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xl/drawings/drawing4.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charts/chart7.xml" ContentType="application/vnd.openxmlformats-officedocument.drawingml.chart+xml"/>
  <Override PartName="/xl/theme/themeOverride5.xml" ContentType="application/vnd.openxmlformats-officedocument.themeOverride+xml"/>
  <Override PartName="/xl/charts/chart8.xml" ContentType="application/vnd.openxmlformats-officedocument.drawingml.chart+xml"/>
  <Override PartName="/xl/theme/themeOverride6.xml" ContentType="application/vnd.openxmlformats-officedocument.themeOverride+xml"/>
  <Override PartName="/xl/charts/chart9.xml" ContentType="application/vnd.openxmlformats-officedocument.drawingml.chart+xml"/>
  <Override PartName="/xl/theme/themeOverride7.xml" ContentType="application/vnd.openxmlformats-officedocument.themeOverride+xml"/>
  <Override PartName="/xl/charts/chart10.xml" ContentType="application/vnd.openxmlformats-officedocument.drawingml.chart+xml"/>
  <Override PartName="/xl/theme/themeOverride8.xml" ContentType="application/vnd.openxmlformats-officedocument.themeOverride+xml"/>
  <Override PartName="/xl/drawings/drawing5.xml" ContentType="application/vnd.openxmlformats-officedocument.drawing+xml"/>
  <Override PartName="/xl/charts/chart11.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updateLinks="never" codeName="DieseArbeitsmappe"/>
  <bookViews>
    <workbookView xWindow="0" yWindow="0" windowWidth="25200" windowHeight="11250" tabRatio="836"/>
  </bookViews>
  <sheets>
    <sheet name="Bedienungshinweise" sheetId="66" r:id="rId1"/>
    <sheet name="Projekt-Info" sheetId="101" r:id="rId2"/>
    <sheet name="Ergebnis CCF" sheetId="92" r:id="rId3"/>
    <sheet name="Diagramme" sheetId="97" r:id="rId4"/>
    <sheet name="Monetäre Bewertung" sheetId="118" r:id="rId5"/>
    <sheet name="1.2a Brennstoffverbrauch" sheetId="113" r:id="rId6"/>
    <sheet name="1.2b Eigener Fuhrpark" sheetId="56" r:id="rId7"/>
    <sheet name="1.2c Eigener Baustellenfuhrpark" sheetId="117" r:id="rId8"/>
    <sheet name="1.4 Kältemittel" sheetId="85" r:id="rId9"/>
    <sheet name="1.5 Prozessemissionen" sheetId="91" r:id="rId10"/>
    <sheet name="2.1 Stromverbrauch" sheetId="51" r:id="rId11"/>
    <sheet name="2.2 Wärmebezug" sheetId="54" r:id="rId12"/>
    <sheet name="3.1a Roh-,Hilfs-,Betriebsstoffe" sheetId="75" r:id="rId13"/>
    <sheet name="3.1b Kantinen" sheetId="77" r:id="rId14"/>
    <sheet name="3.1c Druck" sheetId="93" r:id="rId15"/>
    <sheet name="3.1d Nachunternehmer" sheetId="120" r:id="rId16"/>
    <sheet name="3.2 Kapitalgüter" sheetId="102" r:id="rId17"/>
    <sheet name="3.3d Eigene Energieerzeugung" sheetId="53" r:id="rId18"/>
    <sheet name="3.4 Vorgelagerte Logistik" sheetId="79" state="hidden" r:id="rId19"/>
    <sheet name="3.5 Abfall + Abwasser" sheetId="81" r:id="rId20"/>
    <sheet name="3.6a Flüge" sheetId="94" r:id="rId21"/>
    <sheet name="3.6b Miet- &amp; Privatwagen" sheetId="61" r:id="rId22"/>
    <sheet name="3.6c Bahn + Fernbus" sheetId="58" r:id="rId23"/>
    <sheet name="3.6d ÖPNV" sheetId="95" r:id="rId24"/>
    <sheet name="3.6e Taxi" sheetId="84" r:id="rId25"/>
    <sheet name="3.6f Übernachtungen" sheetId="60" r:id="rId26"/>
    <sheet name="3.7 Arbeitsweg MitarbeiterInnen" sheetId="103" state="hidden" r:id="rId27"/>
    <sheet name="3.8 Geleaste Anlagen (vorgel.)" sheetId="105" r:id="rId28"/>
    <sheet name="3.9 Nachgelagerte Logistik " sheetId="116" state="hidden" r:id="rId29"/>
    <sheet name="3.10 Verarbeitung Produkte" sheetId="106" state="hidden" r:id="rId30"/>
    <sheet name="3.11 Nutzung Produkte" sheetId="107" state="hidden" r:id="rId31"/>
    <sheet name="3.12 Entsorgung Produkte" sheetId="108" state="hidden" r:id="rId32"/>
    <sheet name="3.13 Verleaste Anlag (nachgel.)" sheetId="109" r:id="rId33"/>
    <sheet name="3.14 Franchises" sheetId="114" state="hidden" r:id="rId34"/>
    <sheet name="3.15 Investitionen" sheetId="115" state="hidden" r:id="rId35"/>
    <sheet name="EF" sheetId="70" r:id="rId36"/>
    <sheet name="Dropdown" sheetId="29" state="hidden" r:id="rId37"/>
    <sheet name="Druckseite" sheetId="28" state="hidden"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Label1_" localSheetId="12">[1]General!#REF!</definedName>
    <definedName name="_Label1_" localSheetId="16">[1]General!#REF!</definedName>
    <definedName name="_Label1_" localSheetId="18">[1]General!#REF!</definedName>
    <definedName name="_Label1_" localSheetId="28">[1]General!#REF!</definedName>
    <definedName name="_Label1_">[1]General!#REF!</definedName>
    <definedName name="_Label2_" localSheetId="12">[1]General!#REF!</definedName>
    <definedName name="_Label2_" localSheetId="16">[1]General!#REF!</definedName>
    <definedName name="_Label2_" localSheetId="18">[1]General!#REF!</definedName>
    <definedName name="_Label2_" localSheetId="28">[1]General!#REF!</definedName>
    <definedName name="_Label2_">[1]General!#REF!</definedName>
    <definedName name="_Label3_" localSheetId="12">[1]General!#REF!</definedName>
    <definedName name="_Label3_" localSheetId="16">[1]General!#REF!</definedName>
    <definedName name="_Label3_" localSheetId="18">[1]General!#REF!</definedName>
    <definedName name="_Label3_" localSheetId="28">[1]General!#REF!</definedName>
    <definedName name="_Label3_">[1]General!#REF!</definedName>
    <definedName name="_Label4_" localSheetId="12">[1]General!#REF!</definedName>
    <definedName name="_Label4_" localSheetId="16">[1]General!#REF!</definedName>
    <definedName name="_Label4_" localSheetId="18">[1]General!#REF!</definedName>
    <definedName name="_Label4_" localSheetId="28">[1]General!#REF!</definedName>
    <definedName name="_Label4_">[1]General!#REF!</definedName>
    <definedName name="_LabelView_" localSheetId="12">[1]General!#REF!</definedName>
    <definedName name="_LabelView_" localSheetId="16">[1]General!#REF!</definedName>
    <definedName name="_LabelView_" localSheetId="18">[1]General!#REF!</definedName>
    <definedName name="_LabelView_" localSheetId="28">[1]General!#REF!</definedName>
    <definedName name="_LabelView_">[1]General!#REF!</definedName>
    <definedName name="_Value3_" localSheetId="12">[1]General!#REF!</definedName>
    <definedName name="_Value3_" localSheetId="16">[1]General!#REF!</definedName>
    <definedName name="_Value3_" localSheetId="18">[1]General!#REF!</definedName>
    <definedName name="_Value3_" localSheetId="28">[1]General!#REF!</definedName>
    <definedName name="_Value3_">[1]General!#REF!</definedName>
    <definedName name="_Value4_" localSheetId="12">[1]General!#REF!</definedName>
    <definedName name="_Value4_" localSheetId="16">[1]General!#REF!</definedName>
    <definedName name="_Value4_" localSheetId="18">[1]General!#REF!</definedName>
    <definedName name="_Value4_" localSheetId="28">[1]General!#REF!</definedName>
    <definedName name="_Value4_">[1]General!#REF!</definedName>
    <definedName name="AbfallAbwasser" localSheetId="12">#REF!</definedName>
    <definedName name="AbfallAbwasser" localSheetId="13">#REF!</definedName>
    <definedName name="AbfallAbwasser" localSheetId="16">#REF!</definedName>
    <definedName name="AbfallAbwasser" localSheetId="18">#REF!</definedName>
    <definedName name="AbfallAbwasser" localSheetId="23">#REF!</definedName>
    <definedName name="AbfallAbwasser" localSheetId="28">#REF!</definedName>
    <definedName name="AbfallAbwasser">#REF!</definedName>
    <definedName name="AbfallAbwasserS3" localSheetId="12">#REF!</definedName>
    <definedName name="AbfallAbwasserS3" localSheetId="13">#REF!</definedName>
    <definedName name="AbfallAbwasserS3" localSheetId="16">#REF!</definedName>
    <definedName name="AbfallAbwasserS3" localSheetId="18">#REF!</definedName>
    <definedName name="AbfallAbwasserS3" localSheetId="23">#REF!</definedName>
    <definedName name="AbfallAbwasserS3" localSheetId="28">#REF!</definedName>
    <definedName name="AbfallAbwasserS3">#REF!</definedName>
    <definedName name="abs" localSheetId="8">#REF!</definedName>
    <definedName name="abs" localSheetId="12">#REF!</definedName>
    <definedName name="abs" localSheetId="16">#REF!</definedName>
    <definedName name="abs" localSheetId="18">#REF!</definedName>
    <definedName name="abs" localSheetId="24">#REF!</definedName>
    <definedName name="abs" localSheetId="28">#REF!</definedName>
    <definedName name="abs" localSheetId="37">#REF!</definedName>
    <definedName name="abs">#REF!</definedName>
    <definedName name="Anlagen" localSheetId="37">#REF!</definedName>
    <definedName name="Anlagen">[2]!AnlagenDaten[Anlage]</definedName>
    <definedName name="Anteil_Industriecap" localSheetId="23">[3]Leitwarte!$F$4</definedName>
    <definedName name="Anteil_Industriecap">[4]Leitwarte!$F$4</definedName>
    <definedName name="ASR_eingerichtet" localSheetId="12">#REF!</definedName>
    <definedName name="ASR_eingerichtet" localSheetId="13">#REF!</definedName>
    <definedName name="ASR_eingerichtet" localSheetId="16">#REF!</definedName>
    <definedName name="ASR_eingerichtet" localSheetId="18">#REF!</definedName>
    <definedName name="ASR_eingerichtet" localSheetId="23">#REF!</definedName>
    <definedName name="ASR_eingerichtet" localSheetId="28">#REF!</definedName>
    <definedName name="ASR_eingerichtet">#REF!</definedName>
    <definedName name="Auktionierungsanteil" localSheetId="12">#REF!</definedName>
    <definedName name="Auktionierungsanteil" localSheetId="13">#REF!</definedName>
    <definedName name="Auktionierungsanteil" localSheetId="16">#REF!</definedName>
    <definedName name="Auktionierungsanteil" localSheetId="18">#REF!</definedName>
    <definedName name="Auktionierungsanteil" localSheetId="23">#REF!</definedName>
    <definedName name="Auktionierungsanteil" localSheetId="28">#REF!</definedName>
    <definedName name="Auktionierungsanteil">#REF!</definedName>
    <definedName name="Auktionsanteil_CL_Liste" localSheetId="23">[3]Leitwarte!$B$8</definedName>
    <definedName name="Auktionsanteil_CL_Liste">[4]Leitwarte!$B$8</definedName>
    <definedName name="Ausn_CSCF_prozessbed" localSheetId="23">[3]Leitwarte!$K$6</definedName>
    <definedName name="Ausn_CSCF_prozessbed">[4]Leitwarte!$K$6</definedName>
    <definedName name="Auswahl_Fahrzeugklasse" localSheetId="37">[5]!Fahrzeugklassen[Auswahl]</definedName>
    <definedName name="Auswahl_Fahrzeugklasse">[6]!Fahrzeugklassen[Auswahl]</definedName>
    <definedName name="Auswahl_Pendler" localSheetId="37">[7]!Pendler[Wahlmöglichkeiten]</definedName>
    <definedName name="Auswahl_Pendler">[8]!Pendler[Wahlmöglichkeiten]</definedName>
    <definedName name="Auswahl_Treibstoff" localSheetId="37">[5]!Treibstoffe[Auswahl]</definedName>
    <definedName name="Auswahl_Treibstoff">[6]!Treibstoffe[Auswahl]</definedName>
    <definedName name="Backloading" localSheetId="12">#REF!</definedName>
    <definedName name="Backloading" localSheetId="13">#REF!</definedName>
    <definedName name="Backloading" localSheetId="16">#REF!</definedName>
    <definedName name="Backloading" localSheetId="18">#REF!</definedName>
    <definedName name="Backloading" localSheetId="23">#REF!</definedName>
    <definedName name="Backloading" localSheetId="28">#REF!</definedName>
    <definedName name="Backloading">#REF!</definedName>
    <definedName name="BAU__normaler_CO2_Preis" localSheetId="23">[3]Leitwarte!$B$6</definedName>
    <definedName name="BAU__normaler_CO2_Preis">[4]Leitwarte!$B$6</definedName>
    <definedName name="Beihilfeintensitaet" localSheetId="23">[3]Leitwarte!$K$14</definedName>
    <definedName name="Beihilfeintensitaet">[4]Leitwarte!$K$14</definedName>
    <definedName name="Berechnungsgrundlage" localSheetId="23">OFFSET('[9]Faktoren Büro'!$K$3,,,COUNTA('[9]Faktoren Büro'!$K:$K)-2,3)</definedName>
    <definedName name="Berechnungsgrundlage" localSheetId="37">OFFSET('[10]Faktoren Büro'!$K$3,,,COUNTA('[10]Faktoren Büro'!$K:$K)-2,3)</definedName>
    <definedName name="Berechnungsgrundlage">OFFSET('[11]Faktoren Büro'!$K$3,,,COUNTA('[11]Faktoren Büro'!$K:$K)-2,3)</definedName>
    <definedName name="Beschaffung" localSheetId="12">#REF!</definedName>
    <definedName name="Beschaffung" localSheetId="13">#REF!</definedName>
    <definedName name="Beschaffung" localSheetId="16">#REF!</definedName>
    <definedName name="Beschaffung" localSheetId="18">#REF!</definedName>
    <definedName name="Beschaffung" localSheetId="23">#REF!</definedName>
    <definedName name="Beschaffung" localSheetId="28">#REF!</definedName>
    <definedName name="Beschaffung">#REF!</definedName>
    <definedName name="Beschaffung1" localSheetId="12">#REF!</definedName>
    <definedName name="Beschaffung1" localSheetId="13">#REF!</definedName>
    <definedName name="Beschaffung1" localSheetId="16">#REF!</definedName>
    <definedName name="Beschaffung1" localSheetId="18">#REF!</definedName>
    <definedName name="Beschaffung1" localSheetId="23">#REF!</definedName>
    <definedName name="Beschaffung1" localSheetId="28">#REF!</definedName>
    <definedName name="Beschaffung1">#REF!</definedName>
    <definedName name="Bestimmung_Industriecap" localSheetId="23">[3]Leitwarte!$F$3</definedName>
    <definedName name="Bestimmung_Industriecap">[4]Leitwarte!$F$3</definedName>
    <definedName name="Bilanzzeitraum_Beginn" localSheetId="23">[12]Übersicht!$D$7</definedName>
    <definedName name="Bilanzzeitraum_Beginn" localSheetId="37">#REF!</definedName>
    <definedName name="Bilanzzeitraum_Beginn">[2]Übersicht!$D$7</definedName>
    <definedName name="Bilanzzeitraum_Ende" localSheetId="23">[12]Übersicht!$D$8</definedName>
    <definedName name="Bilanzzeitraum_Ende" localSheetId="37">#REF!</definedName>
    <definedName name="Bilanzzeitraum_Ende">[2]Übersicht!$D$8</definedName>
    <definedName name="blubb">[13]!StandortDaten[Betreiber]</definedName>
    <definedName name="BM_gem_EUKom" localSheetId="23">[3]Leitwarte!$K$8</definedName>
    <definedName name="BM_gem_EUKom">[4]Leitwarte!$K$8</definedName>
    <definedName name="Bohne" localSheetId="12">#REF!</definedName>
    <definedName name="Bohne" localSheetId="13">#REF!</definedName>
    <definedName name="Bohne" localSheetId="16">#REF!</definedName>
    <definedName name="Bohne" localSheetId="18">#REF!</definedName>
    <definedName name="Bohne" localSheetId="23">#REF!</definedName>
    <definedName name="Bohne" localSheetId="28">#REF!</definedName>
    <definedName name="Bohne">#REF!</definedName>
    <definedName name="Brennstoffe" localSheetId="37">#REF!</definedName>
    <definedName name="Brennstoffe">[2]!BrennstoffDaten[Brennstoff]</definedName>
    <definedName name="BrennstoffEinheiten" localSheetId="37">#REF!</definedName>
    <definedName name="BrennstoffEinheiten">[2]!BrennstoffDaten[[#Headers],[t]:[GJ]]</definedName>
    <definedName name="Bulk" localSheetId="12">#REF!</definedName>
    <definedName name="Bulk" localSheetId="13">#REF!</definedName>
    <definedName name="Bulk" localSheetId="16">#REF!</definedName>
    <definedName name="Bulk" localSheetId="18">#REF!</definedName>
    <definedName name="Bulk" localSheetId="23">#REF!</definedName>
    <definedName name="Bulk" localSheetId="28">#REF!</definedName>
    <definedName name="Bulk">#REF!</definedName>
    <definedName name="CL_Liste" localSheetId="23">[3]Leitwarte!$K$4</definedName>
    <definedName name="CL_Liste">[4]Leitwarte!$K$4</definedName>
    <definedName name="Countries" localSheetId="12">#REF!</definedName>
    <definedName name="Countries" localSheetId="13">#REF!</definedName>
    <definedName name="Countries" localSheetId="16">#REF!</definedName>
    <definedName name="Countries" localSheetId="18">#REF!</definedName>
    <definedName name="Countries" localSheetId="23">#REF!</definedName>
    <definedName name="Countries" localSheetId="28">#REF!</definedName>
    <definedName name="Countries">#REF!</definedName>
    <definedName name="CSCF_Aus" comment="Wirkt im Falle dynamischer Allokation. 100% bedeutet, dass WR ausreicht, also keine Kürzung stattfindet." localSheetId="12">[4]Leitwarte!#REF!</definedName>
    <definedName name="CSCF_Aus" comment="Wirkt im Falle dynamischer Allokation. 100% bedeutet, dass WR ausreicht, also keine Kürzung stattfindet." localSheetId="13">[4]Leitwarte!#REF!</definedName>
    <definedName name="CSCF_Aus" comment="Wirkt im Falle dynamischer Allokation. 100% bedeutet, dass WR ausreicht, also keine Kürzung stattfindet." localSheetId="16">[4]Leitwarte!#REF!</definedName>
    <definedName name="CSCF_Aus" comment="Wirkt im Falle dynamischer Allokation. 100% bedeutet, dass WR ausreicht, also keine Kürzung stattfindet." localSheetId="18">[4]Leitwarte!#REF!</definedName>
    <definedName name="CSCF_Aus" comment="Wirkt im Falle dynamischer Allokation. 100% bedeutet, dass WR ausreicht, also keine Kürzung stattfindet." localSheetId="23">[3]Leitwarte!#REF!</definedName>
    <definedName name="CSCF_Aus" comment="Wirkt im Falle dynamischer Allokation. 100% bedeutet, dass WR ausreicht, also keine Kürzung stattfindet." localSheetId="28">[4]Leitwarte!#REF!</definedName>
    <definedName name="CSCF_Aus" comment="Wirkt im Falle dynamischer Allokation. 100% bedeutet, dass WR ausreicht, also keine Kürzung stattfindet.">[4]Leitwarte!#REF!</definedName>
    <definedName name="CSCF_Ermittlung" localSheetId="23">[3]Leitwarte!$F$10</definedName>
    <definedName name="CSCF_Ermittlung">[4]Leitwarte!$F$10</definedName>
    <definedName name="D" localSheetId="8">#REF!</definedName>
    <definedName name="D" localSheetId="12">#REF!</definedName>
    <definedName name="D" localSheetId="13">#REF!</definedName>
    <definedName name="D" localSheetId="16">#REF!</definedName>
    <definedName name="D" localSheetId="18">#REF!</definedName>
    <definedName name="D" localSheetId="23">#REF!</definedName>
    <definedName name="D" localSheetId="24">#REF!</definedName>
    <definedName name="D" localSheetId="28">#REF!</definedName>
    <definedName name="D" localSheetId="37">#REF!</definedName>
    <definedName name="D">#REF!</definedName>
    <definedName name="D_" localSheetId="8">#REF!</definedName>
    <definedName name="D_" localSheetId="12">#REF!</definedName>
    <definedName name="D_" localSheetId="16">#REF!</definedName>
    <definedName name="D_" localSheetId="18">#REF!</definedName>
    <definedName name="D_" localSheetId="24">#REF!</definedName>
    <definedName name="D_" localSheetId="28">#REF!</definedName>
    <definedName name="D_" localSheetId="37">#REF!</definedName>
    <definedName name="D_">#REF!</definedName>
    <definedName name="DampfDatensätze" localSheetId="37">#REF!</definedName>
    <definedName name="DampfDatensätze">[2]!DampfDaten[Datensatz]</definedName>
    <definedName name="DampfEinheiten" localSheetId="37">#REF!</definedName>
    <definedName name="DampfEinheiten">[2]!DampfDaten[[#Headers],[kWh]:[TJ]]</definedName>
    <definedName name="dataset1834metaInformation" localSheetId="23">'[14]EF-Produkte'!$C$3</definedName>
    <definedName name="dataset1834metaInformation" localSheetId="37">'[15]EF-Produkte'!$C$2</definedName>
    <definedName name="dataset1834metaInformation">'[16]EF-Produkte'!$C$3</definedName>
    <definedName name="Dienstreisen" localSheetId="12">#REF!</definedName>
    <definedName name="Dienstreisen" localSheetId="13">#REF!</definedName>
    <definedName name="Dienstreisen" localSheetId="16">#REF!</definedName>
    <definedName name="Dienstreisen" localSheetId="18">#REF!</definedName>
    <definedName name="Dienstreisen" localSheetId="23">#REF!</definedName>
    <definedName name="Dienstreisen" localSheetId="28">#REF!</definedName>
    <definedName name="Dienstreisen">#REF!</definedName>
    <definedName name="DienstreisenS3" localSheetId="12">#REF!</definedName>
    <definedName name="DienstreisenS3" localSheetId="13">#REF!</definedName>
    <definedName name="DienstreisenS3" localSheetId="16">#REF!</definedName>
    <definedName name="DienstreisenS3" localSheetId="18">#REF!</definedName>
    <definedName name="DienstreisenS3" localSheetId="23">#REF!</definedName>
    <definedName name="DienstreisenS3" localSheetId="28">#REF!</definedName>
    <definedName name="DienstreisenS3">#REF!</definedName>
    <definedName name="dir.Em.Furhpark" localSheetId="12">#REF!</definedName>
    <definedName name="dir.Em.Furhpark" localSheetId="13">#REF!</definedName>
    <definedName name="dir.Em.Furhpark" localSheetId="16">#REF!</definedName>
    <definedName name="dir.Em.Furhpark" localSheetId="18">#REF!</definedName>
    <definedName name="dir.Em.Furhpark" localSheetId="23">#REF!</definedName>
    <definedName name="dir.Em.Furhpark" localSheetId="28">#REF!</definedName>
    <definedName name="dir.Em.Furhpark">#REF!</definedName>
    <definedName name="dir.Em.FurhparkS1" localSheetId="12">#REF!</definedName>
    <definedName name="dir.Em.FurhparkS1" localSheetId="16">#REF!</definedName>
    <definedName name="dir.Em.FurhparkS1" localSheetId="18">#REF!</definedName>
    <definedName name="dir.Em.FurhparkS1" localSheetId="28">#REF!</definedName>
    <definedName name="dir.Em.FurhparkS1">#REF!</definedName>
    <definedName name="dir.Em.Verbr.station.Anl" localSheetId="12">#REF!</definedName>
    <definedName name="dir.Em.Verbr.station.Anl" localSheetId="16">#REF!</definedName>
    <definedName name="dir.Em.Verbr.station.Anl" localSheetId="18">#REF!</definedName>
    <definedName name="dir.Em.Verbr.station.Anl" localSheetId="28">#REF!</definedName>
    <definedName name="dir.Em.Verbr.station.Anl">#REF!</definedName>
    <definedName name="dir.Em.Verbr.station.AnlS1" localSheetId="12">#REF!</definedName>
    <definedName name="dir.Em.Verbr.station.AnlS1" localSheetId="16">#REF!</definedName>
    <definedName name="dir.Em.Verbr.station.AnlS1" localSheetId="18">#REF!</definedName>
    <definedName name="dir.Em.Verbr.station.AnlS1" localSheetId="28">#REF!</definedName>
    <definedName name="dir.Em.Verbr.station.AnlS1">#REF!</definedName>
    <definedName name="_xlnm.Print_Area" localSheetId="5">'1.2a Brennstoffverbrauch'!$A$1:$O$38</definedName>
    <definedName name="_xlnm.Print_Area" localSheetId="6">'1.2b Eigener Fuhrpark'!$A$1:$S$89</definedName>
    <definedName name="_xlnm.Print_Area" localSheetId="7">'1.2c Eigener Baustellenfuhrpark'!$A$1:$S$49</definedName>
    <definedName name="_xlnm.Print_Area" localSheetId="9">'1.5 Prozessemissionen'!$A$1:$P$37</definedName>
    <definedName name="_xlnm.Print_Area" localSheetId="10">'2.1 Stromverbrauch'!$A$1:$W$38</definedName>
    <definedName name="_xlnm.Print_Area" localSheetId="11">'2.2 Wärmebezug'!$A$1:$U$73</definedName>
    <definedName name="_xlnm.Print_Area" localSheetId="12">'3.1a Roh-,Hilfs-,Betriebsstoffe'!$A$1:$N$77</definedName>
    <definedName name="_xlnm.Print_Area" localSheetId="13">'3.1b Kantinen'!$A$1:$M$50</definedName>
    <definedName name="_xlnm.Print_Area" localSheetId="14">'3.1c Druck'!$A$1:$M$66</definedName>
    <definedName name="_xlnm.Print_Area" localSheetId="16">'3.2 Kapitalgüter'!$A$1:$O$46</definedName>
    <definedName name="_xlnm.Print_Area" localSheetId="17">'3.3d Eigene Energieerzeugung'!$A$1:$P$56</definedName>
    <definedName name="_xlnm.Print_Area" localSheetId="18">'3.4 Vorgelagerte Logistik'!$A$1:$O$36</definedName>
    <definedName name="_xlnm.Print_Area" localSheetId="19">'3.5 Abfall + Abwasser'!$A$1:$N$95</definedName>
    <definedName name="_xlnm.Print_Area" localSheetId="21">'3.6b Miet- &amp; Privatwagen'!$A$1:$O$79</definedName>
    <definedName name="_xlnm.Print_Area" localSheetId="22">'3.6c Bahn + Fernbus'!$A$1:$N$53</definedName>
    <definedName name="_xlnm.Print_Area" localSheetId="23">'3.6d ÖPNV'!$A$1:$O$36</definedName>
    <definedName name="_xlnm.Print_Area" localSheetId="24">'3.6e Taxi'!$A$1:$M$44</definedName>
    <definedName name="_xlnm.Print_Area" localSheetId="25">'3.6f Übernachtungen'!$A$1:$K$19</definedName>
    <definedName name="_xlnm.Print_Area" localSheetId="26">'3.7 Arbeitsweg MitarbeiterInnen'!$A$1:$Q$53</definedName>
    <definedName name="_xlnm.Print_Area" localSheetId="28">'3.9 Nachgelagerte Logistik '!$A$1:$O$36</definedName>
    <definedName name="_xlnm.Print_Area" localSheetId="0">Bedienungshinweise!$A$1:$K$19</definedName>
    <definedName name="_xlnm.Print_Area" localSheetId="37">Druckseite!$B$4:$K$270</definedName>
    <definedName name="_xlnm.Print_Area" localSheetId="35">EF!$A$1:$M$346</definedName>
    <definedName name="_xlnm.Print_Area" localSheetId="2">'Ergebnis CCF'!$B$3:$J$105</definedName>
    <definedName name="_xlnm.Print_Area" localSheetId="4">'Monetäre Bewertung'!$B$3:$E$39</definedName>
    <definedName name="_xlnm.Print_Area" localSheetId="1">'Projekt-Info'!$B$2:$K$18</definedName>
    <definedName name="Druckerzeugnisse" localSheetId="8">#REF!</definedName>
    <definedName name="Druckerzeugnisse" localSheetId="12">#REF!</definedName>
    <definedName name="Druckerzeugnisse" localSheetId="13">#REF!</definedName>
    <definedName name="Druckerzeugnisse" localSheetId="16">#REF!</definedName>
    <definedName name="Druckerzeugnisse" localSheetId="18">#REF!</definedName>
    <definedName name="Druckerzeugnisse" localSheetId="23">#REF!</definedName>
    <definedName name="Druckerzeugnisse" localSheetId="24">#REF!</definedName>
    <definedName name="Druckerzeugnisse" localSheetId="28">#REF!</definedName>
    <definedName name="Druckerzeugnisse" localSheetId="37">#REF!</definedName>
    <definedName name="Druckerzeugnisse">#REF!</definedName>
    <definedName name="Druckfarben" localSheetId="23">OFFSET('[9]Faktoren Papier'!$Y$3,,,COUNTA('[9]Faktoren Papier'!$Y:$Y)-2,5)</definedName>
    <definedName name="Druckfarben" localSheetId="37">OFFSET('[10]Faktoren Papier'!$Y$3,,,COUNTA('[10]Faktoren Papier'!$Y:$Y)-2,5)</definedName>
    <definedName name="Druckfarben">OFFSET('[11]Faktoren Papier'!$Y$3,,,COUNTA('[11]Faktoren Papier'!$Y:$Y)-2,5)</definedName>
    <definedName name="DSV_Warengruppen">'[17]3.1a Waren und Betriebsmittel'!$Q$10:$Q$33</definedName>
    <definedName name="EbedingteVorkettenmaßnahmen" localSheetId="12">#REF!</definedName>
    <definedName name="EbedingteVorkettenmaßnahmen" localSheetId="13">#REF!</definedName>
    <definedName name="EbedingteVorkettenmaßnahmen" localSheetId="16">#REF!</definedName>
    <definedName name="EbedingteVorkettenmaßnahmen" localSheetId="18">#REF!</definedName>
    <definedName name="EbedingteVorkettenmaßnahmen" localSheetId="23">#REF!</definedName>
    <definedName name="EbedingteVorkettenmaßnahmen" localSheetId="28">#REF!</definedName>
    <definedName name="EbedingteVorkettenmaßnahmen">#REF!</definedName>
    <definedName name="EF_Strom_SPK_2026" localSheetId="23">[3]Leitwarte!$K$13</definedName>
    <definedName name="EF_Strom_SPK_2026">[4]Leitwarte!$K$13</definedName>
    <definedName name="EFBrennstoffeS1" localSheetId="12">#REF!</definedName>
    <definedName name="EFBrennstoffeS1" localSheetId="13">#REF!</definedName>
    <definedName name="EFBrennstoffeS1" localSheetId="16">#REF!</definedName>
    <definedName name="EFBrennstoffeS1" localSheetId="18">#REF!</definedName>
    <definedName name="EFBrennstoffeS1" localSheetId="23">#REF!</definedName>
    <definedName name="EFBrennstoffeS1" localSheetId="28">#REF!</definedName>
    <definedName name="EFBrennstoffeS1">#REF!</definedName>
    <definedName name="EFBrennstoffeS3" localSheetId="12">#REF!</definedName>
    <definedName name="EFBrennstoffeS3" localSheetId="13">#REF!</definedName>
    <definedName name="EFBrennstoffeS3" localSheetId="16">#REF!</definedName>
    <definedName name="EFBrennstoffeS3" localSheetId="18">#REF!</definedName>
    <definedName name="EFBrennstoffeS3" localSheetId="23">#REF!</definedName>
    <definedName name="EFBrennstoffeS3" localSheetId="28">#REF!</definedName>
    <definedName name="EFBrennstoffeS3">#REF!</definedName>
    <definedName name="EFsBahn" localSheetId="12">#REF!</definedName>
    <definedName name="EFsBahn" localSheetId="13">#REF!</definedName>
    <definedName name="EFsBahn" localSheetId="16">#REF!</definedName>
    <definedName name="EFsBahn" localSheetId="18">#REF!</definedName>
    <definedName name="EFsBahn" localSheetId="23">#REF!</definedName>
    <definedName name="EFsBahn" localSheetId="28">#REF!</definedName>
    <definedName name="EFsBahn">#REF!</definedName>
    <definedName name="EFsBesch_ind_S3" localSheetId="12">#REF!</definedName>
    <definedName name="EFsBesch_ind_S3" localSheetId="16">#REF!</definedName>
    <definedName name="EFsBesch_ind_S3" localSheetId="18">#REF!</definedName>
    <definedName name="EFsBesch_ind_S3" localSheetId="28">#REF!</definedName>
    <definedName name="EFsBesch_ind_S3">#REF!</definedName>
    <definedName name="EfsBeschaffung" localSheetId="12">#REF!</definedName>
    <definedName name="EfsBeschaffung" localSheetId="16">#REF!</definedName>
    <definedName name="EfsBeschaffung" localSheetId="18">#REF!</definedName>
    <definedName name="EfsBeschaffung" localSheetId="28">#REF!</definedName>
    <definedName name="EfsBeschaffung">#REF!</definedName>
    <definedName name="EFsBrennmittel" localSheetId="12">#REF!</definedName>
    <definedName name="EFsBrennmittel" localSheetId="16">#REF!</definedName>
    <definedName name="EFsBrennmittel" localSheetId="18">#REF!</definedName>
    <definedName name="EFsBrennmittel" localSheetId="28">#REF!</definedName>
    <definedName name="EFsBrennmittel">#REF!</definedName>
    <definedName name="EFsflüchtigeGase" localSheetId="12">#REF!</definedName>
    <definedName name="EFsflüchtigeGase" localSheetId="16">#REF!</definedName>
    <definedName name="EFsflüchtigeGase" localSheetId="18">#REF!</definedName>
    <definedName name="EFsflüchtigeGase" localSheetId="28">#REF!</definedName>
    <definedName name="EFsflüchtigeGase">#REF!</definedName>
    <definedName name="EFsFlug" localSheetId="12">#REF!</definedName>
    <definedName name="EFsFlug" localSheetId="16">#REF!</definedName>
    <definedName name="EFsFlug" localSheetId="18">#REF!</definedName>
    <definedName name="EFsFlug" localSheetId="28">#REF!</definedName>
    <definedName name="EFsFlug">#REF!</definedName>
    <definedName name="EFsFuhrpark" localSheetId="12">#REF!</definedName>
    <definedName name="EFsFuhrpark" localSheetId="16">#REF!</definedName>
    <definedName name="EFsFuhrpark" localSheetId="18">#REF!</definedName>
    <definedName name="EFsFuhrpark" localSheetId="28">#REF!</definedName>
    <definedName name="EFsFuhrpark">#REF!</definedName>
    <definedName name="EFsPapier" localSheetId="12">#REF!</definedName>
    <definedName name="EFsPapier" localSheetId="16">#REF!</definedName>
    <definedName name="EFsPapier" localSheetId="18">#REF!</definedName>
    <definedName name="EFsPapier" localSheetId="28">#REF!</definedName>
    <definedName name="EFsPapier">#REF!</definedName>
    <definedName name="EFsSFAindirektS2" localSheetId="12">#REF!</definedName>
    <definedName name="EFsSFAindirektS2" localSheetId="16">#REF!</definedName>
    <definedName name="EFsSFAindirektS2" localSheetId="18">#REF!</definedName>
    <definedName name="EFsSFAindirektS2" localSheetId="28">#REF!</definedName>
    <definedName name="EFsSFAindirektS2">#REF!</definedName>
    <definedName name="EFsSFAindirektS3" localSheetId="12">#REF!</definedName>
    <definedName name="EFsSFAindirektS3" localSheetId="16">#REF!</definedName>
    <definedName name="EFsSFAindirektS3" localSheetId="18">#REF!</definedName>
    <definedName name="EFsSFAindirektS3" localSheetId="28">#REF!</definedName>
    <definedName name="EFsSFAindirektS3">#REF!</definedName>
    <definedName name="EFsStromFernwärmeAbfall" localSheetId="12">#REF!</definedName>
    <definedName name="EFsStromFernwärmeAbfall" localSheetId="16">#REF!</definedName>
    <definedName name="EFsStromFernwärmeAbfall" localSheetId="18">#REF!</definedName>
    <definedName name="EFsStromFernwärmeAbfall" localSheetId="28">#REF!</definedName>
    <definedName name="EFsStromFernwärmeAbfall">#REF!</definedName>
    <definedName name="einseitig" localSheetId="23">OFFSET('[9]Faktoren Papier'!$S$3,,,COUNTA('[9]Faktoren Papier'!$S:$S)-2,5)</definedName>
    <definedName name="einseitig" localSheetId="37">OFFSET('[10]Faktoren Papier'!$S$3,,,COUNTA('[10]Faktoren Papier'!$S:$S)-2,5)</definedName>
    <definedName name="einseitig">OFFSET('[11]Faktoren Papier'!$S$3,,,COUNTA('[11]Faktoren Papier'!$S:$S)-2,5)</definedName>
    <definedName name="ElektrizitätEinheiten" localSheetId="37">#REF!</definedName>
    <definedName name="ElektrizitätEinheiten">[2]!ElektrizitätsDaten[[#Headers],[kWh]:[TJ]]</definedName>
    <definedName name="ElektrizitätNetz" localSheetId="37">#REF!</definedName>
    <definedName name="ElektrizitätNetz">[2]!ElektrizitätsDaten[Stromnetz]</definedName>
    <definedName name="EmissionAndere" localSheetId="8">#REF!</definedName>
    <definedName name="EmissionAndere" localSheetId="12">#REF!</definedName>
    <definedName name="EmissionAndere" localSheetId="13">#REF!</definedName>
    <definedName name="EmissionAndere" localSheetId="16">#REF!</definedName>
    <definedName name="EmissionAndere" localSheetId="18">#REF!</definedName>
    <definedName name="EmissionAndere" localSheetId="23">#REF!</definedName>
    <definedName name="EmissionAndere" localSheetId="24">#REF!</definedName>
    <definedName name="EmissionAndere" localSheetId="28">#REF!</definedName>
    <definedName name="EmissionAndere" localSheetId="37">#REF!</definedName>
    <definedName name="EmissionAndere">#REF!</definedName>
    <definedName name="EmissionBus" localSheetId="8">#REF!</definedName>
    <definedName name="EmissionBus" localSheetId="12">#REF!</definedName>
    <definedName name="EmissionBus" localSheetId="16">#REF!</definedName>
    <definedName name="EmissionBus" localSheetId="18">#REF!</definedName>
    <definedName name="EmissionBus" localSheetId="24">#REF!</definedName>
    <definedName name="EmissionBus" localSheetId="28">#REF!</definedName>
    <definedName name="EmissionBus" localSheetId="37">#REF!</definedName>
    <definedName name="EmissionBus">#REF!</definedName>
    <definedName name="Emissionsszenarien" localSheetId="12">#REF!</definedName>
    <definedName name="Emissionsszenarien" localSheetId="16">#REF!</definedName>
    <definedName name="Emissionsszenarien" localSheetId="18">#REF!</definedName>
    <definedName name="Emissionsszenarien" localSheetId="28">#REF!</definedName>
    <definedName name="Emissionsszenarien">#REF!</definedName>
    <definedName name="EmissionTram" localSheetId="8">#REF!</definedName>
    <definedName name="EmissionTram" localSheetId="12">#REF!</definedName>
    <definedName name="EmissionTram" localSheetId="16">#REF!</definedName>
    <definedName name="EmissionTram" localSheetId="18">#REF!</definedName>
    <definedName name="EmissionTram" localSheetId="24">#REF!</definedName>
    <definedName name="EmissionTram" localSheetId="28">#REF!</definedName>
    <definedName name="EmissionTram" localSheetId="37">#REF!</definedName>
    <definedName name="EmissionTram">#REF!</definedName>
    <definedName name="EmissionUBahn" localSheetId="12">#REF!</definedName>
    <definedName name="EmissionUBahn" localSheetId="16">#REF!</definedName>
    <definedName name="EmissionUBahn" localSheetId="18">#REF!</definedName>
    <definedName name="EmissionUBahn" localSheetId="28">#REF!</definedName>
    <definedName name="EmissionUBahn" localSheetId="37">#REF!</definedName>
    <definedName name="EmissionUBahn">#REF!</definedName>
    <definedName name="EnergiebedingteVorkettenemS3" localSheetId="12">#REF!</definedName>
    <definedName name="EnergiebedingteVorkettenemS3" localSheetId="16">#REF!</definedName>
    <definedName name="EnergiebedingteVorkettenemS3" localSheetId="18">#REF!</definedName>
    <definedName name="EnergiebedingteVorkettenemS3" localSheetId="28">#REF!</definedName>
    <definedName name="EnergiebedingteVorkettenemS3">#REF!</definedName>
    <definedName name="Erbse_unfertig" localSheetId="12">#REF!</definedName>
    <definedName name="Erbse_unfertig" localSheetId="16">#REF!</definedName>
    <definedName name="Erbse_unfertig" localSheetId="18">#REF!</definedName>
    <definedName name="Erbse_unfertig" localSheetId="28">#REF!</definedName>
    <definedName name="Erbse_unfertig">#REF!</definedName>
    <definedName name="f" localSheetId="12">#REF!</definedName>
    <definedName name="f" localSheetId="16">#REF!</definedName>
    <definedName name="f" localSheetId="18">#REF!</definedName>
    <definedName name="f" localSheetId="28">#REF!</definedName>
    <definedName name="f" localSheetId="37">#REF!</definedName>
    <definedName name="f">#REF!</definedName>
    <definedName name="Fahrzeugklasse" localSheetId="23">OFFSET('[9]Faktoren Auto'!$R$3,,,COUNTA('[9]Faktoren Auto'!$R:$R)-2,1)</definedName>
    <definedName name="Fahrzeugklasse" localSheetId="37">OFFSET('[10]Faktoren Auto'!$R$3,,,COUNTA('[10]Faktoren Auto'!$R:$R)-2,1)</definedName>
    <definedName name="Fahrzeugklasse">OFFSET('[11]Faktoren Auto'!$R$3,,,COUNTA('[11]Faktoren Auto'!$R:$R)-2,1)</definedName>
    <definedName name="Fahrzeugklasse_Treibstoff" localSheetId="23">OFFSET('[9]Faktoren Auto'!$A$2,,,COUNTA('[9]Faktoren Auto'!$B:$B),5)</definedName>
    <definedName name="Fahrzeugklasse_Treibstoff" localSheetId="37">OFFSET('[10]Faktoren Auto'!$A$2,,,COUNTA('[10]Faktoren Auto'!$B:$B),5)</definedName>
    <definedName name="Fahrzeugklasse_Treibstoff">OFFSET('[11]Faktoren Auto'!$A$2,,,COUNTA('[11]Faktoren Auto'!$B:$B),5)</definedName>
    <definedName name="Fahrzeugtypen" localSheetId="37">#REF!</definedName>
    <definedName name="Fahrzeugtypen">[2]!FahrzeugDaten[Fahrzeugtyp]</definedName>
    <definedName name="FC_Disclaimer">[17]Organisationsstruktur!$K$32</definedName>
    <definedName name="FernwärmeDatensätze" localSheetId="37">#REF!</definedName>
    <definedName name="FernwärmeDatensätze">[2]!FernwärmeDaten[Datensatz]</definedName>
    <definedName name="FernwärmeEinheiten" localSheetId="37">#REF!</definedName>
    <definedName name="FernwärmeEinheiten">[2]!FernwärmeDaten[[#Headers],[kWh]:[TJ]]</definedName>
    <definedName name="Flughaefen" localSheetId="23">OFFSET([9]Data!$A$2,,,COUNTA([9]Data!$A:$A),9)</definedName>
    <definedName name="Flughaefen" localSheetId="37">OFFSET([10]Data!$A$2,,,COUNTA([10]Data!$A:$A),9)</definedName>
    <definedName name="Flughaefen">OFFSET([11]Data!$A$2,,,COUNTA([11]Data!$A:$A),9)</definedName>
    <definedName name="Flugtypen" localSheetId="23">OFFSET('[9]Faktoren Flugzeug'!$A$3,,,COUNTA('[9]Faktoren Flugzeug'!$A:$A)-2,6)</definedName>
    <definedName name="Flugtypen" localSheetId="37">OFFSET('[10]Faktoren Flugzeug'!$A$3,,,COUNTA('[10]Faktoren Flugzeug'!$A:$A)-2,6)</definedName>
    <definedName name="Flugtypen">OFFSET('[11]Faktoren Flugzeug'!$A$3,,,COUNTA('[11]Faktoren Flugzeug'!$A:$A)-2,6)</definedName>
    <definedName name="freier_FERT" localSheetId="12">#REF!</definedName>
    <definedName name="freier_FERT" localSheetId="13">#REF!</definedName>
    <definedName name="freier_FERT" localSheetId="16">#REF!</definedName>
    <definedName name="freier_FERT" localSheetId="18">#REF!</definedName>
    <definedName name="freier_FERT" localSheetId="23">#REF!</definedName>
    <definedName name="freier_FERT" localSheetId="28">#REF!</definedName>
    <definedName name="freier_FERT">#REF!</definedName>
    <definedName name="freier_HAWA" localSheetId="12">#REF!</definedName>
    <definedName name="freier_HAWA" localSheetId="13">#REF!</definedName>
    <definedName name="freier_HAWA" localSheetId="16">#REF!</definedName>
    <definedName name="freier_HAWA" localSheetId="18">#REF!</definedName>
    <definedName name="freier_HAWA" localSheetId="23">#REF!</definedName>
    <definedName name="freier_HAWA" localSheetId="28">#REF!</definedName>
    <definedName name="freier_HAWA">#REF!</definedName>
    <definedName name="freier_NEBE" localSheetId="12">#REF!</definedName>
    <definedName name="freier_NEBE" localSheetId="16">#REF!</definedName>
    <definedName name="freier_NEBE" localSheetId="18">#REF!</definedName>
    <definedName name="freier_NEBE" localSheetId="28">#REF!</definedName>
    <definedName name="freier_NEBE">#REF!</definedName>
    <definedName name="Fuhrpark" localSheetId="8">#REF!</definedName>
    <definedName name="Fuhrpark" localSheetId="12">#REF!</definedName>
    <definedName name="Fuhrpark" localSheetId="16">#REF!</definedName>
    <definedName name="Fuhrpark" localSheetId="18">#REF!</definedName>
    <definedName name="Fuhrpark" localSheetId="24">#REF!</definedName>
    <definedName name="Fuhrpark" localSheetId="28">#REF!</definedName>
    <definedName name="Fuhrpark">#REF!</definedName>
    <definedName name="Gase" localSheetId="37">#REF!</definedName>
    <definedName name="Gase">[2]!GasDaten[Gas]</definedName>
    <definedName name="gestrichen" localSheetId="23">OFFSET('[9]Faktoren Papier'!$BC$3,,,COUNTA('[9]Faktoren Papier'!$BC:$BC)-2,5)</definedName>
    <definedName name="gestrichen" localSheetId="37">OFFSET('[10]Faktoren Papier'!$BC$3,,,COUNTA('[10]Faktoren Papier'!$BC:$BC)-2,5)</definedName>
    <definedName name="gestrichen">OFFSET('[11]Faktoren Papier'!$BC$3,,,COUNTA('[11]Faktoren Papier'!$BC:$BC)-2,5)</definedName>
    <definedName name="h" localSheetId="12">[1]General!#REF!</definedName>
    <definedName name="h" localSheetId="13">[1]General!#REF!</definedName>
    <definedName name="h" localSheetId="16">[1]General!#REF!</definedName>
    <definedName name="h" localSheetId="18">[1]General!#REF!</definedName>
    <definedName name="h" localSheetId="23">[1]General!#REF!</definedName>
    <definedName name="h" localSheetId="28">[1]General!#REF!</definedName>
    <definedName name="h">[1]General!#REF!</definedName>
    <definedName name="Heizungsarten" localSheetId="23">OFFSET('[9]Faktoren Büro'!$A$3,,,COUNTA('[9]Faktoren Büro'!$A:$A)-2,9)</definedName>
    <definedName name="Heizungsarten" localSheetId="37">OFFSET('[10]Faktoren Büro'!$A$3,,,COUNTA('[10]Faktoren Büro'!$A:$A)-2,9)</definedName>
    <definedName name="Heizungsarten">OFFSET('[11]Faktoren Büro'!$A$3,,,COUNTA('[11]Faktoren Büro'!$A:$A)-2,9)</definedName>
    <definedName name="Hotel" localSheetId="23">OFFSET('[9]Faktoren Hotel'!$A$3,,,COUNTA('[9]Faktoren Hotel'!$A:$A)-2,5)</definedName>
    <definedName name="Hotel" localSheetId="37">OFFSET('[10]Faktoren Hotel'!$A$3,,,COUNTA('[10]Faktoren Hotel'!$A:$A)-2,5)</definedName>
    <definedName name="Hotel">OFFSET('[11]Faktoren Hotel'!$A$3,,,COUNTA('[11]Faktoren Hotel'!$A:$A)-2,5)</definedName>
    <definedName name="IndEmbezogFernwärme" localSheetId="12">#REF!</definedName>
    <definedName name="IndEmbezogFernwärme" localSheetId="13">#REF!</definedName>
    <definedName name="IndEmbezogFernwärme" localSheetId="16">#REF!</definedName>
    <definedName name="IndEmbezogFernwärme" localSheetId="18">#REF!</definedName>
    <definedName name="IndEmbezogFernwärme" localSheetId="23">#REF!</definedName>
    <definedName name="IndEmbezogFernwärme" localSheetId="28">#REF!</definedName>
    <definedName name="IndEmbezogFernwärme">#REF!</definedName>
    <definedName name="IndEmgekaufterStrom" localSheetId="12">#REF!</definedName>
    <definedName name="IndEmgekaufterStrom" localSheetId="13">#REF!</definedName>
    <definedName name="IndEmgekaufterStrom" localSheetId="16">#REF!</definedName>
    <definedName name="IndEmgekaufterStrom" localSheetId="18">#REF!</definedName>
    <definedName name="IndEmgekaufterStrom" localSheetId="23">#REF!</definedName>
    <definedName name="IndEmgekaufterStrom" localSheetId="28">#REF!</definedName>
    <definedName name="IndEmgekaufterStrom">#REF!</definedName>
    <definedName name="IndEmissionenErdgas" localSheetId="12">#REF!</definedName>
    <definedName name="IndEmissionenErdgas" localSheetId="16">#REF!</definedName>
    <definedName name="IndEmissionenErdgas" localSheetId="18">#REF!</definedName>
    <definedName name="IndEmissionenErdgas" localSheetId="28">#REF!</definedName>
    <definedName name="IndEmissionenErdgas">#REF!</definedName>
    <definedName name="IndEmissionenFernwärme" localSheetId="12">#REF!</definedName>
    <definedName name="IndEmissionenFernwärme" localSheetId="16">#REF!</definedName>
    <definedName name="IndEmissionenFernwärme" localSheetId="18">#REF!</definedName>
    <definedName name="IndEmissionenFernwärme" localSheetId="28">#REF!</definedName>
    <definedName name="IndEmissionenFernwärme">#REF!</definedName>
    <definedName name="IndEmissionenStrom" localSheetId="12">#REF!</definedName>
    <definedName name="IndEmissionenStrom" localSheetId="16">#REF!</definedName>
    <definedName name="IndEmissionenStrom" localSheetId="18">#REF!</definedName>
    <definedName name="IndEmissionenStrom" localSheetId="28">#REF!</definedName>
    <definedName name="IndEmissionenStrom">#REF!</definedName>
    <definedName name="IndEmmStrom" localSheetId="12">#REF!</definedName>
    <definedName name="IndEmmStrom" localSheetId="16">#REF!</definedName>
    <definedName name="IndEmmStrom" localSheetId="18">#REF!</definedName>
    <definedName name="IndEmmStrom" localSheetId="28">#REF!</definedName>
    <definedName name="IndEmmStrom">#REF!</definedName>
    <definedName name="IndEmmStroom" localSheetId="12">#REF!</definedName>
    <definedName name="IndEmmStroom" localSheetId="16">#REF!</definedName>
    <definedName name="IndEmmStroom" localSheetId="18">#REF!</definedName>
    <definedName name="IndEmmStroom" localSheetId="28">#REF!</definedName>
    <definedName name="IndEmmStroom">#REF!</definedName>
    <definedName name="IndEmStrom" localSheetId="12">#REF!</definedName>
    <definedName name="IndEmStrom" localSheetId="16">#REF!</definedName>
    <definedName name="IndEmStrom" localSheetId="18">#REF!</definedName>
    <definedName name="IndEmStrom" localSheetId="28">#REF!</definedName>
    <definedName name="IndEmStrom">#REF!</definedName>
    <definedName name="Industriereserve" localSheetId="23">[3]Leitwarte!$F$7</definedName>
    <definedName name="Industriereserve">[4]Leitwarte!$F$7</definedName>
    <definedName name="Konsi" localSheetId="12">#REF!</definedName>
    <definedName name="Konsi" localSheetId="13">#REF!</definedName>
    <definedName name="Konsi" localSheetId="16">#REF!</definedName>
    <definedName name="Konsi" localSheetId="18">#REF!</definedName>
    <definedName name="Konsi" localSheetId="23">#REF!</definedName>
    <definedName name="Konsi" localSheetId="28">#REF!</definedName>
    <definedName name="Konsi">#REF!</definedName>
    <definedName name="Kraftstoffe" localSheetId="37">#REF!</definedName>
    <definedName name="Kraftstoffe">[2]!KraftstoffDaten[Kraftstoff]</definedName>
    <definedName name="KraftstoffEinheiten" localSheetId="37">#REF!</definedName>
    <definedName name="KraftstoffEinheiten">[2]!KraftstoffDaten[[#Headers],[l]:[kg]]</definedName>
    <definedName name="Kühlung" localSheetId="8">#REF!</definedName>
    <definedName name="Kühlung" localSheetId="12">#REF!</definedName>
    <definedName name="Kühlung" localSheetId="13">#REF!</definedName>
    <definedName name="Kühlung" localSheetId="16">#REF!</definedName>
    <definedName name="Kühlung" localSheetId="18">#REF!</definedName>
    <definedName name="Kühlung" localSheetId="23">#REF!</definedName>
    <definedName name="Kühlung" localSheetId="24">#REF!</definedName>
    <definedName name="Kühlung" localSheetId="28">#REF!</definedName>
    <definedName name="Kühlung">#REF!</definedName>
    <definedName name="L_Standort">'Projekt-Info'!$C$12:$C$16</definedName>
    <definedName name="LinkScope1" localSheetId="8">#REF!</definedName>
    <definedName name="LinkScope1" localSheetId="12">#REF!</definedName>
    <definedName name="LinkScope1" localSheetId="13">#REF!</definedName>
    <definedName name="LinkScope1" localSheetId="16">#REF!</definedName>
    <definedName name="LinkScope1" localSheetId="18">#REF!</definedName>
    <definedName name="LinkScope1" localSheetId="23">#REF!</definedName>
    <definedName name="LinkScope1" localSheetId="24">#REF!</definedName>
    <definedName name="LinkScope1" localSheetId="28">#REF!</definedName>
    <definedName name="LinkScope1" localSheetId="37">#REF!</definedName>
    <definedName name="LinkScope1">#REF!</definedName>
    <definedName name="LinkScope1.1" localSheetId="8">#REF!</definedName>
    <definedName name="LinkScope1.1" localSheetId="12">#REF!</definedName>
    <definedName name="LinkScope1.1" localSheetId="16">#REF!</definedName>
    <definedName name="LinkScope1.1" localSheetId="18">#REF!</definedName>
    <definedName name="LinkScope1.1" localSheetId="24">#REF!</definedName>
    <definedName name="LinkScope1.1" localSheetId="28">#REF!</definedName>
    <definedName name="LinkScope1.1" localSheetId="37">#REF!</definedName>
    <definedName name="LinkScope1.1">#REF!</definedName>
    <definedName name="LinkScope1.2" localSheetId="12">#REF!</definedName>
    <definedName name="LinkScope1.2" localSheetId="16">#REF!</definedName>
    <definedName name="LinkScope1.2" localSheetId="18">#REF!</definedName>
    <definedName name="LinkScope1.2" localSheetId="28">#REF!</definedName>
    <definedName name="LinkScope1.2" localSheetId="37">#REF!</definedName>
    <definedName name="LinkScope1.2">#REF!</definedName>
    <definedName name="LinkScope1.3" localSheetId="12">#REF!</definedName>
    <definedName name="LinkScope1.3" localSheetId="16">#REF!</definedName>
    <definedName name="LinkScope1.3" localSheetId="18">#REF!</definedName>
    <definedName name="LinkScope1.3" localSheetId="28">#REF!</definedName>
    <definedName name="LinkScope1.3" localSheetId="37">#REF!</definedName>
    <definedName name="LinkScope1.3">#REF!</definedName>
    <definedName name="LinkScope1.4" localSheetId="12">#REF!</definedName>
    <definedName name="LinkScope1.4" localSheetId="16">#REF!</definedName>
    <definedName name="LinkScope1.4" localSheetId="18">#REF!</definedName>
    <definedName name="LinkScope1.4" localSheetId="28">#REF!</definedName>
    <definedName name="LinkScope1.4" localSheetId="37">#REF!</definedName>
    <definedName name="LinkScope1.4">#REF!</definedName>
    <definedName name="LinkScope2" localSheetId="12">#REF!</definedName>
    <definedName name="LinkScope2" localSheetId="16">#REF!</definedName>
    <definedName name="LinkScope2" localSheetId="18">#REF!</definedName>
    <definedName name="LinkScope2" localSheetId="28">#REF!</definedName>
    <definedName name="LinkScope2" localSheetId="37">#REF!</definedName>
    <definedName name="LinkScope2">#REF!</definedName>
    <definedName name="LinkScope2.1" localSheetId="23">'[12]Scope 2'!$B$11</definedName>
    <definedName name="LinkScope2.1" localSheetId="37">#REF!</definedName>
    <definedName name="LinkScope2.1">'[2]Scope 2'!$B$11</definedName>
    <definedName name="LinkScope2.2" localSheetId="23">'[12]Scope 2'!$B$50</definedName>
    <definedName name="LinkScope2.2" localSheetId="37">#REF!</definedName>
    <definedName name="LinkScope2.2">'[2]Scope 2'!$B$50</definedName>
    <definedName name="LinkScope2.3" localSheetId="23">'[12]Scope 2'!$B$74</definedName>
    <definedName name="LinkScope2.3" localSheetId="37">#REF!</definedName>
    <definedName name="LinkScope2.3">'[2]Scope 2'!$B$74</definedName>
    <definedName name="LinkScope3" localSheetId="8">#REF!</definedName>
    <definedName name="LinkScope3" localSheetId="12">#REF!</definedName>
    <definedName name="LinkScope3" localSheetId="13">#REF!</definedName>
    <definedName name="LinkScope3" localSheetId="16">#REF!</definedName>
    <definedName name="LinkScope3" localSheetId="18">#REF!</definedName>
    <definedName name="LinkScope3" localSheetId="23">#REF!</definedName>
    <definedName name="LinkScope3" localSheetId="24">#REF!</definedName>
    <definedName name="LinkScope3" localSheetId="28">#REF!</definedName>
    <definedName name="LinkScope3" localSheetId="37">#REF!</definedName>
    <definedName name="LinkScope3">#REF!</definedName>
    <definedName name="LinkScope3.1" localSheetId="23">'[12]Scope 3'!$B$23</definedName>
    <definedName name="LinkScope3.1" localSheetId="37">#REF!</definedName>
    <definedName name="LinkScope3.1">'[2]Scope 3'!$B$23</definedName>
    <definedName name="LinkScope3.10" localSheetId="23">'[12]Scope 3'!$B$180</definedName>
    <definedName name="LinkScope3.10" localSheetId="37">#REF!</definedName>
    <definedName name="LinkScope3.10">'[2]Scope 3'!$B$180</definedName>
    <definedName name="LinkScope3.11" localSheetId="23">'[12]Scope 3'!$B$200</definedName>
    <definedName name="LinkScope3.11" localSheetId="37">#REF!</definedName>
    <definedName name="LinkScope3.11">'[2]Scope 3'!$B$200</definedName>
    <definedName name="LinkScope3.12" localSheetId="23">'[12]Scope 3'!$B$219</definedName>
    <definedName name="LinkScope3.12" localSheetId="37">#REF!</definedName>
    <definedName name="LinkScope3.12">'[2]Scope 3'!$B$219</definedName>
    <definedName name="LinkScope3.13" localSheetId="23">'[12]Scope 3'!$B$239</definedName>
    <definedName name="LinkScope3.13" localSheetId="37">#REF!</definedName>
    <definedName name="LinkScope3.13">'[2]Scope 3'!$B$239</definedName>
    <definedName name="LinkScope3.14" localSheetId="23">'[12]Scope 3'!$B$256</definedName>
    <definedName name="LinkScope3.14" localSheetId="37">#REF!</definedName>
    <definedName name="LinkScope3.14">'[2]Scope 3'!$B$256</definedName>
    <definedName name="LinkScope3.15" localSheetId="23">'[12]Scope 3'!$B$274</definedName>
    <definedName name="LinkScope3.15" localSheetId="37">#REF!</definedName>
    <definedName name="LinkScope3.15">'[2]Scope 3'!$B$274</definedName>
    <definedName name="LinkScope3.2" localSheetId="23">'[12]Scope 3'!$B$49</definedName>
    <definedName name="LinkScope3.2" localSheetId="37">#REF!</definedName>
    <definedName name="LinkScope3.2">'[2]Scope 3'!$B$49</definedName>
    <definedName name="LinkScope3.3" localSheetId="23">'[12]Scope 3'!$B$69</definedName>
    <definedName name="LinkScope3.3" localSheetId="37">#REF!</definedName>
    <definedName name="LinkScope3.3">'[2]Scope 3'!$B$69</definedName>
    <definedName name="LinkScope3.4" localSheetId="23">'[12]Scope 3'!$B$86</definedName>
    <definedName name="LinkScope3.4" localSheetId="37">#REF!</definedName>
    <definedName name="LinkScope3.4">'[2]Scope 3'!$B$86</definedName>
    <definedName name="LinkScope3.5" localSheetId="23">'[12]Scope 3'!$B$101</definedName>
    <definedName name="LinkScope3.5" localSheetId="37">#REF!</definedName>
    <definedName name="LinkScope3.5">'[2]Scope 3'!$B$101</definedName>
    <definedName name="LinkScope3.6" localSheetId="23">'[12]Scope 3'!$B$119</definedName>
    <definedName name="LinkScope3.6" localSheetId="37">#REF!</definedName>
    <definedName name="LinkScope3.6">'[2]Scope 3'!$B$119</definedName>
    <definedName name="LinkScope3.7" localSheetId="23">'[12]Scope 3'!$B$133</definedName>
    <definedName name="LinkScope3.7" localSheetId="37">#REF!</definedName>
    <definedName name="LinkScope3.7">'[2]Scope 3'!$B$133</definedName>
    <definedName name="LinkScope3.8" localSheetId="23">'[12]Scope 3'!$B$147</definedName>
    <definedName name="LinkScope3.8" localSheetId="37">#REF!</definedName>
    <definedName name="LinkScope3.8">'[2]Scope 3'!$B$147</definedName>
    <definedName name="LinkScope3.9" localSheetId="23">'[12]Scope 3'!$B$165</definedName>
    <definedName name="LinkScope3.9" localSheetId="37">#REF!</definedName>
    <definedName name="LinkScope3.9">'[2]Scope 3'!$B$165</definedName>
    <definedName name="Liste_OE" comment="Org.-Einheiten">[17]Dropdown!$M$2:$M$9</definedName>
    <definedName name="Liste_Ort">[17]Dropdown!$K$2:$K$12</definedName>
    <definedName name="Logistik_Emi" localSheetId="23">OFFSET('[9]Faktoren Logistik'!$G$3,,,COUNTA('[9]Faktoren Logistik'!$G:$G)-2,5)</definedName>
    <definedName name="Logistik_Emi" localSheetId="37">OFFSET('[10]Faktoren Logistik'!$G$3,,,COUNTA('[10]Faktoren Logistik'!$G:$G)-2,5)</definedName>
    <definedName name="Logistik_Emi">OFFSET('[11]Faktoren Logistik'!$G$3,,,COUNTA('[11]Faktoren Logistik'!$G:$G)-2,5)</definedName>
    <definedName name="Logistik1" localSheetId="8">#REF!</definedName>
    <definedName name="Logistik1" localSheetId="12">#REF!</definedName>
    <definedName name="Logistik1" localSheetId="13">#REF!</definedName>
    <definedName name="Logistik1" localSheetId="16">#REF!</definedName>
    <definedName name="Logistik1" localSheetId="18">#REF!</definedName>
    <definedName name="Logistik1" localSheetId="23">#REF!</definedName>
    <definedName name="Logistik1" localSheetId="24">#REF!</definedName>
    <definedName name="Logistik1" localSheetId="28">#REF!</definedName>
    <definedName name="Logistik1">#REF!</definedName>
    <definedName name="Means">[18]Transportation!$C$60:$C$66</definedName>
    <definedName name="Melde1" localSheetId="12">#REF!</definedName>
    <definedName name="Melde1" localSheetId="13">#REF!</definedName>
    <definedName name="Melde1" localSheetId="16">#REF!</definedName>
    <definedName name="Melde1" localSheetId="18">#REF!</definedName>
    <definedName name="Melde1" localSheetId="23">#REF!</definedName>
    <definedName name="Melde1" localSheetId="28">#REF!</definedName>
    <definedName name="Melde1">#REF!</definedName>
    <definedName name="Melde2" localSheetId="12">#REF!</definedName>
    <definedName name="Melde2" localSheetId="13">#REF!</definedName>
    <definedName name="Melde2" localSheetId="16">#REF!</definedName>
    <definedName name="Melde2" localSheetId="18">#REF!</definedName>
    <definedName name="Melde2" localSheetId="23">#REF!</definedName>
    <definedName name="Melde2" localSheetId="28">#REF!</definedName>
    <definedName name="Melde2">#REF!</definedName>
    <definedName name="MeldeI" localSheetId="12">#REF!</definedName>
    <definedName name="MeldeI" localSheetId="13">#REF!</definedName>
    <definedName name="MeldeI" localSheetId="16">#REF!</definedName>
    <definedName name="MeldeI" localSheetId="18">#REF!</definedName>
    <definedName name="MeldeI" localSheetId="23">#REF!</definedName>
    <definedName name="MeldeI" localSheetId="28">#REF!</definedName>
    <definedName name="MeldeI">#REF!</definedName>
    <definedName name="MeldeII" localSheetId="12">#REF!</definedName>
    <definedName name="MeldeII" localSheetId="16">#REF!</definedName>
    <definedName name="MeldeII" localSheetId="18">#REF!</definedName>
    <definedName name="MeldeII" localSheetId="28">#REF!</definedName>
    <definedName name="MeldeII">#REF!</definedName>
    <definedName name="MietPrivatwagen" localSheetId="8">#REF!</definedName>
    <definedName name="MietPrivatwagen" localSheetId="12">#REF!</definedName>
    <definedName name="MietPrivatwagen" localSheetId="16">#REF!</definedName>
    <definedName name="MietPrivatwagen" localSheetId="18">#REF!</definedName>
    <definedName name="MietPrivatwagen" localSheetId="24">#REF!</definedName>
    <definedName name="MietPrivatwagen" localSheetId="28">#REF!</definedName>
    <definedName name="MietPrivatwagen">#REF!</definedName>
    <definedName name="Mobilität" localSheetId="12">#REF!</definedName>
    <definedName name="Mobilität" localSheetId="16">#REF!</definedName>
    <definedName name="Mobilität" localSheetId="18">#REF!</definedName>
    <definedName name="Mobilität" localSheetId="28">#REF!</definedName>
    <definedName name="Mobilität">#REF!</definedName>
    <definedName name="MS" localSheetId="12">#REF!</definedName>
    <definedName name="MS" localSheetId="16">#REF!</definedName>
    <definedName name="MS" localSheetId="18">#REF!</definedName>
    <definedName name="MS" localSheetId="28">#REF!</definedName>
    <definedName name="MS">#REF!</definedName>
    <definedName name="MSR" localSheetId="12">#REF!</definedName>
    <definedName name="MSR" localSheetId="16">#REF!</definedName>
    <definedName name="MSR" localSheetId="18">#REF!</definedName>
    <definedName name="MSR" localSheetId="28">#REF!</definedName>
    <definedName name="MSR">#REF!</definedName>
    <definedName name="MSR_Startjahr" localSheetId="12">[19]Cockpit!#REF!</definedName>
    <definedName name="MSR_Startjahr" localSheetId="13">[19]Cockpit!#REF!</definedName>
    <definedName name="MSR_Startjahr" localSheetId="16">[19]Cockpit!#REF!</definedName>
    <definedName name="MSR_Startjahr" localSheetId="18">[19]Cockpit!#REF!</definedName>
    <definedName name="MSR_Startjahr" localSheetId="23">[20]Cockpit!#REF!</definedName>
    <definedName name="MSR_Startjahr" localSheetId="28">[19]Cockpit!#REF!</definedName>
    <definedName name="MSR_Startjahr">[19]Cockpit!#REF!</definedName>
    <definedName name="NEU" localSheetId="12">#REF!</definedName>
    <definedName name="NEU" localSheetId="13">#REF!</definedName>
    <definedName name="NEU" localSheetId="16">#REF!</definedName>
    <definedName name="NEU" localSheetId="18">#REF!</definedName>
    <definedName name="NEU" localSheetId="23">#REF!</definedName>
    <definedName name="NEU" localSheetId="28">#REF!</definedName>
    <definedName name="NEU">#REF!</definedName>
    <definedName name="Neuber_Zuteilung_2026" localSheetId="23">[3]Leitwarte!$K$7</definedName>
    <definedName name="Neuber_Zuteilung_2026">[4]Leitwarte!$K$7</definedName>
    <definedName name="nnnnnnn" localSheetId="12">#REF!</definedName>
    <definedName name="nnnnnnn" localSheetId="13">#REF!</definedName>
    <definedName name="nnnnnnn" localSheetId="16">#REF!</definedName>
    <definedName name="nnnnnnn" localSheetId="18">#REF!</definedName>
    <definedName name="nnnnnnn" localSheetId="23">#REF!</definedName>
    <definedName name="nnnnnnn" localSheetId="28">#REF!</definedName>
    <definedName name="nnnnnnn" localSheetId="37">#REF!</definedName>
    <definedName name="nnnnnnn">#REF!</definedName>
    <definedName name="Papierformat" localSheetId="23">OFFSET('[9]Faktoren Papier'!$G$3,,,COUNTA('[9]Faktoren Papier'!$G:$G)-2,5)</definedName>
    <definedName name="Papierformat" localSheetId="37">OFFSET('[10]Faktoren Papier'!$G$3,,,COUNTA('[10]Faktoren Papier'!$G:$G)-2,5)</definedName>
    <definedName name="Papierformat">OFFSET('[11]Faktoren Papier'!$G$3,,,COUNTA('[11]Faktoren Papier'!$G:$G)-2,5)</definedName>
    <definedName name="Papiergewicht" localSheetId="23">OFFSET('[9]Faktoren Papier'!$M$3,,,COUNTA('[9]Faktoren Papier'!$M:$M)-2,5)</definedName>
    <definedName name="Papiergewicht" localSheetId="37">OFFSET('[10]Faktoren Papier'!$M$3,,,COUNTA('[10]Faktoren Papier'!$M:$M)-2,5)</definedName>
    <definedName name="Papiergewicht">OFFSET('[11]Faktoren Papier'!$M$3,,,COUNTA('[11]Faktoren Papier'!$M:$M)-2,5)</definedName>
    <definedName name="Papierqualität" localSheetId="23">OFFSET('[9]Faktoren Papier'!$A$3,,,COUNTA('[9]Faktoren Papier'!$A:$A)-2,5)</definedName>
    <definedName name="Papierqualität" localSheetId="37">OFFSET('[10]Faktoren Papier'!$A$3,,,COUNTA('[10]Faktoren Papier'!$A:$A)-2,5)</definedName>
    <definedName name="Papierqualität">OFFSET('[11]Faktoren Papier'!$A$3,,,COUNTA('[11]Faktoren Papier'!$A:$A)-2,5)</definedName>
    <definedName name="Pausch_Fahrzeugklasse_Treibstoff" localSheetId="23">OFFSET('[9]Faktoren Auto'!$G$2,,,COUNTA('[9]Faktoren Auto'!$G:$G),7)</definedName>
    <definedName name="Pausch_Fahrzeugklasse_Treibstoff" localSheetId="37">OFFSET('[10]Faktoren Auto'!$G$2,,,COUNTA('[10]Faktoren Auto'!$G:$G),7)</definedName>
    <definedName name="Pausch_Fahrzeugklasse_Treibstoff">OFFSET('[11]Faktoren Auto'!$G$2,,,COUNTA('[11]Faktoren Auto'!$G:$G),7)</definedName>
    <definedName name="Pausch_Hotel" localSheetId="23">OFFSET('[9]Faktoren Hotel'!$G$3,,,COUNTA('[9]Faktoren Hotel'!$G:$G)-2,5)</definedName>
    <definedName name="Pausch_Hotel" localSheetId="37">OFFSET('[10]Faktoren Hotel'!$G$3,,,COUNTA('[10]Faktoren Hotel'!$G:$G)-2,5)</definedName>
    <definedName name="Pausch_Hotel">OFFSET('[11]Faktoren Hotel'!$G$3,,,COUNTA('[11]Faktoren Hotel'!$G:$G)-2,5)</definedName>
    <definedName name="Pausch_Pendler" localSheetId="23">OFFSET('[9]Faktoren Pendler'!$G$3,,,COUNTA('[9]Faktoren Pendler'!$G:$G)-2,5)</definedName>
    <definedName name="Pausch_Pendler" localSheetId="37">OFFSET('[10]Faktoren Pendler'!$G$3,,,COUNTA('[10]Faktoren Pendler'!$G:$G)-2,5)</definedName>
    <definedName name="Pausch_Pendler">OFFSET('[11]Faktoren Pendler'!$G$3,,,COUNTA('[11]Faktoren Pendler'!$G:$G)-2,5)</definedName>
    <definedName name="Pausch_Zug" localSheetId="23">OFFSET('[9]Faktoren Bahn'!$G$3,,,COUNTA('[9]Faktoren Bahn'!$G:$G)-2,5)</definedName>
    <definedName name="Pausch_Zug" localSheetId="37">OFFSET('[10]Faktoren Bahn'!$G$3,,,COUNTA('[10]Faktoren Bahn'!$G:$G)-2,5)</definedName>
    <definedName name="Pausch_Zug">OFFSET('[11]Faktoren Bahn'!$G$3,,,COUNTA('[11]Faktoren Bahn'!$G:$G)-2,5)</definedName>
    <definedName name="Pauschal_Fahrzeugklassen" localSheetId="23">OFFSET('[9]Faktoren Auto'!$T$3,,,COUNTA('[9]Faktoren Auto'!$T:$T)-2,1)</definedName>
    <definedName name="Pauschal_Fahrzeugklassen" localSheetId="37">OFFSET('[10]Faktoren Auto'!$T$3,,,COUNTA('[10]Faktoren Auto'!$T:$T)-2,1)</definedName>
    <definedName name="Pauschal_Fahrzeugklassen">OFFSET('[11]Faktoren Auto'!$T$3,,,COUNTA('[11]Faktoren Auto'!$T:$T)-2,1)</definedName>
    <definedName name="Pauschal_Format" localSheetId="23">OFFSET('[9]Faktoren Papier'!$AE$3,,,COUNTA('[9]Faktoren Papier'!$AE:$AE)-2,5)</definedName>
    <definedName name="Pauschal_Format" localSheetId="37">OFFSET('[10]Faktoren Papier'!$AE$3,,,COUNTA('[10]Faktoren Papier'!$AE:$AE)-2,5)</definedName>
    <definedName name="Pauschal_Format">OFFSET('[11]Faktoren Papier'!$AE$3,,,COUNTA('[11]Faktoren Papier'!$AE:$AE)-2,5)</definedName>
    <definedName name="Pauschal_Papiergewicht" localSheetId="23">OFFSET('[9]Faktoren Papier'!$AK$3,,,COUNTA('[9]Faktoren Papier'!$AK:$AK)-2,5)</definedName>
    <definedName name="Pauschal_Papiergewicht" localSheetId="37">OFFSET('[10]Faktoren Papier'!$AK$3,,,COUNTA('[10]Faktoren Papier'!$AK:$AK)-2,5)</definedName>
    <definedName name="Pauschal_Papiergewicht">OFFSET('[11]Faktoren Papier'!$AK$3,,,COUNTA('[11]Faktoren Papier'!$AK:$AK)-2,5)</definedName>
    <definedName name="Pauschal_Papierqualität" localSheetId="23">OFFSET('[9]Faktoren Papier'!$AQ$3,,,COUNTA('[9]Faktoren Papier'!$AQ:$AQ)-2,5)</definedName>
    <definedName name="Pauschal_Papierqualität" localSheetId="37">OFFSET('[10]Faktoren Papier'!$AQ$3,,,COUNTA('[10]Faktoren Papier'!$AQ:$AQ)-2,5)</definedName>
    <definedName name="Pauschal_Papierqualität">OFFSET('[11]Faktoren Papier'!$AQ$3,,,COUNTA('[11]Faktoren Papier'!$AQ:$AQ)-2,5)</definedName>
    <definedName name="Pauschal_Treibstoffe" localSheetId="23">OFFSET('[9]Faktoren Auto'!$V$3,,,COUNTA('[9]Faktoren Auto'!$V:$V)-2,1)</definedName>
    <definedName name="Pauschal_Treibstoffe" localSheetId="37">OFFSET('[10]Faktoren Auto'!$V$3,,,COUNTA('[10]Faktoren Auto'!$V:$V)-2,1)</definedName>
    <definedName name="Pauschal_Treibstoffe">OFFSET('[11]Faktoren Auto'!$V$3,,,COUNTA('[11]Faktoren Auto'!$V:$V)-2,1)</definedName>
    <definedName name="PD1Name" localSheetId="8">#REF!</definedName>
    <definedName name="PD1Name" localSheetId="12">#REF!</definedName>
    <definedName name="PD1Name" localSheetId="13">#REF!</definedName>
    <definedName name="PD1Name" localSheetId="16">#REF!</definedName>
    <definedName name="PD1Name" localSheetId="18">#REF!</definedName>
    <definedName name="PD1Name" localSheetId="23">#REF!</definedName>
    <definedName name="PD1Name" localSheetId="24">#REF!</definedName>
    <definedName name="PD1Name" localSheetId="28">#REF!</definedName>
    <definedName name="PD1Name" localSheetId="37">#REF!</definedName>
    <definedName name="PD1Name">#REF!</definedName>
    <definedName name="peißenberg">[13]!Scope1.4[#Data]</definedName>
    <definedName name="Pendler" localSheetId="23">OFFSET('[9]Faktoren Pendler'!$A$3,,,COUNTA('[9]Faktoren Pendler'!$A:$A)-2,5)</definedName>
    <definedName name="Pendler" localSheetId="37">OFFSET('[10]Faktoren Pendler'!$A$3,,,COUNTA('[10]Faktoren Pendler'!$A:$A)-2,5)</definedName>
    <definedName name="Pendler">OFFSET('[11]Faktoren Pendler'!$A$3,,,COUNTA('[11]Faktoren Pendler'!$A:$A)-2,5)</definedName>
    <definedName name="Polen_Granulat" localSheetId="12">#REF!</definedName>
    <definedName name="Polen_Granulat" localSheetId="13">#REF!</definedName>
    <definedName name="Polen_Granulat" localSheetId="16">#REF!</definedName>
    <definedName name="Polen_Granulat" localSheetId="18">#REF!</definedName>
    <definedName name="Polen_Granulat" localSheetId="23">#REF!</definedName>
    <definedName name="Polen_Granulat" localSheetId="28">#REF!</definedName>
    <definedName name="Polen_Granulat">#REF!</definedName>
    <definedName name="Prozesse" localSheetId="37">#REF!</definedName>
    <definedName name="Prozesse">[2]!ProzessDaten[Prozess]</definedName>
    <definedName name="qry_ForHeadlineStats" localSheetId="12">#REF!</definedName>
    <definedName name="qry_ForHeadlineStats" localSheetId="13">#REF!</definedName>
    <definedName name="qry_ForHeadlineStats" localSheetId="16">#REF!</definedName>
    <definedName name="qry_ForHeadlineStats" localSheetId="18">#REF!</definedName>
    <definedName name="qry_ForHeadlineStats" localSheetId="23">#REF!</definedName>
    <definedName name="qry_ForHeadlineStats" localSheetId="28">#REF!</definedName>
    <definedName name="qry_ForHeadlineStats">#REF!</definedName>
    <definedName name="qry_plants_readout_full" localSheetId="12">#REF!</definedName>
    <definedName name="qry_plants_readout_full" localSheetId="13">#REF!</definedName>
    <definedName name="qry_plants_readout_full" localSheetId="16">#REF!</definedName>
    <definedName name="qry_plants_readout_full" localSheetId="18">#REF!</definedName>
    <definedName name="qry_plants_readout_full" localSheetId="23">#REF!</definedName>
    <definedName name="qry_plants_readout_full" localSheetId="28">#REF!</definedName>
    <definedName name="qry_plants_readout_full">#REF!</definedName>
    <definedName name="qry_plants_readout_headline" localSheetId="12">#REF!</definedName>
    <definedName name="qry_plants_readout_headline" localSheetId="13">#REF!</definedName>
    <definedName name="qry_plants_readout_headline" localSheetId="16">#REF!</definedName>
    <definedName name="qry_plants_readout_headline" localSheetId="18">#REF!</definedName>
    <definedName name="qry_plants_readout_headline" localSheetId="23">#REF!</definedName>
    <definedName name="qry_plants_readout_headline" localSheetId="28">#REF!</definedName>
    <definedName name="qry_plants_readout_headline">#REF!</definedName>
    <definedName name="qry_units_readout_full" localSheetId="12">#REF!</definedName>
    <definedName name="qry_units_readout_full" localSheetId="16">#REF!</definedName>
    <definedName name="qry_units_readout_full" localSheetId="18">#REF!</definedName>
    <definedName name="qry_units_readout_full" localSheetId="28">#REF!</definedName>
    <definedName name="qry_units_readout_full">#REF!</definedName>
    <definedName name="qry_units_readout_headline" localSheetId="12">#REF!</definedName>
    <definedName name="qry_units_readout_headline" localSheetId="16">#REF!</definedName>
    <definedName name="qry_units_readout_headline" localSheetId="18">#REF!</definedName>
    <definedName name="qry_units_readout_headline" localSheetId="28">#REF!</definedName>
    <definedName name="qry_units_readout_headline">#REF!</definedName>
    <definedName name="Reduktionsziel" localSheetId="12">#REF!</definedName>
    <definedName name="Reduktionsziel" localSheetId="16">#REF!</definedName>
    <definedName name="Reduktionsziel" localSheetId="18">#REF!</definedName>
    <definedName name="Reduktionsziel" localSheetId="28">#REF!</definedName>
    <definedName name="Reduktionsziel">#REF!</definedName>
    <definedName name="Ref_Berichtsjahr">'Projekt-Info'!$D$7</definedName>
    <definedName name="Ref_Firma">'Projekt-Info'!$D$5</definedName>
    <definedName name="RHB_Halb_Rest" localSheetId="12">#REF!</definedName>
    <definedName name="RHB_Halb_Rest" localSheetId="16">#REF!</definedName>
    <definedName name="RHB_Halb_Rest" localSheetId="18">#REF!</definedName>
    <definedName name="RHB_Halb_Rest" localSheetId="28">#REF!</definedName>
    <definedName name="RHB_Halb_Rest">#REF!</definedName>
    <definedName name="Sondereffekte" localSheetId="12">#REF!</definedName>
    <definedName name="Sondereffekte" localSheetId="16">#REF!</definedName>
    <definedName name="Sondereffekte" localSheetId="18">#REF!</definedName>
    <definedName name="Sondereffekte" localSheetId="28">#REF!</definedName>
    <definedName name="Sondereffekte">#REF!</definedName>
    <definedName name="SPK_BM_Entwicklung" localSheetId="23">[3]Leitwarte!$K$15</definedName>
    <definedName name="SPK_BM_Entwicklung">[4]Leitwarte!$K$15</definedName>
    <definedName name="SPK_Liste" localSheetId="23">[3]Leitwarte!$H$11</definedName>
    <definedName name="SPK_Liste">[4]Leitwarte!$H$11</definedName>
    <definedName name="SPK_Liste_Bezug" localSheetId="23">[3]Leitwarte!$I$13</definedName>
    <definedName name="SPK_Liste_Bezug">[4]Leitwarte!$I$13</definedName>
    <definedName name="SPK_Liste_Schwelle" localSheetId="23">[3]Leitwarte!$I$14</definedName>
    <definedName name="SPK_Liste_Schwelle">[4]Leitwarte!$I$14</definedName>
    <definedName name="SPK_Versch_BM" localSheetId="23">[3]Leitwarte!$K$16</definedName>
    <definedName name="SPK_Versch_BM">[4]Leitwarte!$K$16</definedName>
    <definedName name="Standorte" localSheetId="37">#REF!</definedName>
    <definedName name="Standorte">[2]!StandortDaten[Standort-bezeichnung]</definedName>
    <definedName name="StartMSR" localSheetId="12">#REF!</definedName>
    <definedName name="StartMSR" localSheetId="13">#REF!</definedName>
    <definedName name="StartMSR" localSheetId="16">#REF!</definedName>
    <definedName name="StartMSR" localSheetId="18">#REF!</definedName>
    <definedName name="StartMSR" localSheetId="23">#REF!</definedName>
    <definedName name="StartMSR" localSheetId="28">#REF!</definedName>
    <definedName name="StartMSR">#REF!</definedName>
    <definedName name="Tabelle1.1" localSheetId="8">#REF!</definedName>
    <definedName name="Tabelle1.1" localSheetId="12">#REF!</definedName>
    <definedName name="Tabelle1.1" localSheetId="13">#REF!</definedName>
    <definedName name="Tabelle1.1" localSheetId="16">#REF!</definedName>
    <definedName name="Tabelle1.1" localSheetId="18">#REF!</definedName>
    <definedName name="Tabelle1.1" localSheetId="23">#REF!</definedName>
    <definedName name="Tabelle1.1" localSheetId="24">#REF!</definedName>
    <definedName name="Tabelle1.1" localSheetId="28">#REF!</definedName>
    <definedName name="Tabelle1.1" localSheetId="37">#REF!</definedName>
    <definedName name="Tabelle1.1">#REF!</definedName>
    <definedName name="Tabelle1.2" localSheetId="8">#REF!</definedName>
    <definedName name="Tabelle1.2" localSheetId="12">#REF!</definedName>
    <definedName name="Tabelle1.2" localSheetId="16">#REF!</definedName>
    <definedName name="Tabelle1.2" localSheetId="18">#REF!</definedName>
    <definedName name="Tabelle1.2" localSheetId="24">#REF!</definedName>
    <definedName name="Tabelle1.2" localSheetId="28">#REF!</definedName>
    <definedName name="Tabelle1.2" localSheetId="37">#REF!</definedName>
    <definedName name="Tabelle1.2">#REF!</definedName>
    <definedName name="Tabelle1.3" localSheetId="8">#REF!</definedName>
    <definedName name="Tabelle1.3" localSheetId="12">#REF!</definedName>
    <definedName name="Tabelle1.3" localSheetId="16">#REF!</definedName>
    <definedName name="Tabelle1.3" localSheetId="18">#REF!</definedName>
    <definedName name="Tabelle1.3" localSheetId="24">#REF!</definedName>
    <definedName name="Tabelle1.3" localSheetId="28">#REF!</definedName>
    <definedName name="Tabelle1.3" localSheetId="37">#REF!</definedName>
    <definedName name="Tabelle1.3">#REF!</definedName>
    <definedName name="Tabelle1.4" localSheetId="12">#REF!</definedName>
    <definedName name="Tabelle1.4" localSheetId="16">#REF!</definedName>
    <definedName name="Tabelle1.4" localSheetId="18">#REF!</definedName>
    <definedName name="Tabelle1.4" localSheetId="28">#REF!</definedName>
    <definedName name="Tabelle1.4" localSheetId="37">#REF!</definedName>
    <definedName name="Tabelle1.4">#REF!</definedName>
    <definedName name="Tabelle2.1" localSheetId="12">#REF!</definedName>
    <definedName name="Tabelle2.1" localSheetId="16">#REF!</definedName>
    <definedName name="Tabelle2.1" localSheetId="18">#REF!</definedName>
    <definedName name="Tabelle2.1" localSheetId="28">#REF!</definedName>
    <definedName name="Tabelle2.1" localSheetId="37">#REF!</definedName>
    <definedName name="Tabelle2.1">#REF!</definedName>
    <definedName name="Tabelle2.2" localSheetId="12">#REF!</definedName>
    <definedName name="Tabelle2.2" localSheetId="16">#REF!</definedName>
    <definedName name="Tabelle2.2" localSheetId="18">#REF!</definedName>
    <definedName name="Tabelle2.2" localSheetId="28">#REF!</definedName>
    <definedName name="Tabelle2.2" localSheetId="37">#REF!</definedName>
    <definedName name="Tabelle2.2">#REF!</definedName>
    <definedName name="Tabelle2.3" localSheetId="12">#REF!</definedName>
    <definedName name="Tabelle2.3" localSheetId="16">#REF!</definedName>
    <definedName name="Tabelle2.3" localSheetId="18">#REF!</definedName>
    <definedName name="Tabelle2.3" localSheetId="28">#REF!</definedName>
    <definedName name="Tabelle2.3" localSheetId="37">#REF!</definedName>
    <definedName name="Tabelle2.3">#REF!</definedName>
    <definedName name="Tabelle3.1" localSheetId="37">#REF!</definedName>
    <definedName name="Tabelle3.1">[2]!Scope3.1[#Data]</definedName>
    <definedName name="Tabelle3.10" localSheetId="37">#REF!</definedName>
    <definedName name="Tabelle3.10">[2]!Scope3.10[#Data]</definedName>
    <definedName name="Tabelle3.11" localSheetId="37">#REF!</definedName>
    <definedName name="Tabelle3.11">[2]!Scope3.11[#Data]</definedName>
    <definedName name="Tabelle3.12" localSheetId="37">#REF!</definedName>
    <definedName name="Tabelle3.12">[2]!Scope3.12[#Data]</definedName>
    <definedName name="Tabelle3.13" localSheetId="37">#REF!</definedName>
    <definedName name="Tabelle3.13">[2]!Scope3.13[#Data]</definedName>
    <definedName name="Tabelle3.14" localSheetId="37">#REF!</definedName>
    <definedName name="Tabelle3.14">[2]!Scope3.14[#Data]</definedName>
    <definedName name="Tabelle3.15" localSheetId="37">#REF!</definedName>
    <definedName name="Tabelle3.15">[2]!Scope3.15[#Data]</definedName>
    <definedName name="Tabelle3.2" localSheetId="37">#REF!</definedName>
    <definedName name="Tabelle3.2">[2]!Scope3.2[#Data]</definedName>
    <definedName name="Tabelle3.3" localSheetId="37">#REF!</definedName>
    <definedName name="Tabelle3.3">[2]!Scope3.3[#Data]</definedName>
    <definedName name="Tabelle3.4" localSheetId="37">#REF!</definedName>
    <definedName name="Tabelle3.4">[2]!Scope3.4[#Data]</definedName>
    <definedName name="Tabelle3.5" localSheetId="37">#REF!</definedName>
    <definedName name="Tabelle3.5">[2]!Scope3.5[#Data]</definedName>
    <definedName name="Tabelle3.6" localSheetId="37">#REF!</definedName>
    <definedName name="Tabelle3.6">[2]!Scope3.6[#Data]</definedName>
    <definedName name="Tabelle3.7" localSheetId="37">#REF!</definedName>
    <definedName name="Tabelle3.7">[2]!Scope3.7[#Data]</definedName>
    <definedName name="Tabelle3.8" localSheetId="37">#REF!</definedName>
    <definedName name="Tabelle3.8">[2]!Scope3.8[#Data]</definedName>
    <definedName name="Tabelle3.9" localSheetId="37">#REF!</definedName>
    <definedName name="Tabelle3.9">[2]!Scope3.9[#Data]</definedName>
    <definedName name="Tapioka" localSheetId="12">#REF!</definedName>
    <definedName name="Tapioka" localSheetId="13">#REF!</definedName>
    <definedName name="Tapioka" localSheetId="16">#REF!</definedName>
    <definedName name="Tapioka" localSheetId="18">#REF!</definedName>
    <definedName name="Tapioka" localSheetId="23">#REF!</definedName>
    <definedName name="Tapioka" localSheetId="28">#REF!</definedName>
    <definedName name="Tapioka">#REF!</definedName>
    <definedName name="Taxen" localSheetId="23">OFFSET('[9]Faktoren Taxen'!$A$3,,,COUNTA('[9]Faktoren Taxen'!$A:$A)-2,5)</definedName>
    <definedName name="Taxen" localSheetId="37">OFFSET('[10]Faktoren Taxen'!$A$3,,,COUNTA('[10]Faktoren Taxen'!$A:$A)-2,5)</definedName>
    <definedName name="Taxen">OFFSET('[11]Faktoren Taxen'!$A$3,,,COUNTA('[11]Faktoren Taxen'!$A:$A)-2,5)</definedName>
    <definedName name="taxi2" localSheetId="8">#REF!</definedName>
    <definedName name="taxi2" localSheetId="12">#REF!</definedName>
    <definedName name="taxi2" localSheetId="13">#REF!</definedName>
    <definedName name="taxi2" localSheetId="16">#REF!</definedName>
    <definedName name="taxi2" localSheetId="18">#REF!</definedName>
    <definedName name="taxi2" localSheetId="23">#REF!</definedName>
    <definedName name="taxi2" localSheetId="24">#REF!</definedName>
    <definedName name="taxi2" localSheetId="28">#REF!</definedName>
    <definedName name="taxi2" localSheetId="37">#REF!</definedName>
    <definedName name="taxi2">#REF!</definedName>
    <definedName name="Transportmittel" localSheetId="23">OFFSET('[9]Faktoren Logistik'!$A$3,,,COUNTA('[9]Faktoren Logistik'!$A:$A)-2,5)</definedName>
    <definedName name="Transportmittel" localSheetId="37">OFFSET('[10]Faktoren Logistik'!$A$3,,,COUNTA('[10]Faktoren Logistik'!$A:$A)-2,5)</definedName>
    <definedName name="Transportmittel">OFFSET('[11]Faktoren Logistik'!$A$3,,,COUNTA('[11]Faktoren Logistik'!$A:$A)-2,5)</definedName>
    <definedName name="TypeDropDownList" localSheetId="12">#REF!</definedName>
    <definedName name="TypeDropDownList" localSheetId="13">#REF!</definedName>
    <definedName name="TypeDropDownList" localSheetId="16">#REF!</definedName>
    <definedName name="TypeDropDownList" localSheetId="18">#REF!</definedName>
    <definedName name="TypeDropDownList" localSheetId="23">#REF!</definedName>
    <definedName name="TypeDropDownList" localSheetId="28">#REF!</definedName>
    <definedName name="TypeDropDownList">#REF!</definedName>
    <definedName name="Überschuss_NER_2020" localSheetId="12">#REF!</definedName>
    <definedName name="Überschuss_NER_2020" localSheetId="13">#REF!</definedName>
    <definedName name="Überschuss_NER_2020" localSheetId="16">#REF!</definedName>
    <definedName name="Überschuss_NER_2020" localSheetId="18">#REF!</definedName>
    <definedName name="Überschuss_NER_2020" localSheetId="23">#REF!</definedName>
    <definedName name="Überschuss_NER_2020" localSheetId="28">#REF!</definedName>
    <definedName name="Überschuss_NER_2020">#REF!</definedName>
    <definedName name="Überschuss_Zuteilung_2020" localSheetId="12">#REF!</definedName>
    <definedName name="Überschuss_Zuteilung_2020" localSheetId="16">#REF!</definedName>
    <definedName name="Überschuss_Zuteilung_2020" localSheetId="18">#REF!</definedName>
    <definedName name="Überschuss_Zuteilung_2020" localSheetId="28">#REF!</definedName>
    <definedName name="Überschuss_Zuteilung_2020">#REF!</definedName>
    <definedName name="unfreier_Bestand" localSheetId="12">#REF!</definedName>
    <definedName name="unfreier_Bestand" localSheetId="16">#REF!</definedName>
    <definedName name="unfreier_Bestand" localSheetId="18">#REF!</definedName>
    <definedName name="unfreier_Bestand" localSheetId="28">#REF!</definedName>
    <definedName name="unfreier_Bestand">#REF!</definedName>
    <definedName name="UniperFrance" localSheetId="12">#REF!</definedName>
    <definedName name="UniperFrance" localSheetId="16">#REF!</definedName>
    <definedName name="UniperFrance" localSheetId="18">#REF!</definedName>
    <definedName name="UniperFrance" localSheetId="28">#REF!</definedName>
    <definedName name="UniperFrance">#REF!</definedName>
    <definedName name="wrn.Zähler_tägl." localSheetId="13" hidden="1">{#N/A,#N/A,FALSE,"Zählerstände"}</definedName>
    <definedName name="wrn.Zähler_tägl." localSheetId="23" hidden="1">{#N/A,#N/A,FALSE,"Zählerstände"}</definedName>
    <definedName name="wrn.Zähler_tägl." localSheetId="37" hidden="1">{#N/A,#N/A,FALSE,"Zählerstände"}</definedName>
    <definedName name="wrn.Zähler_tägl." hidden="1">{#N/A,#N/A,FALSE,"Zählerstände"}</definedName>
    <definedName name="xy" localSheetId="12">[1]General!#REF!</definedName>
    <definedName name="xy" localSheetId="16">[1]General!#REF!</definedName>
    <definedName name="xy" localSheetId="18">[1]General!#REF!</definedName>
    <definedName name="xy" localSheetId="28">[1]General!#REF!</definedName>
    <definedName name="xy">[1]General!#REF!</definedName>
    <definedName name="Zeitversatz_MSR" localSheetId="12">#REF!</definedName>
    <definedName name="Zeitversatz_MSR" localSheetId="13">#REF!</definedName>
    <definedName name="Zeitversatz_MSR" localSheetId="16">#REF!</definedName>
    <definedName name="Zeitversatz_MSR" localSheetId="18">#REF!</definedName>
    <definedName name="Zeitversatz_MSR" localSheetId="23">#REF!</definedName>
    <definedName name="Zeitversatz_MSR" localSheetId="28">#REF!</definedName>
    <definedName name="Zeitversatz_MSR">#REF!</definedName>
    <definedName name="Zuführung_Restmenge_NER" localSheetId="12">#REF!</definedName>
    <definedName name="Zuführung_Restmenge_NER" localSheetId="13">#REF!</definedName>
    <definedName name="Zuführung_Restmenge_NER" localSheetId="16">#REF!</definedName>
    <definedName name="Zuführung_Restmenge_NER" localSheetId="18">#REF!</definedName>
    <definedName name="Zuführung_Restmenge_NER" localSheetId="23">#REF!</definedName>
    <definedName name="Zuführung_Restmenge_NER" localSheetId="28">#REF!</definedName>
    <definedName name="Zuführung_Restmenge_NER">#REF!</definedName>
    <definedName name="Zuführung_Restmengen_Zuteilung" localSheetId="12">#REF!</definedName>
    <definedName name="Zuführung_Restmengen_Zuteilung" localSheetId="13">#REF!</definedName>
    <definedName name="Zuführung_Restmengen_Zuteilung" localSheetId="16">#REF!</definedName>
    <definedName name="Zuführung_Restmengen_Zuteilung" localSheetId="18">#REF!</definedName>
    <definedName name="Zuführung_Restmengen_Zuteilung" localSheetId="23">#REF!</definedName>
    <definedName name="Zuführung_Restmengen_Zuteilung" localSheetId="28">#REF!</definedName>
    <definedName name="Zuführung_Restmengen_Zuteilung">#REF!</definedName>
    <definedName name="Zugtypen" localSheetId="23">OFFSET('[9]Faktoren Bahn'!$A$3,,,COUNTA('[9]Faktoren Bahn'!$A:$A)-2,5)</definedName>
    <definedName name="Zugtypen" localSheetId="37">OFFSET('[10]Faktoren Bahn'!$A$3,,,COUNTA('[10]Faktoren Bahn'!$A:$A)-2,5)</definedName>
    <definedName name="Zugtypen">OFFSET('[11]Faktoren Bahn'!$A$3,,,COUNTA('[11]Faktoren Bahn'!$A:$A)-2,5)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93" l="1"/>
  <c r="J42" i="93"/>
  <c r="J43" i="93"/>
  <c r="J44" i="93"/>
  <c r="J45" i="93"/>
  <c r="J46" i="93"/>
  <c r="J47" i="93"/>
  <c r="J48" i="93"/>
  <c r="J49" i="93"/>
  <c r="J50" i="93"/>
  <c r="J51" i="93"/>
  <c r="J52" i="93"/>
  <c r="J53" i="93"/>
  <c r="J54" i="93"/>
  <c r="J55" i="93"/>
  <c r="J56" i="93"/>
  <c r="J57" i="93"/>
  <c r="J58" i="93"/>
  <c r="J59" i="93"/>
  <c r="J60" i="93"/>
  <c r="J61" i="93"/>
  <c r="J62" i="93"/>
  <c r="J40" i="93"/>
  <c r="J39" i="93"/>
  <c r="J11" i="93" l="1"/>
  <c r="J12" i="93"/>
  <c r="J13" i="93"/>
  <c r="J14" i="93"/>
  <c r="J15" i="93"/>
  <c r="J16" i="93"/>
  <c r="J17" i="93"/>
  <c r="J18" i="93"/>
  <c r="J19" i="93"/>
  <c r="J20" i="93"/>
  <c r="J21" i="93"/>
  <c r="J22" i="93"/>
  <c r="J23" i="93"/>
  <c r="J24" i="93"/>
  <c r="J25" i="93"/>
  <c r="J26" i="93"/>
  <c r="J27" i="93"/>
  <c r="J28" i="93"/>
  <c r="J29" i="93"/>
  <c r="J30" i="93"/>
  <c r="J31" i="93"/>
  <c r="J32" i="93"/>
  <c r="J33" i="93"/>
  <c r="J10" i="93"/>
  <c r="J12" i="60"/>
  <c r="K12" i="60" s="1"/>
  <c r="J13" i="60"/>
  <c r="K13" i="60" s="1"/>
  <c r="J14" i="60"/>
  <c r="K14" i="60" s="1"/>
  <c r="J15" i="60"/>
  <c r="K15" i="60" s="1"/>
  <c r="J16" i="60"/>
  <c r="K16" i="60" s="1"/>
  <c r="J11" i="60"/>
  <c r="K11" i="60" s="1"/>
  <c r="K39" i="84"/>
  <c r="L39" i="84"/>
  <c r="K40" i="84"/>
  <c r="L40" i="84"/>
  <c r="K41" i="84"/>
  <c r="L41" i="84"/>
  <c r="K11" i="84"/>
  <c r="L11" i="84"/>
  <c r="K12" i="84"/>
  <c r="L12" i="84"/>
  <c r="K13" i="84"/>
  <c r="L13" i="84"/>
  <c r="K14" i="84"/>
  <c r="L14" i="84"/>
  <c r="K15" i="84"/>
  <c r="L15" i="84"/>
  <c r="K16" i="84"/>
  <c r="L16" i="84"/>
  <c r="K17" i="84"/>
  <c r="L17" i="84"/>
  <c r="K18" i="84"/>
  <c r="L18" i="84"/>
  <c r="K19" i="84"/>
  <c r="L19" i="84"/>
  <c r="K20" i="84"/>
  <c r="L20" i="84"/>
  <c r="K21" i="84"/>
  <c r="L21" i="84"/>
  <c r="K22" i="84"/>
  <c r="L22" i="84"/>
  <c r="K23" i="84"/>
  <c r="L23" i="84"/>
  <c r="K24" i="84"/>
  <c r="L24" i="84"/>
  <c r="K25" i="84"/>
  <c r="L25" i="84"/>
  <c r="K26" i="84"/>
  <c r="L26" i="84"/>
  <c r="K27" i="84"/>
  <c r="L27" i="84"/>
  <c r="K28" i="84"/>
  <c r="L28" i="84"/>
  <c r="K29" i="84"/>
  <c r="L29" i="84"/>
  <c r="K30" i="84"/>
  <c r="L30" i="84"/>
  <c r="K31" i="84"/>
  <c r="L31" i="84"/>
  <c r="K32" i="84"/>
  <c r="L32" i="84"/>
  <c r="K33" i="84"/>
  <c r="L33" i="84"/>
  <c r="K34" i="84"/>
  <c r="L34" i="84"/>
  <c r="K35" i="84"/>
  <c r="L35" i="84"/>
  <c r="K36" i="84"/>
  <c r="L36" i="84"/>
  <c r="K37" i="84"/>
  <c r="L37" i="84"/>
  <c r="K38" i="84"/>
  <c r="L38" i="84"/>
  <c r="L10" i="84"/>
  <c r="K10" i="84"/>
  <c r="L42" i="84" l="1"/>
  <c r="O11" i="51"/>
  <c r="O12" i="51"/>
  <c r="O13" i="51"/>
  <c r="O14" i="51"/>
  <c r="O15" i="51"/>
  <c r="O16" i="51"/>
  <c r="O17" i="51"/>
  <c r="O18" i="51"/>
  <c r="O19" i="51"/>
  <c r="O20" i="51"/>
  <c r="O21" i="51"/>
  <c r="O22" i="51"/>
  <c r="O23" i="51"/>
  <c r="O24" i="51"/>
  <c r="O25" i="51"/>
  <c r="O26" i="51"/>
  <c r="O27" i="51"/>
  <c r="O28" i="51"/>
  <c r="O29" i="51"/>
  <c r="O30" i="51"/>
  <c r="O31" i="51"/>
  <c r="O32" i="51"/>
  <c r="O33" i="51"/>
  <c r="O34" i="51"/>
  <c r="O35" i="51"/>
  <c r="O10" i="51"/>
  <c r="N11" i="51"/>
  <c r="N12" i="51"/>
  <c r="N13" i="51"/>
  <c r="N14" i="51"/>
  <c r="N15" i="51"/>
  <c r="P15" i="51" s="1"/>
  <c r="N16" i="51"/>
  <c r="N17" i="51"/>
  <c r="N18" i="51"/>
  <c r="N19" i="51"/>
  <c r="N20" i="51"/>
  <c r="N21" i="51"/>
  <c r="N22" i="51"/>
  <c r="N23" i="51"/>
  <c r="N24" i="51"/>
  <c r="N25" i="51"/>
  <c r="N26" i="51"/>
  <c r="N27" i="51"/>
  <c r="N28" i="51"/>
  <c r="N29" i="51"/>
  <c r="N30" i="51"/>
  <c r="N31" i="51"/>
  <c r="N32" i="51"/>
  <c r="N33" i="51"/>
  <c r="N34" i="51"/>
  <c r="N35" i="51"/>
  <c r="N10" i="51"/>
  <c r="G11" i="102"/>
  <c r="G12" i="102"/>
  <c r="G13" i="102"/>
  <c r="G14" i="102"/>
  <c r="G15" i="102"/>
  <c r="G16" i="102"/>
  <c r="G17" i="102"/>
  <c r="G18" i="102"/>
  <c r="G19" i="102"/>
  <c r="G20" i="102"/>
  <c r="G21" i="102"/>
  <c r="G22" i="102"/>
  <c r="G23" i="102"/>
  <c r="G24" i="102"/>
  <c r="G25" i="102"/>
  <c r="G10" i="102"/>
  <c r="G34" i="102"/>
  <c r="G35" i="102"/>
  <c r="G36" i="102"/>
  <c r="G37" i="102"/>
  <c r="L37" i="102" s="1"/>
  <c r="M37" i="102" s="1"/>
  <c r="G38" i="102"/>
  <c r="L38" i="102" s="1"/>
  <c r="M38" i="102" s="1"/>
  <c r="G39" i="102"/>
  <c r="L39" i="102" s="1"/>
  <c r="M39" i="102" s="1"/>
  <c r="G40" i="102"/>
  <c r="L40" i="102" s="1"/>
  <c r="M40" i="102" s="1"/>
  <c r="G41" i="102"/>
  <c r="L41" i="102" s="1"/>
  <c r="M41" i="102" s="1"/>
  <c r="G42" i="102"/>
  <c r="L42" i="102" s="1"/>
  <c r="M42" i="102" s="1"/>
  <c r="G43" i="102"/>
  <c r="L43" i="102" s="1"/>
  <c r="M43" i="102" s="1"/>
  <c r="G33" i="102"/>
  <c r="G32" i="102"/>
  <c r="G131" i="70"/>
  <c r="R10" i="51"/>
  <c r="G15" i="75" l="1"/>
  <c r="K15" i="75"/>
  <c r="L15" i="75" s="1"/>
  <c r="G16" i="75"/>
  <c r="K16" i="75"/>
  <c r="L16" i="75" s="1"/>
  <c r="G17" i="75"/>
  <c r="K17" i="75"/>
  <c r="L17" i="75" s="1"/>
  <c r="G18" i="75"/>
  <c r="K18" i="75"/>
  <c r="L18" i="75" s="1"/>
  <c r="G19" i="75"/>
  <c r="K19" i="75"/>
  <c r="L19" i="75" s="1"/>
  <c r="G20" i="75"/>
  <c r="K20" i="75"/>
  <c r="L20" i="75" s="1"/>
  <c r="G21" i="75"/>
  <c r="K21" i="75"/>
  <c r="L21" i="75" s="1"/>
  <c r="G22" i="75"/>
  <c r="K22" i="75"/>
  <c r="L22" i="75" s="1"/>
  <c r="G23" i="75"/>
  <c r="K23" i="75"/>
  <c r="L23" i="75" s="1"/>
  <c r="G24" i="75"/>
  <c r="K24" i="75"/>
  <c r="L24" i="75" s="1"/>
  <c r="G25" i="75"/>
  <c r="K25" i="75"/>
  <c r="L25" i="75" s="1"/>
  <c r="G26" i="75"/>
  <c r="K26" i="75"/>
  <c r="L26" i="75" s="1"/>
  <c r="G27" i="75"/>
  <c r="K27" i="75"/>
  <c r="L27" i="75" s="1"/>
  <c r="G28" i="75"/>
  <c r="K28" i="75"/>
  <c r="L28" i="75" s="1"/>
  <c r="G29" i="75"/>
  <c r="K29" i="75"/>
  <c r="L29" i="75" s="1"/>
  <c r="G30" i="75"/>
  <c r="K30" i="75"/>
  <c r="L30" i="75" s="1"/>
  <c r="G31" i="75"/>
  <c r="K31" i="75"/>
  <c r="L31" i="75" s="1"/>
  <c r="G32" i="75"/>
  <c r="K32" i="75"/>
  <c r="L32" i="75" s="1"/>
  <c r="G33" i="75"/>
  <c r="K33" i="75"/>
  <c r="L33" i="75" s="1"/>
  <c r="G34" i="75"/>
  <c r="K34" i="75"/>
  <c r="L34" i="75" s="1"/>
  <c r="G35" i="75"/>
  <c r="K35" i="75"/>
  <c r="L35" i="75" s="1"/>
  <c r="G36" i="75"/>
  <c r="K36" i="75"/>
  <c r="L36" i="75" s="1"/>
  <c r="G37" i="75"/>
  <c r="K37" i="75"/>
  <c r="L37" i="75" s="1"/>
  <c r="G38" i="75"/>
  <c r="K38" i="75"/>
  <c r="L38" i="75" s="1"/>
  <c r="G39" i="75"/>
  <c r="K39" i="75"/>
  <c r="L39" i="75" s="1"/>
  <c r="L11" i="120"/>
  <c r="L12" i="120"/>
  <c r="L13" i="120"/>
  <c r="L14" i="120"/>
  <c r="L15" i="120"/>
  <c r="L16" i="120"/>
  <c r="L17" i="120"/>
  <c r="L18" i="120"/>
  <c r="L19" i="120"/>
  <c r="L20" i="120"/>
  <c r="L21" i="120"/>
  <c r="L22" i="120"/>
  <c r="L23" i="120"/>
  <c r="L24" i="120"/>
  <c r="L25" i="120"/>
  <c r="L26" i="120"/>
  <c r="L27" i="120"/>
  <c r="L28" i="120"/>
  <c r="L29" i="120"/>
  <c r="L30" i="120"/>
  <c r="L31" i="120"/>
  <c r="L32" i="120"/>
  <c r="L33" i="120"/>
  <c r="L34" i="120"/>
  <c r="L35" i="120"/>
  <c r="L36" i="120"/>
  <c r="L37" i="120"/>
  <c r="L38" i="120"/>
  <c r="L39" i="120"/>
  <c r="L40" i="120"/>
  <c r="L41" i="120"/>
  <c r="L42" i="120"/>
  <c r="L43" i="120"/>
  <c r="L44" i="120"/>
  <c r="L45" i="120"/>
  <c r="L46" i="120"/>
  <c r="L47" i="120"/>
  <c r="L48" i="120"/>
  <c r="L49" i="120"/>
  <c r="L50" i="120"/>
  <c r="L10" i="120"/>
  <c r="L11" i="109"/>
  <c r="L12" i="109"/>
  <c r="L13" i="109"/>
  <c r="L14" i="109"/>
  <c r="L15" i="109"/>
  <c r="L16" i="109"/>
  <c r="L17" i="109"/>
  <c r="L18" i="109"/>
  <c r="L19" i="109"/>
  <c r="L20" i="109"/>
  <c r="L21" i="109"/>
  <c r="L22" i="109"/>
  <c r="L23" i="109"/>
  <c r="L24" i="109"/>
  <c r="L25" i="109"/>
  <c r="L26" i="109"/>
  <c r="L27" i="109"/>
  <c r="L28" i="109"/>
  <c r="L29" i="109"/>
  <c r="L30" i="109"/>
  <c r="L31" i="109"/>
  <c r="L32" i="109"/>
  <c r="L33" i="109"/>
  <c r="L34" i="109"/>
  <c r="L35" i="109"/>
  <c r="L36" i="109"/>
  <c r="L37" i="109"/>
  <c r="L38" i="109"/>
  <c r="L39" i="109"/>
  <c r="L40" i="109"/>
  <c r="L41" i="109"/>
  <c r="L42" i="109"/>
  <c r="L43" i="109"/>
  <c r="L44" i="109"/>
  <c r="L45" i="109"/>
  <c r="L46" i="109"/>
  <c r="L47" i="109"/>
  <c r="L48" i="109"/>
  <c r="L49" i="109"/>
  <c r="L50" i="109"/>
  <c r="L10" i="109"/>
  <c r="L11" i="105"/>
  <c r="L12" i="105"/>
  <c r="L13" i="105"/>
  <c r="L14" i="105"/>
  <c r="L15" i="105"/>
  <c r="L16" i="105"/>
  <c r="L17" i="105"/>
  <c r="L18" i="105"/>
  <c r="L19" i="105"/>
  <c r="L20" i="105"/>
  <c r="L21" i="105"/>
  <c r="L22" i="105"/>
  <c r="L23" i="105"/>
  <c r="L24" i="105"/>
  <c r="L25" i="105"/>
  <c r="L26" i="105"/>
  <c r="L27" i="105"/>
  <c r="L28" i="105"/>
  <c r="L29" i="105"/>
  <c r="L30" i="105"/>
  <c r="L31" i="105"/>
  <c r="L32" i="105"/>
  <c r="L33" i="105"/>
  <c r="L34" i="105"/>
  <c r="L35" i="105"/>
  <c r="L36" i="105"/>
  <c r="L37" i="105"/>
  <c r="L38" i="105"/>
  <c r="L39" i="105"/>
  <c r="L40" i="105"/>
  <c r="L41" i="105"/>
  <c r="L42" i="105"/>
  <c r="L43" i="105"/>
  <c r="L44" i="105"/>
  <c r="L45" i="105"/>
  <c r="L46" i="105"/>
  <c r="L47" i="105"/>
  <c r="L48" i="105"/>
  <c r="L49" i="105"/>
  <c r="L50" i="105"/>
  <c r="L10" i="105"/>
  <c r="L32" i="102" l="1"/>
  <c r="M32" i="102" s="1"/>
  <c r="L36" i="102"/>
  <c r="M36" i="102" s="1"/>
  <c r="L35" i="102"/>
  <c r="M35" i="102" s="1"/>
  <c r="L34" i="102"/>
  <c r="M34" i="102" s="1"/>
  <c r="L33" i="102"/>
  <c r="M33" i="102" s="1"/>
  <c r="M44" i="102" l="1"/>
  <c r="M42" i="54" l="1"/>
  <c r="M43" i="54"/>
  <c r="M44" i="54"/>
  <c r="M45" i="54"/>
  <c r="M46" i="54"/>
  <c r="M47" i="54"/>
  <c r="M48" i="54"/>
  <c r="M49" i="54"/>
  <c r="M50" i="54"/>
  <c r="M51" i="54"/>
  <c r="M52" i="54"/>
  <c r="M53" i="54"/>
  <c r="M54" i="54"/>
  <c r="M55" i="54"/>
  <c r="M56" i="54"/>
  <c r="M57" i="54"/>
  <c r="M58" i="54"/>
  <c r="M59" i="54"/>
  <c r="M60" i="54"/>
  <c r="M61" i="54"/>
  <c r="M62" i="54"/>
  <c r="M63" i="54"/>
  <c r="M64" i="54"/>
  <c r="M65" i="54"/>
  <c r="M66" i="54"/>
  <c r="M67" i="54"/>
  <c r="M68" i="54"/>
  <c r="M10" i="54"/>
  <c r="Q13" i="51" l="1"/>
  <c r="Q14" i="51"/>
  <c r="Q15" i="51"/>
  <c r="Q16" i="51"/>
  <c r="Q17" i="51"/>
  <c r="Q18" i="51"/>
  <c r="Q19" i="51"/>
  <c r="Q20" i="51"/>
  <c r="Q21" i="51"/>
  <c r="Q22" i="51"/>
  <c r="Q23" i="51"/>
  <c r="Q24" i="51"/>
  <c r="Q25" i="51"/>
  <c r="Q26" i="51"/>
  <c r="Q27" i="51"/>
  <c r="Q28" i="51"/>
  <c r="Q29" i="51"/>
  <c r="Q30" i="51"/>
  <c r="Q31" i="51"/>
  <c r="Q32" i="51"/>
  <c r="Q33" i="51"/>
  <c r="Q34" i="51"/>
  <c r="Q35" i="51"/>
  <c r="Q11" i="51"/>
  <c r="P13" i="51"/>
  <c r="P14" i="51"/>
  <c r="P16" i="51"/>
  <c r="P17" i="51"/>
  <c r="P18" i="51"/>
  <c r="P19" i="51"/>
  <c r="P20" i="51"/>
  <c r="P21" i="51"/>
  <c r="P22" i="51"/>
  <c r="P23" i="51"/>
  <c r="P24" i="51"/>
  <c r="P25" i="51"/>
  <c r="P26" i="51"/>
  <c r="P27" i="51"/>
  <c r="P28" i="51"/>
  <c r="P29" i="51"/>
  <c r="P30" i="51"/>
  <c r="P31" i="51"/>
  <c r="P32" i="51"/>
  <c r="P33" i="51"/>
  <c r="P34" i="51"/>
  <c r="P35" i="51"/>
  <c r="P11" i="51"/>
  <c r="F152" i="70"/>
  <c r="G152" i="70" s="1"/>
  <c r="F153" i="70"/>
  <c r="G153" i="70" s="1"/>
  <c r="F175" i="70"/>
  <c r="G175" i="70" s="1"/>
  <c r="F176" i="70"/>
  <c r="G176" i="70" s="1"/>
  <c r="G208" i="70" l="1"/>
  <c r="G210" i="70" l="1"/>
  <c r="N53" i="120"/>
  <c r="M3" i="120"/>
  <c r="M2" i="120"/>
  <c r="L3" i="93"/>
  <c r="L2" i="93"/>
  <c r="L3" i="77"/>
  <c r="L2" i="77"/>
  <c r="L51" i="120" l="1"/>
  <c r="F179" i="70"/>
  <c r="G179" i="70" s="1"/>
  <c r="F178" i="70"/>
  <c r="F260" i="70"/>
  <c r="G260" i="70" s="1"/>
  <c r="K44" i="93" l="1"/>
  <c r="K52" i="93"/>
  <c r="K55" i="93"/>
  <c r="K45" i="93"/>
  <c r="K53" i="93"/>
  <c r="K40" i="93"/>
  <c r="K41" i="93"/>
  <c r="K49" i="93"/>
  <c r="K43" i="93"/>
  <c r="K51" i="93"/>
  <c r="K39" i="93"/>
  <c r="K46" i="93"/>
  <c r="K56" i="93"/>
  <c r="K42" i="93"/>
  <c r="K50" i="93"/>
  <c r="K54" i="93"/>
  <c r="K47" i="93"/>
  <c r="K48" i="93"/>
  <c r="H5" i="92"/>
  <c r="G5" i="92"/>
  <c r="F5" i="92"/>
  <c r="E5" i="92"/>
  <c r="D5" i="92"/>
  <c r="F128" i="70"/>
  <c r="G128" i="70" s="1"/>
  <c r="F129" i="70"/>
  <c r="G129" i="70" s="1"/>
  <c r="F174" i="70"/>
  <c r="G174" i="70" s="1"/>
  <c r="D27" i="92" l="1"/>
  <c r="D28" i="92"/>
  <c r="I28" i="92" s="1"/>
  <c r="E28" i="92"/>
  <c r="E27" i="92"/>
  <c r="F28" i="92"/>
  <c r="F27" i="92"/>
  <c r="G27" i="92"/>
  <c r="G28" i="92"/>
  <c r="H27" i="92"/>
  <c r="H28" i="92"/>
  <c r="AB108" i="92"/>
  <c r="AB70" i="92"/>
  <c r="AO70" i="92"/>
  <c r="AO108" i="92"/>
  <c r="AB149" i="92"/>
  <c r="O12" i="115"/>
  <c r="O13" i="115"/>
  <c r="O14" i="115"/>
  <c r="O15" i="115"/>
  <c r="O16" i="115"/>
  <c r="O17" i="115"/>
  <c r="O18" i="115"/>
  <c r="O19" i="115"/>
  <c r="O20" i="115"/>
  <c r="O21" i="115"/>
  <c r="O22" i="115"/>
  <c r="O23" i="115"/>
  <c r="O24" i="115"/>
  <c r="O25" i="115"/>
  <c r="O26" i="115"/>
  <c r="O27" i="115"/>
  <c r="O28" i="115"/>
  <c r="O29" i="115"/>
  <c r="O30" i="115"/>
  <c r="O31" i="115"/>
  <c r="O32" i="115"/>
  <c r="O33" i="115"/>
  <c r="O34" i="115"/>
  <c r="O35" i="115"/>
  <c r="O36" i="115"/>
  <c r="O37" i="115"/>
  <c r="O38" i="115"/>
  <c r="O39" i="115"/>
  <c r="O40" i="115"/>
  <c r="O41" i="115"/>
  <c r="O42" i="115"/>
  <c r="O43" i="115"/>
  <c r="O44" i="115"/>
  <c r="O45" i="115"/>
  <c r="O46" i="115"/>
  <c r="O47" i="115"/>
  <c r="O48" i="115"/>
  <c r="O49" i="115"/>
  <c r="O50" i="115"/>
  <c r="F180" i="70"/>
  <c r="G180" i="70" s="1"/>
  <c r="F158" i="70"/>
  <c r="G158" i="70" s="1"/>
  <c r="F159" i="70"/>
  <c r="G159" i="70" s="1"/>
  <c r="F154" i="70"/>
  <c r="G154" i="70" s="1"/>
  <c r="F155" i="70"/>
  <c r="G155" i="70" s="1"/>
  <c r="F160" i="70"/>
  <c r="G160" i="70" s="1"/>
  <c r="F161" i="70"/>
  <c r="G161" i="70" s="1"/>
  <c r="F157" i="70"/>
  <c r="G157" i="70" s="1"/>
  <c r="L10" i="102"/>
  <c r="F172" i="70"/>
  <c r="G172" i="70" s="1"/>
  <c r="F173" i="70"/>
  <c r="G173" i="70" s="1"/>
  <c r="F167" i="70"/>
  <c r="G167" i="70" s="1"/>
  <c r="F168" i="70"/>
  <c r="G168" i="70" s="1"/>
  <c r="F165" i="70"/>
  <c r="F166" i="70"/>
  <c r="G166" i="70" s="1"/>
  <c r="G164" i="70"/>
  <c r="F150" i="70"/>
  <c r="G150" i="70" s="1"/>
  <c r="F151" i="70"/>
  <c r="G151" i="70" s="1"/>
  <c r="G149" i="70"/>
  <c r="F148" i="70"/>
  <c r="G148" i="70" s="1"/>
  <c r="F147" i="70"/>
  <c r="G147" i="70" s="1"/>
  <c r="F145" i="70"/>
  <c r="F146" i="70"/>
  <c r="G146" i="70" s="1"/>
  <c r="F183" i="70"/>
  <c r="G183" i="70" s="1"/>
  <c r="F182" i="70"/>
  <c r="G182" i="70" s="1"/>
  <c r="F181" i="70"/>
  <c r="G181" i="70" s="1"/>
  <c r="F177" i="70"/>
  <c r="G177" i="70" s="1"/>
  <c r="G184" i="70"/>
  <c r="F170" i="70"/>
  <c r="G170" i="70" s="1"/>
  <c r="F142" i="70"/>
  <c r="G142" i="70" s="1"/>
  <c r="F141" i="70"/>
  <c r="F139" i="70"/>
  <c r="G139" i="70" s="1"/>
  <c r="F138" i="70"/>
  <c r="G138" i="70" s="1"/>
  <c r="F137" i="70"/>
  <c r="G137" i="70" s="1"/>
  <c r="F136" i="70"/>
  <c r="G136" i="70" s="1"/>
  <c r="F156" i="70"/>
  <c r="G156" i="70" s="1"/>
  <c r="F143" i="70"/>
  <c r="G143" i="70" s="1"/>
  <c r="F140" i="70"/>
  <c r="G140" i="70" s="1"/>
  <c r="F134" i="70"/>
  <c r="G134" i="70" s="1"/>
  <c r="F133" i="70"/>
  <c r="G133" i="70" s="1"/>
  <c r="F132" i="70"/>
  <c r="G132" i="70" s="1"/>
  <c r="G185" i="70"/>
  <c r="G186" i="70"/>
  <c r="G144" i="70"/>
  <c r="G135" i="70"/>
  <c r="G130" i="70"/>
  <c r="G178" i="70"/>
  <c r="G171" i="70"/>
  <c r="G120" i="70"/>
  <c r="G119" i="70"/>
  <c r="G117" i="70"/>
  <c r="G116" i="70"/>
  <c r="G115" i="70"/>
  <c r="G114" i="70"/>
  <c r="G38" i="70"/>
  <c r="G32" i="70"/>
  <c r="G31" i="70"/>
  <c r="G30" i="70"/>
  <c r="G29" i="70"/>
  <c r="I27" i="92" l="1"/>
  <c r="F169" i="70"/>
  <c r="G169" i="70" s="1"/>
  <c r="M10" i="102"/>
  <c r="G12" i="92"/>
  <c r="F12" i="92"/>
  <c r="H59" i="92" l="1"/>
  <c r="H90" i="92" s="1"/>
  <c r="H9" i="92"/>
  <c r="G59" i="92"/>
  <c r="G90" i="92" s="1"/>
  <c r="G9" i="92"/>
  <c r="F59" i="92"/>
  <c r="F90" i="92" s="1"/>
  <c r="F9" i="92"/>
  <c r="H12" i="92"/>
  <c r="H14" i="92"/>
  <c r="H26" i="92"/>
  <c r="H36" i="92"/>
  <c r="H44" i="92"/>
  <c r="H52" i="92"/>
  <c r="H84" i="92" s="1"/>
  <c r="H60" i="92"/>
  <c r="H91" i="92" s="1"/>
  <c r="H95" i="92"/>
  <c r="H65" i="92"/>
  <c r="H96" i="92"/>
  <c r="H31" i="92"/>
  <c r="H47" i="92"/>
  <c r="H55" i="92"/>
  <c r="H86" i="92" s="1"/>
  <c r="H66" i="92"/>
  <c r="H97" i="92"/>
  <c r="H10" i="92"/>
  <c r="H20" i="92"/>
  <c r="H32" i="92"/>
  <c r="H40" i="92"/>
  <c r="H48" i="92"/>
  <c r="H56" i="92"/>
  <c r="H87" i="92" s="1"/>
  <c r="H71" i="92"/>
  <c r="H99" i="92"/>
  <c r="H29" i="92"/>
  <c r="H80" i="92" s="1"/>
  <c r="H37" i="92"/>
  <c r="H53" i="92"/>
  <c r="H85" i="92" s="1"/>
  <c r="H18" i="92"/>
  <c r="H54" i="92"/>
  <c r="H19" i="92"/>
  <c r="H11" i="92"/>
  <c r="H21" i="92"/>
  <c r="H33" i="92"/>
  <c r="H73" i="92" s="1"/>
  <c r="H49" i="92"/>
  <c r="H57" i="92"/>
  <c r="H88" i="92" s="1"/>
  <c r="H100" i="92"/>
  <c r="H38" i="92"/>
  <c r="H39" i="92"/>
  <c r="H34" i="92"/>
  <c r="H42" i="92"/>
  <c r="H50" i="92"/>
  <c r="H58" i="92"/>
  <c r="H89" i="92" s="1"/>
  <c r="H13" i="92"/>
  <c r="H25" i="92"/>
  <c r="H35" i="92"/>
  <c r="H43" i="92"/>
  <c r="H51" i="92"/>
  <c r="G14" i="92"/>
  <c r="G52" i="92"/>
  <c r="G84" i="92" s="1"/>
  <c r="G95" i="92"/>
  <c r="G26" i="92"/>
  <c r="G44" i="92"/>
  <c r="G60" i="92"/>
  <c r="G91" i="92" s="1"/>
  <c r="G19" i="92"/>
  <c r="G39" i="92"/>
  <c r="G66" i="92"/>
  <c r="G40" i="92"/>
  <c r="G56" i="92"/>
  <c r="G87" i="92" s="1"/>
  <c r="G71" i="92"/>
  <c r="G99" i="92"/>
  <c r="G29" i="92"/>
  <c r="G80" i="92" s="1"/>
  <c r="G37" i="92"/>
  <c r="G53" i="92"/>
  <c r="G85" i="92" s="1"/>
  <c r="G38" i="92"/>
  <c r="G10" i="92"/>
  <c r="G32" i="92"/>
  <c r="G11" i="92"/>
  <c r="G21" i="92"/>
  <c r="G33" i="92"/>
  <c r="G73" i="92" s="1"/>
  <c r="G49" i="92"/>
  <c r="G57" i="92"/>
  <c r="G88" i="92" s="1"/>
  <c r="G100" i="92"/>
  <c r="G36" i="92"/>
  <c r="G18" i="92"/>
  <c r="G54" i="92"/>
  <c r="G96" i="92"/>
  <c r="G31" i="92"/>
  <c r="G55" i="92"/>
  <c r="G86" i="92" s="1"/>
  <c r="G97" i="92"/>
  <c r="G48" i="92"/>
  <c r="G58" i="92"/>
  <c r="G89" i="92" s="1"/>
  <c r="G65" i="92"/>
  <c r="G47" i="92"/>
  <c r="G20" i="92"/>
  <c r="G34" i="92"/>
  <c r="G42" i="92"/>
  <c r="G50" i="92"/>
  <c r="G13" i="92"/>
  <c r="G25" i="92"/>
  <c r="G35" i="92"/>
  <c r="G43" i="92"/>
  <c r="G51" i="92"/>
  <c r="F36" i="92"/>
  <c r="F95" i="92"/>
  <c r="F44" i="92"/>
  <c r="F65" i="92"/>
  <c r="F96" i="92"/>
  <c r="F19" i="92"/>
  <c r="F31" i="92"/>
  <c r="F39" i="92"/>
  <c r="F47" i="92"/>
  <c r="F55" i="92"/>
  <c r="F86" i="92" s="1"/>
  <c r="F66" i="92"/>
  <c r="F97" i="92"/>
  <c r="F52" i="92"/>
  <c r="F84" i="92" s="1"/>
  <c r="F29" i="92"/>
  <c r="F80" i="92" s="1"/>
  <c r="F37" i="92"/>
  <c r="F18" i="92"/>
  <c r="F54" i="92"/>
  <c r="F10" i="92"/>
  <c r="F20" i="92"/>
  <c r="F32" i="92"/>
  <c r="F40" i="92"/>
  <c r="F48" i="92"/>
  <c r="F56" i="92"/>
  <c r="F87" i="92" s="1"/>
  <c r="F71" i="92"/>
  <c r="F99" i="92"/>
  <c r="F14" i="92"/>
  <c r="F60" i="92"/>
  <c r="F91" i="92" s="1"/>
  <c r="F11" i="92"/>
  <c r="F21" i="92"/>
  <c r="F33" i="92"/>
  <c r="F73" i="92" s="1"/>
  <c r="F49" i="92"/>
  <c r="F57" i="92"/>
  <c r="F88" i="92" s="1"/>
  <c r="F100" i="92"/>
  <c r="F26" i="92"/>
  <c r="F34" i="92"/>
  <c r="F42" i="92"/>
  <c r="F50" i="92"/>
  <c r="F58" i="92"/>
  <c r="F89" i="92" s="1"/>
  <c r="F53" i="92"/>
  <c r="F85" i="92" s="1"/>
  <c r="F38" i="92"/>
  <c r="F13" i="92"/>
  <c r="F25" i="92"/>
  <c r="F35" i="92"/>
  <c r="F43" i="92"/>
  <c r="F51" i="92"/>
  <c r="P53" i="108"/>
  <c r="M50" i="108"/>
  <c r="L50" i="108"/>
  <c r="N50" i="108" s="1"/>
  <c r="M49" i="108"/>
  <c r="L49" i="108"/>
  <c r="N49" i="108" s="1"/>
  <c r="N48" i="108"/>
  <c r="M48" i="108"/>
  <c r="L48" i="108"/>
  <c r="M47" i="108"/>
  <c r="N47" i="108" s="1"/>
  <c r="L47" i="108"/>
  <c r="M46" i="108"/>
  <c r="L46" i="108"/>
  <c r="N46" i="108" s="1"/>
  <c r="M45" i="108"/>
  <c r="L45" i="108"/>
  <c r="N45" i="108" s="1"/>
  <c r="N44" i="108"/>
  <c r="M44" i="108"/>
  <c r="L44" i="108"/>
  <c r="M43" i="108"/>
  <c r="N43" i="108" s="1"/>
  <c r="L43" i="108"/>
  <c r="M42" i="108"/>
  <c r="L42" i="108"/>
  <c r="N42" i="108" s="1"/>
  <c r="M41" i="108"/>
  <c r="L41" i="108"/>
  <c r="N41" i="108" s="1"/>
  <c r="N40" i="108"/>
  <c r="M40" i="108"/>
  <c r="L40" i="108"/>
  <c r="M39" i="108"/>
  <c r="N39" i="108" s="1"/>
  <c r="L39" i="108"/>
  <c r="M38" i="108"/>
  <c r="L38" i="108"/>
  <c r="N38" i="108" s="1"/>
  <c r="M37" i="108"/>
  <c r="L37" i="108"/>
  <c r="N37" i="108" s="1"/>
  <c r="N36" i="108"/>
  <c r="M36" i="108"/>
  <c r="L36" i="108"/>
  <c r="M35" i="108"/>
  <c r="N35" i="108" s="1"/>
  <c r="L35" i="108"/>
  <c r="M34" i="108"/>
  <c r="L34" i="108"/>
  <c r="N34" i="108" s="1"/>
  <c r="M33" i="108"/>
  <c r="L33" i="108"/>
  <c r="N33" i="108" s="1"/>
  <c r="N32" i="108"/>
  <c r="M32" i="108"/>
  <c r="L32" i="108"/>
  <c r="M31" i="108"/>
  <c r="N31" i="108" s="1"/>
  <c r="L31" i="108"/>
  <c r="M30" i="108"/>
  <c r="L30" i="108"/>
  <c r="N30" i="108" s="1"/>
  <c r="M29" i="108"/>
  <c r="L29" i="108"/>
  <c r="N29" i="108" s="1"/>
  <c r="N28" i="108"/>
  <c r="M28" i="108"/>
  <c r="L28" i="108"/>
  <c r="M27" i="108"/>
  <c r="N27" i="108" s="1"/>
  <c r="L27" i="108"/>
  <c r="M26" i="108"/>
  <c r="L26" i="108"/>
  <c r="N26" i="108" s="1"/>
  <c r="M25" i="108"/>
  <c r="L25" i="108"/>
  <c r="N25" i="108" s="1"/>
  <c r="N24" i="108"/>
  <c r="M24" i="108"/>
  <c r="L24" i="108"/>
  <c r="M23" i="108"/>
  <c r="N23" i="108" s="1"/>
  <c r="L23" i="108"/>
  <c r="M22" i="108"/>
  <c r="L22" i="108"/>
  <c r="N22" i="108" s="1"/>
  <c r="M21" i="108"/>
  <c r="L21" i="108"/>
  <c r="N21" i="108" s="1"/>
  <c r="N20" i="108"/>
  <c r="M20" i="108"/>
  <c r="L20" i="108"/>
  <c r="M19" i="108"/>
  <c r="N19" i="108" s="1"/>
  <c r="L19" i="108"/>
  <c r="M18" i="108"/>
  <c r="L18" i="108"/>
  <c r="N18" i="108" s="1"/>
  <c r="M17" i="108"/>
  <c r="L17" i="108"/>
  <c r="N17" i="108" s="1"/>
  <c r="N16" i="108"/>
  <c r="M16" i="108"/>
  <c r="L16" i="108"/>
  <c r="M15" i="108"/>
  <c r="N15" i="108" s="1"/>
  <c r="L15" i="108"/>
  <c r="M14" i="108"/>
  <c r="L14" i="108"/>
  <c r="N14" i="108" s="1"/>
  <c r="M13" i="108"/>
  <c r="L13" i="108"/>
  <c r="N13" i="108" s="1"/>
  <c r="N12" i="108"/>
  <c r="M12" i="108"/>
  <c r="L12" i="108"/>
  <c r="M11" i="108"/>
  <c r="N11" i="108" s="1"/>
  <c r="L11" i="108"/>
  <c r="M10" i="108"/>
  <c r="L10" i="108"/>
  <c r="N10" i="108" s="1"/>
  <c r="O3" i="108"/>
  <c r="O2" i="108"/>
  <c r="P53" i="107"/>
  <c r="M50" i="107"/>
  <c r="N50" i="107" s="1"/>
  <c r="L50" i="107"/>
  <c r="M49" i="107"/>
  <c r="L49" i="107"/>
  <c r="N49" i="107" s="1"/>
  <c r="N48" i="107"/>
  <c r="M48" i="107"/>
  <c r="L48" i="107"/>
  <c r="N47" i="107"/>
  <c r="M47" i="107"/>
  <c r="L47" i="107"/>
  <c r="M46" i="107"/>
  <c r="L46" i="107"/>
  <c r="N46" i="107" s="1"/>
  <c r="M45" i="107"/>
  <c r="L45" i="107"/>
  <c r="N45" i="107" s="1"/>
  <c r="M44" i="107"/>
  <c r="L44" i="107"/>
  <c r="N44" i="107" s="1"/>
  <c r="M43" i="107"/>
  <c r="N43" i="107" s="1"/>
  <c r="L43" i="107"/>
  <c r="M42" i="107"/>
  <c r="N42" i="107" s="1"/>
  <c r="L42" i="107"/>
  <c r="M41" i="107"/>
  <c r="L41" i="107"/>
  <c r="N41" i="107" s="1"/>
  <c r="N40" i="107"/>
  <c r="M40" i="107"/>
  <c r="L40" i="107"/>
  <c r="N39" i="107"/>
  <c r="M39" i="107"/>
  <c r="L39" i="107"/>
  <c r="M38" i="107"/>
  <c r="L38" i="107"/>
  <c r="N38" i="107" s="1"/>
  <c r="M37" i="107"/>
  <c r="L37" i="107"/>
  <c r="N37" i="107" s="1"/>
  <c r="M36" i="107"/>
  <c r="L36" i="107"/>
  <c r="N36" i="107" s="1"/>
  <c r="M35" i="107"/>
  <c r="N35" i="107" s="1"/>
  <c r="L35" i="107"/>
  <c r="M34" i="107"/>
  <c r="N34" i="107" s="1"/>
  <c r="L34" i="107"/>
  <c r="M33" i="107"/>
  <c r="L33" i="107"/>
  <c r="N33" i="107" s="1"/>
  <c r="N32" i="107"/>
  <c r="M32" i="107"/>
  <c r="L32" i="107"/>
  <c r="N31" i="107"/>
  <c r="M31" i="107"/>
  <c r="L31" i="107"/>
  <c r="M30" i="107"/>
  <c r="L30" i="107"/>
  <c r="N30" i="107" s="1"/>
  <c r="M29" i="107"/>
  <c r="L29" i="107"/>
  <c r="N29" i="107" s="1"/>
  <c r="M28" i="107"/>
  <c r="L28" i="107"/>
  <c r="N28" i="107" s="1"/>
  <c r="M27" i="107"/>
  <c r="N27" i="107" s="1"/>
  <c r="L27" i="107"/>
  <c r="M26" i="107"/>
  <c r="N26" i="107" s="1"/>
  <c r="L26" i="107"/>
  <c r="M25" i="107"/>
  <c r="L25" i="107"/>
  <c r="N25" i="107" s="1"/>
  <c r="N24" i="107"/>
  <c r="M24" i="107"/>
  <c r="L24" i="107"/>
  <c r="N23" i="107"/>
  <c r="M23" i="107"/>
  <c r="L23" i="107"/>
  <c r="M22" i="107"/>
  <c r="L22" i="107"/>
  <c r="N22" i="107" s="1"/>
  <c r="M21" i="107"/>
  <c r="L21" i="107"/>
  <c r="N21" i="107" s="1"/>
  <c r="M20" i="107"/>
  <c r="L20" i="107"/>
  <c r="N20" i="107" s="1"/>
  <c r="M19" i="107"/>
  <c r="N19" i="107" s="1"/>
  <c r="L19" i="107"/>
  <c r="M18" i="107"/>
  <c r="N18" i="107" s="1"/>
  <c r="L18" i="107"/>
  <c r="M17" i="107"/>
  <c r="L17" i="107"/>
  <c r="N17" i="107" s="1"/>
  <c r="N16" i="107"/>
  <c r="M16" i="107"/>
  <c r="L16" i="107"/>
  <c r="N15" i="107"/>
  <c r="M15" i="107"/>
  <c r="L15" i="107"/>
  <c r="M14" i="107"/>
  <c r="L14" i="107"/>
  <c r="N14" i="107" s="1"/>
  <c r="M13" i="107"/>
  <c r="L13" i="107"/>
  <c r="N13" i="107" s="1"/>
  <c r="M12" i="107"/>
  <c r="L12" i="107"/>
  <c r="N12" i="107" s="1"/>
  <c r="M11" i="107"/>
  <c r="N11" i="107" s="1"/>
  <c r="L11" i="107"/>
  <c r="M10" i="107"/>
  <c r="N10" i="107" s="1"/>
  <c r="L10" i="107"/>
  <c r="O3" i="107"/>
  <c r="O2" i="107"/>
  <c r="P53" i="106"/>
  <c r="M50" i="106"/>
  <c r="L50" i="106"/>
  <c r="N50" i="106" s="1"/>
  <c r="M49" i="106"/>
  <c r="L49" i="106"/>
  <c r="N49" i="106" s="1"/>
  <c r="M48" i="106"/>
  <c r="L48" i="106"/>
  <c r="N48" i="106" s="1"/>
  <c r="M47" i="106"/>
  <c r="L47" i="106"/>
  <c r="N47" i="106" s="1"/>
  <c r="M46" i="106"/>
  <c r="L46" i="106"/>
  <c r="N45" i="106"/>
  <c r="M45" i="106"/>
  <c r="L45" i="106"/>
  <c r="M44" i="106"/>
  <c r="L44" i="106"/>
  <c r="N44" i="106" s="1"/>
  <c r="M43" i="106"/>
  <c r="L43" i="106"/>
  <c r="M42" i="106"/>
  <c r="L42" i="106"/>
  <c r="N42" i="106" s="1"/>
  <c r="M41" i="106"/>
  <c r="L41" i="106"/>
  <c r="N41" i="106" s="1"/>
  <c r="M40" i="106"/>
  <c r="L40" i="106"/>
  <c r="N40" i="106" s="1"/>
  <c r="M39" i="106"/>
  <c r="L39" i="106"/>
  <c r="M38" i="106"/>
  <c r="L38" i="106"/>
  <c r="M37" i="106"/>
  <c r="L37" i="106"/>
  <c r="N37" i="106" s="1"/>
  <c r="M36" i="106"/>
  <c r="L36" i="106"/>
  <c r="N36" i="106" s="1"/>
  <c r="M35" i="106"/>
  <c r="L35" i="106"/>
  <c r="M34" i="106"/>
  <c r="L34" i="106"/>
  <c r="N34" i="106" s="1"/>
  <c r="M33" i="106"/>
  <c r="L33" i="106"/>
  <c r="N33" i="106" s="1"/>
  <c r="M32" i="106"/>
  <c r="L32" i="106"/>
  <c r="N32" i="106" s="1"/>
  <c r="M31" i="106"/>
  <c r="L31" i="106"/>
  <c r="M30" i="106"/>
  <c r="L30" i="106"/>
  <c r="M29" i="106"/>
  <c r="L29" i="106"/>
  <c r="N29" i="106" s="1"/>
  <c r="M28" i="106"/>
  <c r="L28" i="106"/>
  <c r="N28" i="106" s="1"/>
  <c r="M27" i="106"/>
  <c r="L27" i="106"/>
  <c r="M26" i="106"/>
  <c r="L26" i="106"/>
  <c r="N26" i="106" s="1"/>
  <c r="M25" i="106"/>
  <c r="L25" i="106"/>
  <c r="N25" i="106" s="1"/>
  <c r="M24" i="106"/>
  <c r="N24" i="106" s="1"/>
  <c r="L24" i="106"/>
  <c r="M23" i="106"/>
  <c r="L23" i="106"/>
  <c r="M22" i="106"/>
  <c r="L22" i="106"/>
  <c r="N22" i="106" s="1"/>
  <c r="M21" i="106"/>
  <c r="L21" i="106"/>
  <c r="N21" i="106" s="1"/>
  <c r="M20" i="106"/>
  <c r="L20" i="106"/>
  <c r="N20" i="106" s="1"/>
  <c r="M19" i="106"/>
  <c r="L19" i="106"/>
  <c r="M18" i="106"/>
  <c r="L18" i="106"/>
  <c r="N18" i="106" s="1"/>
  <c r="M17" i="106"/>
  <c r="L17" i="106"/>
  <c r="N17" i="106" s="1"/>
  <c r="M16" i="106"/>
  <c r="L16" i="106"/>
  <c r="N16" i="106" s="1"/>
  <c r="M15" i="106"/>
  <c r="L15" i="106"/>
  <c r="N15" i="106" s="1"/>
  <c r="M14" i="106"/>
  <c r="L14" i="106"/>
  <c r="N14" i="106" s="1"/>
  <c r="N13" i="106"/>
  <c r="M13" i="106"/>
  <c r="L13" i="106"/>
  <c r="M12" i="106"/>
  <c r="L12" i="106"/>
  <c r="M11" i="106"/>
  <c r="L11" i="106"/>
  <c r="M10" i="106"/>
  <c r="L10" i="106"/>
  <c r="N10" i="106" s="1"/>
  <c r="O3" i="106"/>
  <c r="O2" i="106"/>
  <c r="Q53" i="115"/>
  <c r="N50" i="115"/>
  <c r="M50" i="115"/>
  <c r="N49" i="115"/>
  <c r="M49" i="115"/>
  <c r="N48" i="115"/>
  <c r="M48" i="115"/>
  <c r="N47" i="115"/>
  <c r="M47" i="115"/>
  <c r="N46" i="115"/>
  <c r="M46" i="115"/>
  <c r="N45" i="115"/>
  <c r="M45" i="115"/>
  <c r="N44" i="115"/>
  <c r="M44" i="115"/>
  <c r="N43" i="115"/>
  <c r="M43" i="115"/>
  <c r="N42" i="115"/>
  <c r="M42" i="115"/>
  <c r="N41" i="115"/>
  <c r="M41" i="115"/>
  <c r="N40" i="115"/>
  <c r="M40" i="115"/>
  <c r="N39" i="115"/>
  <c r="M39" i="115"/>
  <c r="N38" i="115"/>
  <c r="M38" i="115"/>
  <c r="N37" i="115"/>
  <c r="M37" i="115"/>
  <c r="N36" i="115"/>
  <c r="M36" i="115"/>
  <c r="N35" i="115"/>
  <c r="M35" i="115"/>
  <c r="N34" i="115"/>
  <c r="M34" i="115"/>
  <c r="N33" i="115"/>
  <c r="M33" i="115"/>
  <c r="N32" i="115"/>
  <c r="M32" i="115"/>
  <c r="N31" i="115"/>
  <c r="M31" i="115"/>
  <c r="N30" i="115"/>
  <c r="M30" i="115"/>
  <c r="N29" i="115"/>
  <c r="M29" i="115"/>
  <c r="N28" i="115"/>
  <c r="M28" i="115"/>
  <c r="N27" i="115"/>
  <c r="M27" i="115"/>
  <c r="N26" i="115"/>
  <c r="M26" i="115"/>
  <c r="N25" i="115"/>
  <c r="M25" i="115"/>
  <c r="N24" i="115"/>
  <c r="M24" i="115"/>
  <c r="N23" i="115"/>
  <c r="M23" i="115"/>
  <c r="N22" i="115"/>
  <c r="M22" i="115"/>
  <c r="N21" i="115"/>
  <c r="M21" i="115"/>
  <c r="N20" i="115"/>
  <c r="M20" i="115"/>
  <c r="N19" i="115"/>
  <c r="M19" i="115"/>
  <c r="N18" i="115"/>
  <c r="M18" i="115"/>
  <c r="N17" i="115"/>
  <c r="M17" i="115"/>
  <c r="N16" i="115"/>
  <c r="M16" i="115"/>
  <c r="N15" i="115"/>
  <c r="M15" i="115"/>
  <c r="N14" i="115"/>
  <c r="M14" i="115"/>
  <c r="N13" i="115"/>
  <c r="M13" i="115"/>
  <c r="N12" i="115"/>
  <c r="M12" i="115"/>
  <c r="N11" i="115"/>
  <c r="M11" i="115"/>
  <c r="O11" i="115" s="1"/>
  <c r="N10" i="115"/>
  <c r="M10" i="115"/>
  <c r="O10" i="115" s="1"/>
  <c r="P3" i="115"/>
  <c r="P2" i="115"/>
  <c r="P54" i="114"/>
  <c r="M51" i="114"/>
  <c r="L51" i="114"/>
  <c r="N51" i="114" s="1"/>
  <c r="M50" i="114"/>
  <c r="L50" i="114"/>
  <c r="N50" i="114" s="1"/>
  <c r="M49" i="114"/>
  <c r="L49" i="114"/>
  <c r="N49" i="114" s="1"/>
  <c r="M48" i="114"/>
  <c r="L48" i="114"/>
  <c r="N48" i="114" s="1"/>
  <c r="M47" i="114"/>
  <c r="L47" i="114"/>
  <c r="N47" i="114" s="1"/>
  <c r="M46" i="114"/>
  <c r="L46" i="114"/>
  <c r="M45" i="114"/>
  <c r="L45" i="114"/>
  <c r="N45" i="114" s="1"/>
  <c r="M44" i="114"/>
  <c r="L44" i="114"/>
  <c r="N44" i="114" s="1"/>
  <c r="M43" i="114"/>
  <c r="N43" i="114" s="1"/>
  <c r="L43" i="114"/>
  <c r="M42" i="114"/>
  <c r="L42" i="114"/>
  <c r="N42" i="114" s="1"/>
  <c r="M41" i="114"/>
  <c r="L41" i="114"/>
  <c r="M40" i="114"/>
  <c r="L40" i="114"/>
  <c r="N40" i="114" s="1"/>
  <c r="M39" i="114"/>
  <c r="L39" i="114"/>
  <c r="M38" i="114"/>
  <c r="L38" i="114"/>
  <c r="M37" i="114"/>
  <c r="L37" i="114"/>
  <c r="M36" i="114"/>
  <c r="L36" i="114"/>
  <c r="N36" i="114" s="1"/>
  <c r="N35" i="114"/>
  <c r="M35" i="114"/>
  <c r="L35" i="114"/>
  <c r="M34" i="114"/>
  <c r="L34" i="114"/>
  <c r="M33" i="114"/>
  <c r="L33" i="114"/>
  <c r="N33" i="114" s="1"/>
  <c r="M32" i="114"/>
  <c r="L32" i="114"/>
  <c r="N32" i="114" s="1"/>
  <c r="M31" i="114"/>
  <c r="L31" i="114"/>
  <c r="N31" i="114" s="1"/>
  <c r="M30" i="114"/>
  <c r="L30" i="114"/>
  <c r="M29" i="114"/>
  <c r="L29" i="114"/>
  <c r="N29" i="114" s="1"/>
  <c r="M28" i="114"/>
  <c r="L28" i="114"/>
  <c r="N28" i="114" s="1"/>
  <c r="M27" i="114"/>
  <c r="L27" i="114"/>
  <c r="N27" i="114" s="1"/>
  <c r="M26" i="114"/>
  <c r="L26" i="114"/>
  <c r="M25" i="114"/>
  <c r="L25" i="114"/>
  <c r="N25" i="114" s="1"/>
  <c r="M24" i="114"/>
  <c r="L24" i="114"/>
  <c r="M23" i="114"/>
  <c r="L23" i="114"/>
  <c r="N23" i="114" s="1"/>
  <c r="M22" i="114"/>
  <c r="N22" i="114" s="1"/>
  <c r="L22" i="114"/>
  <c r="M21" i="114"/>
  <c r="L21" i="114"/>
  <c r="N21" i="114" s="1"/>
  <c r="M20" i="114"/>
  <c r="L20" i="114"/>
  <c r="M19" i="114"/>
  <c r="L19" i="114"/>
  <c r="N19" i="114" s="1"/>
  <c r="M18" i="114"/>
  <c r="L18" i="114"/>
  <c r="N18" i="114" s="1"/>
  <c r="M17" i="114"/>
  <c r="L17" i="114"/>
  <c r="N17" i="114" s="1"/>
  <c r="M16" i="114"/>
  <c r="L16" i="114"/>
  <c r="N16" i="114" s="1"/>
  <c r="M15" i="114"/>
  <c r="L15" i="114"/>
  <c r="N15" i="114" s="1"/>
  <c r="M14" i="114"/>
  <c r="L14" i="114"/>
  <c r="M13" i="114"/>
  <c r="L13" i="114"/>
  <c r="M12" i="114"/>
  <c r="L12" i="114"/>
  <c r="N12" i="114" s="1"/>
  <c r="M11" i="114"/>
  <c r="L11" i="114"/>
  <c r="O4" i="114"/>
  <c r="O3" i="114"/>
  <c r="F24" i="92" l="1"/>
  <c r="F79" i="92" s="1"/>
  <c r="H24" i="92"/>
  <c r="H79" i="92" s="1"/>
  <c r="G24" i="92"/>
  <c r="G79" i="92" s="1"/>
  <c r="N11" i="114"/>
  <c r="G102" i="92"/>
  <c r="G8" i="92"/>
  <c r="G74" i="92" s="1"/>
  <c r="G78" i="92"/>
  <c r="F78" i="92"/>
  <c r="G103" i="92"/>
  <c r="H103" i="92"/>
  <c r="F103" i="92"/>
  <c r="G75" i="92"/>
  <c r="F81" i="92"/>
  <c r="F102" i="92"/>
  <c r="H78" i="92"/>
  <c r="H75" i="92"/>
  <c r="H17" i="92"/>
  <c r="H77" i="92" s="1"/>
  <c r="H81" i="92"/>
  <c r="H30" i="92"/>
  <c r="H8" i="92"/>
  <c r="H102" i="92"/>
  <c r="H41" i="92"/>
  <c r="H82" i="92" s="1"/>
  <c r="H76" i="92"/>
  <c r="G30" i="92"/>
  <c r="G17" i="92"/>
  <c r="G77" i="92" s="1"/>
  <c r="G41" i="92"/>
  <c r="G82" i="92" s="1"/>
  <c r="G81" i="92"/>
  <c r="F17" i="92"/>
  <c r="F77" i="92" s="1"/>
  <c r="G76" i="92"/>
  <c r="F30" i="92"/>
  <c r="F41" i="92"/>
  <c r="F82" i="92" s="1"/>
  <c r="F8" i="92"/>
  <c r="F76" i="92"/>
  <c r="F75" i="92"/>
  <c r="N14" i="114"/>
  <c r="N26" i="114"/>
  <c r="N37" i="114"/>
  <c r="N41" i="114"/>
  <c r="N13" i="114"/>
  <c r="N34" i="114"/>
  <c r="N30" i="114"/>
  <c r="N38" i="114"/>
  <c r="N20" i="114"/>
  <c r="N24" i="114"/>
  <c r="N39" i="114"/>
  <c r="N46" i="114"/>
  <c r="N51" i="108"/>
  <c r="N51" i="107"/>
  <c r="N11" i="106"/>
  <c r="N12" i="106"/>
  <c r="N19" i="106"/>
  <c r="N23" i="106"/>
  <c r="N30" i="106"/>
  <c r="N43" i="106"/>
  <c r="N27" i="106"/>
  <c r="N31" i="106"/>
  <c r="N38" i="106"/>
  <c r="N35" i="106"/>
  <c r="N39" i="106"/>
  <c r="N46" i="106"/>
  <c r="N51" i="106"/>
  <c r="O51" i="115"/>
  <c r="L11" i="102"/>
  <c r="L12" i="102"/>
  <c r="L13" i="102"/>
  <c r="L14" i="102"/>
  <c r="L15" i="102"/>
  <c r="L16" i="102"/>
  <c r="L17" i="102"/>
  <c r="L18" i="102"/>
  <c r="L19" i="102"/>
  <c r="L20" i="102"/>
  <c r="L21" i="102"/>
  <c r="L22" i="102"/>
  <c r="L23" i="102"/>
  <c r="L24" i="102"/>
  <c r="L25" i="102"/>
  <c r="G194" i="70"/>
  <c r="G193" i="70"/>
  <c r="G192" i="70"/>
  <c r="G191" i="70"/>
  <c r="G190" i="70"/>
  <c r="S49" i="117"/>
  <c r="N46" i="117"/>
  <c r="Q46" i="117" s="1"/>
  <c r="M46" i="117"/>
  <c r="P46" i="117" s="1"/>
  <c r="L46" i="117"/>
  <c r="O46" i="117" s="1"/>
  <c r="H46" i="117"/>
  <c r="N45" i="117"/>
  <c r="Q45" i="117" s="1"/>
  <c r="M45" i="117"/>
  <c r="P45" i="117" s="1"/>
  <c r="L45" i="117"/>
  <c r="O45" i="117" s="1"/>
  <c r="H45" i="117"/>
  <c r="N44" i="117"/>
  <c r="Q44" i="117" s="1"/>
  <c r="M44" i="117"/>
  <c r="P44" i="117" s="1"/>
  <c r="L44" i="117"/>
  <c r="O44" i="117" s="1"/>
  <c r="H44" i="117"/>
  <c r="N43" i="117"/>
  <c r="Q43" i="117" s="1"/>
  <c r="M43" i="117"/>
  <c r="P43" i="117" s="1"/>
  <c r="L43" i="117"/>
  <c r="O43" i="117" s="1"/>
  <c r="H43" i="117"/>
  <c r="N42" i="117"/>
  <c r="Q42" i="117" s="1"/>
  <c r="M42" i="117"/>
  <c r="P42" i="117" s="1"/>
  <c r="L42" i="117"/>
  <c r="O42" i="117" s="1"/>
  <c r="H42" i="117"/>
  <c r="N41" i="117"/>
  <c r="Q41" i="117" s="1"/>
  <c r="M41" i="117"/>
  <c r="P41" i="117" s="1"/>
  <c r="L41" i="117"/>
  <c r="O41" i="117" s="1"/>
  <c r="H41" i="117"/>
  <c r="N40" i="117"/>
  <c r="Q40" i="117" s="1"/>
  <c r="M40" i="117"/>
  <c r="P40" i="117" s="1"/>
  <c r="L40" i="117"/>
  <c r="O40" i="117" s="1"/>
  <c r="H40" i="117"/>
  <c r="N39" i="117"/>
  <c r="Q39" i="117" s="1"/>
  <c r="M39" i="117"/>
  <c r="P39" i="117" s="1"/>
  <c r="L39" i="117"/>
  <c r="O39" i="117" s="1"/>
  <c r="H39" i="117"/>
  <c r="N38" i="117"/>
  <c r="Q38" i="117" s="1"/>
  <c r="M38" i="117"/>
  <c r="P38" i="117" s="1"/>
  <c r="L38" i="117"/>
  <c r="O38" i="117" s="1"/>
  <c r="H38" i="117"/>
  <c r="N37" i="117"/>
  <c r="Q37" i="117" s="1"/>
  <c r="M37" i="117"/>
  <c r="P37" i="117" s="1"/>
  <c r="L37" i="117"/>
  <c r="O37" i="117" s="1"/>
  <c r="H37" i="117"/>
  <c r="N36" i="117"/>
  <c r="Q36" i="117" s="1"/>
  <c r="M36" i="117"/>
  <c r="P36" i="117" s="1"/>
  <c r="L36" i="117"/>
  <c r="O36" i="117" s="1"/>
  <c r="H36" i="117"/>
  <c r="N35" i="117"/>
  <c r="Q35" i="117" s="1"/>
  <c r="M35" i="117"/>
  <c r="P35" i="117" s="1"/>
  <c r="L35" i="117"/>
  <c r="O35" i="117" s="1"/>
  <c r="H35" i="117"/>
  <c r="N34" i="117"/>
  <c r="Q34" i="117" s="1"/>
  <c r="M34" i="117"/>
  <c r="P34" i="117" s="1"/>
  <c r="L34" i="117"/>
  <c r="O34" i="117" s="1"/>
  <c r="H34" i="117"/>
  <c r="N33" i="117"/>
  <c r="Q33" i="117" s="1"/>
  <c r="M33" i="117"/>
  <c r="P33" i="117" s="1"/>
  <c r="L33" i="117"/>
  <c r="O33" i="117" s="1"/>
  <c r="H33" i="117"/>
  <c r="N32" i="117"/>
  <c r="Q32" i="117" s="1"/>
  <c r="M32" i="117"/>
  <c r="P32" i="117" s="1"/>
  <c r="L32" i="117"/>
  <c r="O32" i="117" s="1"/>
  <c r="H32" i="117"/>
  <c r="N31" i="117"/>
  <c r="Q31" i="117" s="1"/>
  <c r="M31" i="117"/>
  <c r="P31" i="117" s="1"/>
  <c r="L31" i="117"/>
  <c r="O31" i="117" s="1"/>
  <c r="H31" i="117"/>
  <c r="N30" i="117"/>
  <c r="Q30" i="117" s="1"/>
  <c r="M30" i="117"/>
  <c r="P30" i="117" s="1"/>
  <c r="L30" i="117"/>
  <c r="O30" i="117" s="1"/>
  <c r="H30" i="117"/>
  <c r="N29" i="117"/>
  <c r="Q29" i="117" s="1"/>
  <c r="M29" i="117"/>
  <c r="P29" i="117" s="1"/>
  <c r="L29" i="117"/>
  <c r="O29" i="117" s="1"/>
  <c r="H29" i="117"/>
  <c r="N28" i="117"/>
  <c r="Q28" i="117" s="1"/>
  <c r="M28" i="117"/>
  <c r="P28" i="117" s="1"/>
  <c r="L28" i="117"/>
  <c r="O28" i="117" s="1"/>
  <c r="H28" i="117"/>
  <c r="N27" i="117"/>
  <c r="Q27" i="117" s="1"/>
  <c r="M27" i="117"/>
  <c r="P27" i="117" s="1"/>
  <c r="L27" i="117"/>
  <c r="O27" i="117" s="1"/>
  <c r="H27" i="117"/>
  <c r="N26" i="117"/>
  <c r="Q26" i="117" s="1"/>
  <c r="M26" i="117"/>
  <c r="P26" i="117" s="1"/>
  <c r="L26" i="117"/>
  <c r="O26" i="117" s="1"/>
  <c r="H26" i="117"/>
  <c r="N25" i="117"/>
  <c r="Q25" i="117" s="1"/>
  <c r="M25" i="117"/>
  <c r="P25" i="117" s="1"/>
  <c r="L25" i="117"/>
  <c r="O25" i="117" s="1"/>
  <c r="H25" i="117"/>
  <c r="N24" i="117"/>
  <c r="Q24" i="117" s="1"/>
  <c r="M24" i="117"/>
  <c r="P24" i="117" s="1"/>
  <c r="L24" i="117"/>
  <c r="O24" i="117" s="1"/>
  <c r="H24" i="117"/>
  <c r="N23" i="117"/>
  <c r="Q23" i="117" s="1"/>
  <c r="M23" i="117"/>
  <c r="P23" i="117" s="1"/>
  <c r="L23" i="117"/>
  <c r="O23" i="117" s="1"/>
  <c r="H23" i="117"/>
  <c r="N22" i="117"/>
  <c r="Q22" i="117" s="1"/>
  <c r="M22" i="117"/>
  <c r="P22" i="117" s="1"/>
  <c r="L22" i="117"/>
  <c r="O22" i="117" s="1"/>
  <c r="H22" i="117"/>
  <c r="N21" i="117"/>
  <c r="Q21" i="117" s="1"/>
  <c r="M21" i="117"/>
  <c r="P21" i="117" s="1"/>
  <c r="L21" i="117"/>
  <c r="O21" i="117" s="1"/>
  <c r="H21" i="117"/>
  <c r="N20" i="117"/>
  <c r="Q20" i="117" s="1"/>
  <c r="M20" i="117"/>
  <c r="P20" i="117" s="1"/>
  <c r="L20" i="117"/>
  <c r="O20" i="117" s="1"/>
  <c r="H20" i="117"/>
  <c r="N19" i="117"/>
  <c r="Q19" i="117" s="1"/>
  <c r="M19" i="117"/>
  <c r="P19" i="117" s="1"/>
  <c r="L19" i="117"/>
  <c r="O19" i="117" s="1"/>
  <c r="H19" i="117"/>
  <c r="N18" i="117"/>
  <c r="Q18" i="117" s="1"/>
  <c r="M18" i="117"/>
  <c r="P18" i="117" s="1"/>
  <c r="L18" i="117"/>
  <c r="O18" i="117" s="1"/>
  <c r="H18" i="117"/>
  <c r="N17" i="117"/>
  <c r="Q17" i="117" s="1"/>
  <c r="M17" i="117"/>
  <c r="P17" i="117" s="1"/>
  <c r="L17" i="117"/>
  <c r="O17" i="117" s="1"/>
  <c r="H17" i="117"/>
  <c r="N16" i="117"/>
  <c r="Q16" i="117" s="1"/>
  <c r="M16" i="117"/>
  <c r="P16" i="117" s="1"/>
  <c r="L16" i="117"/>
  <c r="O16" i="117" s="1"/>
  <c r="H16" i="117"/>
  <c r="N15" i="117"/>
  <c r="Q15" i="117" s="1"/>
  <c r="M15" i="117"/>
  <c r="P15" i="117" s="1"/>
  <c r="L15" i="117"/>
  <c r="O15" i="117" s="1"/>
  <c r="H15" i="117"/>
  <c r="N14" i="117"/>
  <c r="Q14" i="117" s="1"/>
  <c r="M14" i="117"/>
  <c r="P14" i="117" s="1"/>
  <c r="L14" i="117"/>
  <c r="O14" i="117" s="1"/>
  <c r="H14" i="117"/>
  <c r="L13" i="117"/>
  <c r="O13" i="117" s="1"/>
  <c r="H13" i="117"/>
  <c r="N12" i="117"/>
  <c r="Q12" i="117" s="1"/>
  <c r="M12" i="117"/>
  <c r="P12" i="117" s="1"/>
  <c r="L12" i="117"/>
  <c r="O12" i="117" s="1"/>
  <c r="H12" i="117"/>
  <c r="N11" i="117"/>
  <c r="Q11" i="117" s="1"/>
  <c r="M11" i="117"/>
  <c r="P11" i="117" s="1"/>
  <c r="L11" i="117"/>
  <c r="O11" i="117" s="1"/>
  <c r="H11" i="117"/>
  <c r="R3" i="117"/>
  <c r="R2" i="117"/>
  <c r="G34" i="113"/>
  <c r="G33" i="113"/>
  <c r="G32" i="113"/>
  <c r="G31" i="113"/>
  <c r="G30" i="113"/>
  <c r="G29" i="113"/>
  <c r="G28" i="113"/>
  <c r="G27" i="113"/>
  <c r="G26" i="113"/>
  <c r="G25" i="113"/>
  <c r="G24" i="113"/>
  <c r="G23" i="113"/>
  <c r="G22" i="113"/>
  <c r="G21" i="113"/>
  <c r="G20" i="113"/>
  <c r="G19" i="113"/>
  <c r="G18" i="113"/>
  <c r="G17" i="113"/>
  <c r="G16" i="113"/>
  <c r="G15" i="113"/>
  <c r="G14" i="113"/>
  <c r="G13" i="113"/>
  <c r="G12" i="113"/>
  <c r="G11" i="113"/>
  <c r="O14" i="113"/>
  <c r="P14" i="113" s="1"/>
  <c r="O34" i="113"/>
  <c r="P34" i="113" s="1"/>
  <c r="O33" i="113"/>
  <c r="P33" i="113" s="1"/>
  <c r="O32" i="113"/>
  <c r="P32" i="113" s="1"/>
  <c r="O31" i="113"/>
  <c r="P31" i="113" s="1"/>
  <c r="O30" i="113"/>
  <c r="P30" i="113" s="1"/>
  <c r="O29" i="113"/>
  <c r="P29" i="113" s="1"/>
  <c r="O28" i="113"/>
  <c r="P28" i="113" s="1"/>
  <c r="O27" i="113"/>
  <c r="P27" i="113" s="1"/>
  <c r="O26" i="113"/>
  <c r="P26" i="113" s="1"/>
  <c r="O25" i="113"/>
  <c r="P25" i="113" s="1"/>
  <c r="O24" i="113"/>
  <c r="P24" i="113" s="1"/>
  <c r="O23" i="113"/>
  <c r="P23" i="113" s="1"/>
  <c r="O22" i="113"/>
  <c r="P22" i="113" s="1"/>
  <c r="O21" i="113"/>
  <c r="P21" i="113" s="1"/>
  <c r="O20" i="113"/>
  <c r="P20" i="113" s="1"/>
  <c r="O19" i="113"/>
  <c r="P19" i="113" s="1"/>
  <c r="O18" i="113"/>
  <c r="P18" i="113" s="1"/>
  <c r="O17" i="113"/>
  <c r="P17" i="113" s="1"/>
  <c r="O16" i="113"/>
  <c r="P16" i="113" s="1"/>
  <c r="O15" i="113"/>
  <c r="P15" i="113" s="1"/>
  <c r="O13" i="113"/>
  <c r="P13" i="113" s="1"/>
  <c r="O12" i="113"/>
  <c r="P12" i="113" s="1"/>
  <c r="O11" i="113"/>
  <c r="P11" i="113" s="1"/>
  <c r="O64" i="113"/>
  <c r="P64" i="113" s="1"/>
  <c r="L64" i="113"/>
  <c r="N64" i="113" s="1"/>
  <c r="K64" i="113"/>
  <c r="M64" i="113" s="1"/>
  <c r="G64" i="113"/>
  <c r="O63" i="113"/>
  <c r="P63" i="113" s="1"/>
  <c r="L63" i="113"/>
  <c r="N63" i="113" s="1"/>
  <c r="K63" i="113"/>
  <c r="M63" i="113" s="1"/>
  <c r="G63" i="113"/>
  <c r="O62" i="113"/>
  <c r="P62" i="113" s="1"/>
  <c r="L62" i="113"/>
  <c r="N62" i="113" s="1"/>
  <c r="K62" i="113"/>
  <c r="M62" i="113" s="1"/>
  <c r="G62" i="113"/>
  <c r="O61" i="113"/>
  <c r="P61" i="113" s="1"/>
  <c r="L61" i="113"/>
  <c r="N61" i="113" s="1"/>
  <c r="K61" i="113"/>
  <c r="M61" i="113" s="1"/>
  <c r="G61" i="113"/>
  <c r="O60" i="113"/>
  <c r="P60" i="113" s="1"/>
  <c r="L60" i="113"/>
  <c r="N60" i="113" s="1"/>
  <c r="K60" i="113"/>
  <c r="M60" i="113" s="1"/>
  <c r="G60" i="113"/>
  <c r="O59" i="113"/>
  <c r="P59" i="113" s="1"/>
  <c r="L59" i="113"/>
  <c r="N59" i="113" s="1"/>
  <c r="K59" i="113"/>
  <c r="M59" i="113" s="1"/>
  <c r="G59" i="113"/>
  <c r="O58" i="113"/>
  <c r="P58" i="113" s="1"/>
  <c r="L58" i="113"/>
  <c r="N58" i="113" s="1"/>
  <c r="K58" i="113"/>
  <c r="M58" i="113" s="1"/>
  <c r="G58" i="113"/>
  <c r="O57" i="113"/>
  <c r="P57" i="113" s="1"/>
  <c r="L57" i="113"/>
  <c r="N57" i="113" s="1"/>
  <c r="K57" i="113"/>
  <c r="M57" i="113" s="1"/>
  <c r="G57" i="113"/>
  <c r="O56" i="113"/>
  <c r="P56" i="113" s="1"/>
  <c r="L56" i="113"/>
  <c r="N56" i="113" s="1"/>
  <c r="K56" i="113"/>
  <c r="M56" i="113" s="1"/>
  <c r="G56" i="113"/>
  <c r="O55" i="113"/>
  <c r="P55" i="113" s="1"/>
  <c r="L55" i="113"/>
  <c r="N55" i="113" s="1"/>
  <c r="K55" i="113"/>
  <c r="M55" i="113" s="1"/>
  <c r="G55" i="113"/>
  <c r="O54" i="113"/>
  <c r="P54" i="113" s="1"/>
  <c r="L54" i="113"/>
  <c r="N54" i="113" s="1"/>
  <c r="K54" i="113"/>
  <c r="M54" i="113" s="1"/>
  <c r="G54" i="113"/>
  <c r="O53" i="113"/>
  <c r="P53" i="113" s="1"/>
  <c r="L53" i="113"/>
  <c r="N53" i="113" s="1"/>
  <c r="K53" i="113"/>
  <c r="M53" i="113" s="1"/>
  <c r="G53" i="113"/>
  <c r="O52" i="113"/>
  <c r="P52" i="113" s="1"/>
  <c r="L52" i="113"/>
  <c r="N52" i="113" s="1"/>
  <c r="K52" i="113"/>
  <c r="M52" i="113" s="1"/>
  <c r="G52" i="113"/>
  <c r="O51" i="113"/>
  <c r="P51" i="113" s="1"/>
  <c r="L51" i="113"/>
  <c r="N51" i="113" s="1"/>
  <c r="K51" i="113"/>
  <c r="M51" i="113" s="1"/>
  <c r="G51" i="113"/>
  <c r="O50" i="113"/>
  <c r="P50" i="113" s="1"/>
  <c r="L50" i="113"/>
  <c r="N50" i="113" s="1"/>
  <c r="K50" i="113"/>
  <c r="M50" i="113" s="1"/>
  <c r="G50" i="113"/>
  <c r="O49" i="113"/>
  <c r="P49" i="113" s="1"/>
  <c r="L49" i="113"/>
  <c r="N49" i="113" s="1"/>
  <c r="K49" i="113"/>
  <c r="M49" i="113" s="1"/>
  <c r="G49" i="113"/>
  <c r="O48" i="113"/>
  <c r="P48" i="113" s="1"/>
  <c r="L48" i="113"/>
  <c r="N48" i="113" s="1"/>
  <c r="K48" i="113"/>
  <c r="M48" i="113" s="1"/>
  <c r="G48" i="113"/>
  <c r="O47" i="113"/>
  <c r="P47" i="113" s="1"/>
  <c r="L47" i="113"/>
  <c r="N47" i="113" s="1"/>
  <c r="K47" i="113"/>
  <c r="M47" i="113" s="1"/>
  <c r="G47" i="113"/>
  <c r="O46" i="113"/>
  <c r="P46" i="113" s="1"/>
  <c r="L46" i="113"/>
  <c r="N46" i="113" s="1"/>
  <c r="K46" i="113"/>
  <c r="M46" i="113" s="1"/>
  <c r="G46" i="113"/>
  <c r="O45" i="113"/>
  <c r="P45" i="113" s="1"/>
  <c r="L45" i="113"/>
  <c r="N45" i="113" s="1"/>
  <c r="K45" i="113"/>
  <c r="M45" i="113" s="1"/>
  <c r="G45" i="113"/>
  <c r="O44" i="113"/>
  <c r="P44" i="113" s="1"/>
  <c r="L44" i="113"/>
  <c r="N44" i="113" s="1"/>
  <c r="K44" i="113"/>
  <c r="M44" i="113" s="1"/>
  <c r="G44" i="113"/>
  <c r="O43" i="113"/>
  <c r="P43" i="113" s="1"/>
  <c r="L43" i="113"/>
  <c r="N43" i="113" s="1"/>
  <c r="K43" i="113"/>
  <c r="M43" i="113" s="1"/>
  <c r="G43" i="113"/>
  <c r="G42" i="113"/>
  <c r="O41" i="113"/>
  <c r="P41" i="113" s="1"/>
  <c r="L41" i="113"/>
  <c r="N41" i="113" s="1"/>
  <c r="K41" i="113"/>
  <c r="M41" i="113" s="1"/>
  <c r="G41" i="113"/>
  <c r="O36" i="116"/>
  <c r="L33" i="116"/>
  <c r="M33" i="116" s="1"/>
  <c r="L32" i="116"/>
  <c r="M32" i="116" s="1"/>
  <c r="L31" i="116"/>
  <c r="M31" i="116" s="1"/>
  <c r="L30" i="116"/>
  <c r="M30" i="116" s="1"/>
  <c r="L29" i="116"/>
  <c r="M29" i="116" s="1"/>
  <c r="L28" i="116"/>
  <c r="M28" i="116" s="1"/>
  <c r="L27" i="116"/>
  <c r="M27" i="116" s="1"/>
  <c r="L26" i="116"/>
  <c r="M26" i="116" s="1"/>
  <c r="L25" i="116"/>
  <c r="M25" i="116" s="1"/>
  <c r="L24" i="116"/>
  <c r="M24" i="116" s="1"/>
  <c r="L23" i="116"/>
  <c r="M23" i="116" s="1"/>
  <c r="L22" i="116"/>
  <c r="M22" i="116" s="1"/>
  <c r="L21" i="116"/>
  <c r="M21" i="116" s="1"/>
  <c r="L20" i="116"/>
  <c r="M20" i="116" s="1"/>
  <c r="L19" i="116"/>
  <c r="M19" i="116" s="1"/>
  <c r="L18" i="116"/>
  <c r="M18" i="116" s="1"/>
  <c r="L17" i="116"/>
  <c r="M17" i="116" s="1"/>
  <c r="L16" i="116"/>
  <c r="M16" i="116" s="1"/>
  <c r="L15" i="116"/>
  <c r="M15" i="116" s="1"/>
  <c r="L14" i="116"/>
  <c r="M14" i="116" s="1"/>
  <c r="L13" i="116"/>
  <c r="M13" i="116" s="1"/>
  <c r="L12" i="116"/>
  <c r="M12" i="116" s="1"/>
  <c r="L11" i="116"/>
  <c r="M11" i="116" s="1"/>
  <c r="L10" i="116"/>
  <c r="M10" i="116" s="1"/>
  <c r="N3" i="116"/>
  <c r="N2" i="116"/>
  <c r="N53" i="109"/>
  <c r="M3" i="109"/>
  <c r="M2" i="109"/>
  <c r="N52" i="114" l="1"/>
  <c r="H74" i="92"/>
  <c r="F74" i="92"/>
  <c r="O47" i="117"/>
  <c r="P35" i="113"/>
  <c r="M34" i="116"/>
  <c r="L51" i="109" l="1"/>
  <c r="N53" i="105"/>
  <c r="M3" i="105"/>
  <c r="M2" i="105"/>
  <c r="L51" i="105" l="1"/>
  <c r="R3" i="113"/>
  <c r="L34" i="113" l="1"/>
  <c r="N34" i="113" s="1"/>
  <c r="K34" i="113"/>
  <c r="M34" i="113" s="1"/>
  <c r="L33" i="113"/>
  <c r="N33" i="113" s="1"/>
  <c r="K33" i="113"/>
  <c r="M33" i="113" s="1"/>
  <c r="L32" i="113"/>
  <c r="N32" i="113" s="1"/>
  <c r="K32" i="113"/>
  <c r="M32" i="113" s="1"/>
  <c r="L31" i="113"/>
  <c r="N31" i="113" s="1"/>
  <c r="K31" i="113"/>
  <c r="M31" i="113" s="1"/>
  <c r="L30" i="113"/>
  <c r="N30" i="113" s="1"/>
  <c r="K30" i="113"/>
  <c r="M30" i="113" s="1"/>
  <c r="L29" i="113"/>
  <c r="N29" i="113" s="1"/>
  <c r="K29" i="113"/>
  <c r="M29" i="113" s="1"/>
  <c r="L28" i="113"/>
  <c r="N28" i="113" s="1"/>
  <c r="K28" i="113"/>
  <c r="M28" i="113" s="1"/>
  <c r="L27" i="113"/>
  <c r="N27" i="113" s="1"/>
  <c r="K27" i="113"/>
  <c r="M27" i="113" s="1"/>
  <c r="L26" i="113"/>
  <c r="N26" i="113" s="1"/>
  <c r="K26" i="113"/>
  <c r="M26" i="113" s="1"/>
  <c r="L25" i="113"/>
  <c r="N25" i="113" s="1"/>
  <c r="K25" i="113"/>
  <c r="M25" i="113" s="1"/>
  <c r="L24" i="113"/>
  <c r="N24" i="113" s="1"/>
  <c r="K24" i="113"/>
  <c r="M24" i="113" s="1"/>
  <c r="L23" i="113"/>
  <c r="N23" i="113" s="1"/>
  <c r="K23" i="113"/>
  <c r="M23" i="113" s="1"/>
  <c r="L22" i="113"/>
  <c r="N22" i="113" s="1"/>
  <c r="K22" i="113"/>
  <c r="M22" i="113" s="1"/>
  <c r="L21" i="113"/>
  <c r="N21" i="113" s="1"/>
  <c r="K21" i="113"/>
  <c r="M21" i="113" s="1"/>
  <c r="L20" i="113"/>
  <c r="N20" i="113" s="1"/>
  <c r="K20" i="113"/>
  <c r="M20" i="113" s="1"/>
  <c r="L19" i="113"/>
  <c r="N19" i="113" s="1"/>
  <c r="K19" i="113"/>
  <c r="M19" i="113" s="1"/>
  <c r="L18" i="113"/>
  <c r="N18" i="113" s="1"/>
  <c r="K18" i="113"/>
  <c r="M18" i="113" s="1"/>
  <c r="L17" i="113"/>
  <c r="N17" i="113" s="1"/>
  <c r="K17" i="113"/>
  <c r="M17" i="113" s="1"/>
  <c r="L16" i="113"/>
  <c r="N16" i="113" s="1"/>
  <c r="K16" i="113"/>
  <c r="M16" i="113" s="1"/>
  <c r="L15" i="113"/>
  <c r="N15" i="113" s="1"/>
  <c r="K15" i="113"/>
  <c r="M15" i="113" s="1"/>
  <c r="L14" i="113"/>
  <c r="N14" i="113" s="1"/>
  <c r="K14" i="113"/>
  <c r="M14" i="113" s="1"/>
  <c r="L13" i="113"/>
  <c r="N13" i="113" s="1"/>
  <c r="K13" i="113"/>
  <c r="M13" i="113" s="1"/>
  <c r="L12" i="113"/>
  <c r="N12" i="113" s="1"/>
  <c r="K12" i="113"/>
  <c r="M12" i="113" s="1"/>
  <c r="L11" i="113"/>
  <c r="N11" i="113" s="1"/>
  <c r="K11" i="113"/>
  <c r="M11" i="113" s="1"/>
  <c r="R2" i="113"/>
  <c r="N35" i="113" l="1"/>
  <c r="M35" i="113"/>
  <c r="L2" i="60"/>
  <c r="G10" i="75"/>
  <c r="G11" i="75"/>
  <c r="G12" i="75"/>
  <c r="G13" i="75"/>
  <c r="G14" i="75"/>
  <c r="K14" i="75"/>
  <c r="L14" i="75" s="1"/>
  <c r="G40" i="75"/>
  <c r="K40" i="75"/>
  <c r="L40" i="75" s="1"/>
  <c r="G41" i="75"/>
  <c r="K41" i="75"/>
  <c r="L41" i="75" s="1"/>
  <c r="G42" i="75"/>
  <c r="K42" i="75"/>
  <c r="L42" i="75" s="1"/>
  <c r="G43" i="75"/>
  <c r="K43" i="75"/>
  <c r="L43" i="75" s="1"/>
  <c r="G44" i="75"/>
  <c r="K44" i="75"/>
  <c r="L44" i="75" s="1"/>
  <c r="G45" i="75"/>
  <c r="K45" i="75"/>
  <c r="L45" i="75" s="1"/>
  <c r="G46" i="75"/>
  <c r="K46" i="75"/>
  <c r="L46" i="75" s="1"/>
  <c r="G47" i="75"/>
  <c r="K47" i="75"/>
  <c r="L47" i="75" s="1"/>
  <c r="G48" i="75"/>
  <c r="K48" i="75"/>
  <c r="L48" i="75" s="1"/>
  <c r="G49" i="75"/>
  <c r="K49" i="75"/>
  <c r="L49" i="75" s="1"/>
  <c r="G50" i="75"/>
  <c r="K50" i="75"/>
  <c r="L50" i="75" s="1"/>
  <c r="G51" i="75"/>
  <c r="K51" i="75"/>
  <c r="L51" i="75" s="1"/>
  <c r="G52" i="75"/>
  <c r="K52" i="75"/>
  <c r="L52" i="75" s="1"/>
  <c r="G53" i="75"/>
  <c r="K53" i="75"/>
  <c r="L53" i="75" s="1"/>
  <c r="G54" i="75"/>
  <c r="K54" i="75"/>
  <c r="L54" i="75" s="1"/>
  <c r="G55" i="75"/>
  <c r="K55" i="75"/>
  <c r="L55" i="75" s="1"/>
  <c r="G56" i="75"/>
  <c r="K56" i="75"/>
  <c r="L56" i="75" s="1"/>
  <c r="G57" i="75"/>
  <c r="K57" i="75"/>
  <c r="L57" i="75" s="1"/>
  <c r="G58" i="75"/>
  <c r="K58" i="75"/>
  <c r="L58" i="75" s="1"/>
  <c r="G59" i="75"/>
  <c r="K59" i="75"/>
  <c r="L59" i="75" s="1"/>
  <c r="G60" i="75"/>
  <c r="K60" i="75"/>
  <c r="L60" i="75" s="1"/>
  <c r="G61" i="75"/>
  <c r="K61" i="75"/>
  <c r="L61" i="75" s="1"/>
  <c r="G62" i="75"/>
  <c r="K62" i="75"/>
  <c r="L62" i="75" s="1"/>
  <c r="G63" i="75"/>
  <c r="K63" i="75"/>
  <c r="L63" i="75" s="1"/>
  <c r="I10" i="85"/>
  <c r="I11" i="85"/>
  <c r="I12" i="85"/>
  <c r="H11" i="56"/>
  <c r="H12" i="56"/>
  <c r="H13" i="56"/>
  <c r="G141" i="70"/>
  <c r="K13" i="75"/>
  <c r="L13" i="75" s="1"/>
  <c r="G145" i="70"/>
  <c r="G162" i="70"/>
  <c r="G163" i="70"/>
  <c r="G165" i="70"/>
  <c r="G187" i="70"/>
  <c r="P3" i="103" l="1"/>
  <c r="P2" i="103"/>
  <c r="L3" i="60"/>
  <c r="N3" i="61"/>
  <c r="N2" i="61"/>
  <c r="N3" i="95"/>
  <c r="N2" i="95"/>
  <c r="M3" i="58"/>
  <c r="M2" i="58"/>
  <c r="O3" i="94"/>
  <c r="O2" i="94"/>
  <c r="M3" i="81"/>
  <c r="M2" i="81"/>
  <c r="N3" i="79"/>
  <c r="N2" i="79"/>
  <c r="N3" i="102"/>
  <c r="N2" i="102"/>
  <c r="M3" i="75"/>
  <c r="M2" i="75"/>
  <c r="T3" i="54"/>
  <c r="T2" i="54"/>
  <c r="V3" i="51"/>
  <c r="V2" i="51"/>
  <c r="R3" i="85"/>
  <c r="R2" i="85"/>
  <c r="R3" i="56"/>
  <c r="R2" i="56"/>
  <c r="O3" i="91"/>
  <c r="O2" i="91"/>
  <c r="O2" i="53"/>
  <c r="O3" i="53"/>
  <c r="D9" i="92" l="1"/>
  <c r="D12" i="92"/>
  <c r="E9" i="92"/>
  <c r="E12" i="92"/>
  <c r="E60" i="92"/>
  <c r="E91" i="92" s="1"/>
  <c r="E59" i="92"/>
  <c r="E90" i="92" s="1"/>
  <c r="E57" i="92"/>
  <c r="E88" i="92" s="1"/>
  <c r="E56" i="92"/>
  <c r="E87" i="92" s="1"/>
  <c r="E55" i="92"/>
  <c r="E86" i="92" s="1"/>
  <c r="D56" i="92"/>
  <c r="D55" i="92"/>
  <c r="D60" i="92"/>
  <c r="D59" i="92"/>
  <c r="D57" i="92"/>
  <c r="D65" i="92"/>
  <c r="E65" i="92"/>
  <c r="E53" i="92"/>
  <c r="E85" i="92" s="1"/>
  <c r="E52" i="92"/>
  <c r="E84" i="92" s="1"/>
  <c r="D54" i="92"/>
  <c r="D53" i="92"/>
  <c r="D52" i="92"/>
  <c r="D38" i="92"/>
  <c r="D40" i="92"/>
  <c r="E39" i="92"/>
  <c r="E38" i="92"/>
  <c r="E20" i="92"/>
  <c r="D20" i="92"/>
  <c r="E10" i="92"/>
  <c r="D37" i="92"/>
  <c r="E37" i="92"/>
  <c r="E29" i="92"/>
  <c r="E80" i="92" s="1"/>
  <c r="E58" i="92"/>
  <c r="E89" i="92" s="1"/>
  <c r="E54" i="92"/>
  <c r="D58" i="92"/>
  <c r="D29" i="92"/>
  <c r="I12" i="92" l="1"/>
  <c r="D89" i="92"/>
  <c r="I89" i="92" s="1"/>
  <c r="I58" i="92"/>
  <c r="D29" i="118" s="1"/>
  <c r="E29" i="118" s="1"/>
  <c r="D88" i="92"/>
  <c r="I88" i="92" s="1"/>
  <c r="I57" i="92"/>
  <c r="D28" i="118" s="1"/>
  <c r="E28" i="118" s="1"/>
  <c r="D80" i="92"/>
  <c r="I80" i="92" s="1"/>
  <c r="I29" i="92"/>
  <c r="D18" i="118" s="1"/>
  <c r="E18" i="118" s="1"/>
  <c r="D90" i="92"/>
  <c r="I90" i="92" s="1"/>
  <c r="I59" i="92"/>
  <c r="D30" i="118" s="1"/>
  <c r="E30" i="118" s="1"/>
  <c r="D91" i="92"/>
  <c r="I91" i="92" s="1"/>
  <c r="I60" i="92"/>
  <c r="D31" i="118" s="1"/>
  <c r="E31" i="118" s="1"/>
  <c r="D86" i="92"/>
  <c r="I86" i="92" s="1"/>
  <c r="I55" i="92"/>
  <c r="D26" i="118" s="1"/>
  <c r="E26" i="118" s="1"/>
  <c r="D87" i="92"/>
  <c r="I87" i="92" s="1"/>
  <c r="I56" i="92"/>
  <c r="D27" i="118" s="1"/>
  <c r="E27" i="118" s="1"/>
  <c r="D85" i="92"/>
  <c r="I85" i="92" s="1"/>
  <c r="I53" i="92"/>
  <c r="D24" i="118" s="1"/>
  <c r="E24" i="118" s="1"/>
  <c r="D84" i="92"/>
  <c r="I84" i="92" s="1"/>
  <c r="I52" i="92"/>
  <c r="D23" i="118" s="1"/>
  <c r="E23" i="118" s="1"/>
  <c r="I9" i="92"/>
  <c r="I37" i="92"/>
  <c r="I38" i="92"/>
  <c r="I54" i="92"/>
  <c r="D25" i="118" s="1"/>
  <c r="E25" i="118" s="1"/>
  <c r="I20" i="92"/>
  <c r="D81" i="92"/>
  <c r="Q53" i="103" l="1"/>
  <c r="N50" i="103"/>
  <c r="M50" i="103"/>
  <c r="N49" i="103"/>
  <c r="M49" i="103"/>
  <c r="N48" i="103"/>
  <c r="M48" i="103"/>
  <c r="N47" i="103"/>
  <c r="M47" i="103"/>
  <c r="N46" i="103"/>
  <c r="M46" i="103"/>
  <c r="N45" i="103"/>
  <c r="M45" i="103"/>
  <c r="N44" i="103"/>
  <c r="M44" i="103"/>
  <c r="N43" i="103"/>
  <c r="M43" i="103"/>
  <c r="N42" i="103"/>
  <c r="M42" i="103"/>
  <c r="N41" i="103"/>
  <c r="M41" i="103"/>
  <c r="N40" i="103"/>
  <c r="M40" i="103"/>
  <c r="N39" i="103"/>
  <c r="M39" i="103"/>
  <c r="N38" i="103"/>
  <c r="M38" i="103"/>
  <c r="N37" i="103"/>
  <c r="M37" i="103"/>
  <c r="N36" i="103"/>
  <c r="M36" i="103"/>
  <c r="N35" i="103"/>
  <c r="M35" i="103"/>
  <c r="N34" i="103"/>
  <c r="M34" i="103"/>
  <c r="N33" i="103"/>
  <c r="M33" i="103"/>
  <c r="N32" i="103"/>
  <c r="M32" i="103"/>
  <c r="N31" i="103"/>
  <c r="M31" i="103"/>
  <c r="N30" i="103"/>
  <c r="M30" i="103"/>
  <c r="N29" i="103"/>
  <c r="M29" i="103"/>
  <c r="N28" i="103"/>
  <c r="M28" i="103"/>
  <c r="N27" i="103"/>
  <c r="M27" i="103"/>
  <c r="N26" i="103"/>
  <c r="M26" i="103"/>
  <c r="N25" i="103"/>
  <c r="M25" i="103"/>
  <c r="N24" i="103"/>
  <c r="M24" i="103"/>
  <c r="N23" i="103"/>
  <c r="M23" i="103"/>
  <c r="N22" i="103"/>
  <c r="M22" i="103"/>
  <c r="N21" i="103"/>
  <c r="M21" i="103"/>
  <c r="N20" i="103"/>
  <c r="M20" i="103"/>
  <c r="N19" i="103"/>
  <c r="M19" i="103"/>
  <c r="N18" i="103"/>
  <c r="M18" i="103"/>
  <c r="N17" i="103"/>
  <c r="M17" i="103"/>
  <c r="N16" i="103"/>
  <c r="M16" i="103"/>
  <c r="N15" i="103"/>
  <c r="M15" i="103"/>
  <c r="N14" i="103"/>
  <c r="M14" i="103"/>
  <c r="N13" i="103"/>
  <c r="M13" i="103"/>
  <c r="N12" i="103"/>
  <c r="M12" i="103"/>
  <c r="N11" i="103"/>
  <c r="M11" i="103"/>
  <c r="N10" i="103"/>
  <c r="O46" i="102"/>
  <c r="M25" i="102"/>
  <c r="H25" i="102"/>
  <c r="M24" i="102"/>
  <c r="H24" i="102"/>
  <c r="M23" i="102"/>
  <c r="H23" i="102"/>
  <c r="M22" i="102"/>
  <c r="H22" i="102"/>
  <c r="M21" i="102"/>
  <c r="H21" i="102"/>
  <c r="M20" i="102"/>
  <c r="H20" i="102"/>
  <c r="M19" i="102"/>
  <c r="H19" i="102"/>
  <c r="M18" i="102"/>
  <c r="H18" i="102"/>
  <c r="M17" i="102"/>
  <c r="H17" i="102"/>
  <c r="M16" i="102"/>
  <c r="H16" i="102"/>
  <c r="M15" i="102"/>
  <c r="H15" i="102"/>
  <c r="M14" i="102"/>
  <c r="H14" i="102"/>
  <c r="M13" i="102"/>
  <c r="H13" i="102"/>
  <c r="M12" i="102"/>
  <c r="H12" i="102"/>
  <c r="M11" i="102"/>
  <c r="H11" i="102"/>
  <c r="H10" i="102"/>
  <c r="N68" i="54"/>
  <c r="N67" i="54"/>
  <c r="N66" i="54"/>
  <c r="N65" i="54"/>
  <c r="N64" i="54"/>
  <c r="N63" i="54"/>
  <c r="N62" i="54"/>
  <c r="N61" i="54"/>
  <c r="N60" i="54"/>
  <c r="N59" i="54"/>
  <c r="N58" i="54"/>
  <c r="N57" i="54"/>
  <c r="N56" i="54"/>
  <c r="N55" i="54"/>
  <c r="N54" i="54"/>
  <c r="N53" i="54"/>
  <c r="N52" i="54"/>
  <c r="N51" i="54"/>
  <c r="N50" i="54"/>
  <c r="N49" i="54"/>
  <c r="N48" i="54"/>
  <c r="N47" i="54"/>
  <c r="N46" i="54"/>
  <c r="N45" i="54"/>
  <c r="N44" i="54"/>
  <c r="M33" i="53"/>
  <c r="N33" i="53" s="1"/>
  <c r="K33" i="53"/>
  <c r="L33" i="53" s="1"/>
  <c r="G33" i="53"/>
  <c r="M32" i="53"/>
  <c r="N32" i="53" s="1"/>
  <c r="K32" i="53"/>
  <c r="L32" i="53" s="1"/>
  <c r="G32" i="53"/>
  <c r="M31" i="53"/>
  <c r="N31" i="53" s="1"/>
  <c r="K31" i="53"/>
  <c r="L31" i="53" s="1"/>
  <c r="G31" i="53"/>
  <c r="M30" i="53"/>
  <c r="N30" i="53" s="1"/>
  <c r="K30" i="53"/>
  <c r="L30" i="53" s="1"/>
  <c r="G30" i="53"/>
  <c r="M29" i="53"/>
  <c r="N29" i="53" s="1"/>
  <c r="K29" i="53"/>
  <c r="L29" i="53" s="1"/>
  <c r="G29" i="53"/>
  <c r="M28" i="53"/>
  <c r="N28" i="53" s="1"/>
  <c r="K28" i="53"/>
  <c r="L28" i="53" s="1"/>
  <c r="G28" i="53"/>
  <c r="M27" i="53"/>
  <c r="N27" i="53" s="1"/>
  <c r="K27" i="53"/>
  <c r="L27" i="53" s="1"/>
  <c r="G27" i="53"/>
  <c r="M26" i="53"/>
  <c r="N26" i="53" s="1"/>
  <c r="K26" i="53"/>
  <c r="L26" i="53" s="1"/>
  <c r="G26" i="53"/>
  <c r="M25" i="53"/>
  <c r="N25" i="53" s="1"/>
  <c r="K25" i="53"/>
  <c r="L25" i="53" s="1"/>
  <c r="G25" i="53"/>
  <c r="M24" i="53"/>
  <c r="N24" i="53" s="1"/>
  <c r="K24" i="53"/>
  <c r="L24" i="53" s="1"/>
  <c r="G24" i="53"/>
  <c r="M23" i="53"/>
  <c r="N23" i="53" s="1"/>
  <c r="K23" i="53"/>
  <c r="L23" i="53" s="1"/>
  <c r="G23" i="53"/>
  <c r="M22" i="53"/>
  <c r="N22" i="53" s="1"/>
  <c r="K22" i="53"/>
  <c r="L22" i="53" s="1"/>
  <c r="G22" i="53"/>
  <c r="M21" i="53"/>
  <c r="N21" i="53" s="1"/>
  <c r="K21" i="53"/>
  <c r="L21" i="53" s="1"/>
  <c r="G21" i="53"/>
  <c r="M20" i="53"/>
  <c r="N20" i="53" s="1"/>
  <c r="K20" i="53"/>
  <c r="L20" i="53" s="1"/>
  <c r="G20" i="53"/>
  <c r="M19" i="53"/>
  <c r="N19" i="53" s="1"/>
  <c r="K19" i="53"/>
  <c r="L19" i="53" s="1"/>
  <c r="G19" i="53"/>
  <c r="M18" i="53"/>
  <c r="N18" i="53" s="1"/>
  <c r="K18" i="53"/>
  <c r="L18" i="53" s="1"/>
  <c r="G18" i="53"/>
  <c r="M17" i="53"/>
  <c r="N17" i="53" s="1"/>
  <c r="K17" i="53"/>
  <c r="L17" i="53" s="1"/>
  <c r="G17" i="53"/>
  <c r="M16" i="53"/>
  <c r="N16" i="53" s="1"/>
  <c r="K16" i="53"/>
  <c r="L16" i="53" s="1"/>
  <c r="G16" i="53"/>
  <c r="M15" i="53"/>
  <c r="N15" i="53" s="1"/>
  <c r="K15" i="53"/>
  <c r="L15" i="53" s="1"/>
  <c r="G15" i="53"/>
  <c r="M14" i="53"/>
  <c r="N14" i="53" s="1"/>
  <c r="K14" i="53"/>
  <c r="L14" i="53" s="1"/>
  <c r="G14" i="53"/>
  <c r="M13" i="53"/>
  <c r="N13" i="53" s="1"/>
  <c r="K13" i="53"/>
  <c r="L13" i="53" s="1"/>
  <c r="G13" i="53"/>
  <c r="M12" i="53"/>
  <c r="N12" i="53" s="1"/>
  <c r="K12" i="53"/>
  <c r="L12" i="53" s="1"/>
  <c r="G12" i="53"/>
  <c r="M11" i="53"/>
  <c r="N11" i="53" s="1"/>
  <c r="K11" i="53"/>
  <c r="L11" i="53" s="1"/>
  <c r="E33" i="92" s="1"/>
  <c r="E73" i="92" s="1"/>
  <c r="G11" i="53"/>
  <c r="M10" i="53"/>
  <c r="N10" i="53" s="1"/>
  <c r="K10" i="53"/>
  <c r="L10" i="53" s="1"/>
  <c r="G10" i="53"/>
  <c r="D33" i="92" l="1"/>
  <c r="I33" i="92" s="1"/>
  <c r="L34" i="53"/>
  <c r="O20" i="103"/>
  <c r="O32" i="103"/>
  <c r="O36" i="103"/>
  <c r="O25" i="103"/>
  <c r="O37" i="103"/>
  <c r="O41" i="103"/>
  <c r="O45" i="103"/>
  <c r="O49" i="103"/>
  <c r="O48" i="103"/>
  <c r="O11" i="103"/>
  <c r="O19" i="103"/>
  <c r="O23" i="103"/>
  <c r="O27" i="103"/>
  <c r="O35" i="103"/>
  <c r="O39" i="103"/>
  <c r="O43" i="103"/>
  <c r="O47" i="103"/>
  <c r="O18" i="103"/>
  <c r="O26" i="103"/>
  <c r="O42" i="103"/>
  <c r="O50" i="103"/>
  <c r="O31" i="103"/>
  <c r="O24" i="103"/>
  <c r="O13" i="103"/>
  <c r="O29" i="103"/>
  <c r="O33" i="103"/>
  <c r="O34" i="103"/>
  <c r="O14" i="103"/>
  <c r="O46" i="103"/>
  <c r="O15" i="103"/>
  <c r="O22" i="103"/>
  <c r="O40" i="103"/>
  <c r="O44" i="103"/>
  <c r="O21" i="103"/>
  <c r="O12" i="103"/>
  <c r="O16" i="103"/>
  <c r="O30" i="103"/>
  <c r="O17" i="103"/>
  <c r="O28" i="103"/>
  <c r="O38" i="103"/>
  <c r="M26" i="102"/>
  <c r="N34" i="53"/>
  <c r="D73" i="92" l="1"/>
  <c r="I73" i="92" s="1"/>
  <c r="O36" i="95"/>
  <c r="E50" i="92"/>
  <c r="D50" i="92" l="1"/>
  <c r="I50" i="92" s="1"/>
  <c r="Q12" i="51"/>
  <c r="P12" i="51"/>
  <c r="R68" i="54" l="1"/>
  <c r="S68" i="54" s="1"/>
  <c r="R67" i="54"/>
  <c r="S67" i="54" s="1"/>
  <c r="R66" i="54"/>
  <c r="S66" i="54" s="1"/>
  <c r="R65" i="54"/>
  <c r="S65" i="54" s="1"/>
  <c r="R64" i="54"/>
  <c r="S64" i="54" s="1"/>
  <c r="R63" i="54"/>
  <c r="S63" i="54" s="1"/>
  <c r="R62" i="54"/>
  <c r="S62" i="54" s="1"/>
  <c r="R61" i="54"/>
  <c r="S61" i="54" s="1"/>
  <c r="R60" i="54"/>
  <c r="S60" i="54" s="1"/>
  <c r="R59" i="54"/>
  <c r="S59" i="54" s="1"/>
  <c r="R58" i="54"/>
  <c r="S58" i="54" s="1"/>
  <c r="R57" i="54"/>
  <c r="S57" i="54" s="1"/>
  <c r="R56" i="54"/>
  <c r="S56" i="54" s="1"/>
  <c r="R55" i="54"/>
  <c r="S55" i="54" s="1"/>
  <c r="R54" i="54"/>
  <c r="S54" i="54" s="1"/>
  <c r="R53" i="54"/>
  <c r="S53" i="54" s="1"/>
  <c r="R52" i="54"/>
  <c r="S52" i="54" s="1"/>
  <c r="R51" i="54"/>
  <c r="S51" i="54" s="1"/>
  <c r="R50" i="54"/>
  <c r="S50" i="54" s="1"/>
  <c r="R49" i="54"/>
  <c r="S49" i="54" s="1"/>
  <c r="R48" i="54"/>
  <c r="S48" i="54" s="1"/>
  <c r="R47" i="54"/>
  <c r="S47" i="54" s="1"/>
  <c r="R46" i="54"/>
  <c r="S46" i="54" s="1"/>
  <c r="R45" i="54"/>
  <c r="S45" i="54" s="1"/>
  <c r="R44" i="54"/>
  <c r="S44" i="54" s="1"/>
  <c r="R43" i="54"/>
  <c r="S43" i="54" s="1"/>
  <c r="E66" i="92" s="1"/>
  <c r="R12" i="54"/>
  <c r="S12" i="54" s="1"/>
  <c r="R13" i="54"/>
  <c r="S13" i="54" s="1"/>
  <c r="R14" i="54"/>
  <c r="S14" i="54" s="1"/>
  <c r="R15" i="54"/>
  <c r="S15" i="54" s="1"/>
  <c r="R16" i="54"/>
  <c r="S16" i="54" s="1"/>
  <c r="R17" i="54"/>
  <c r="S17" i="54" s="1"/>
  <c r="R18" i="54"/>
  <c r="S18" i="54" s="1"/>
  <c r="R19" i="54"/>
  <c r="S19" i="54" s="1"/>
  <c r="R20" i="54"/>
  <c r="S20" i="54" s="1"/>
  <c r="R21" i="54"/>
  <c r="S21" i="54" s="1"/>
  <c r="R22" i="54"/>
  <c r="S22" i="54" s="1"/>
  <c r="R23" i="54"/>
  <c r="S23" i="54" s="1"/>
  <c r="R24" i="54"/>
  <c r="S24" i="54" s="1"/>
  <c r="R25" i="54"/>
  <c r="S25" i="54" s="1"/>
  <c r="R26" i="54"/>
  <c r="S26" i="54" s="1"/>
  <c r="R27" i="54"/>
  <c r="S27" i="54" s="1"/>
  <c r="R28" i="54"/>
  <c r="S28" i="54" s="1"/>
  <c r="R29" i="54"/>
  <c r="S29" i="54" s="1"/>
  <c r="R30" i="54"/>
  <c r="S30" i="54" s="1"/>
  <c r="R31" i="54"/>
  <c r="S31" i="54" s="1"/>
  <c r="R32" i="54"/>
  <c r="S32" i="54" s="1"/>
  <c r="R33" i="54"/>
  <c r="S33" i="54" s="1"/>
  <c r="R34" i="54"/>
  <c r="S34" i="54" s="1"/>
  <c r="R35" i="54"/>
  <c r="S35" i="54" s="1"/>
  <c r="R36" i="54"/>
  <c r="S36" i="54" s="1"/>
  <c r="L11" i="95"/>
  <c r="L12" i="95"/>
  <c r="L13" i="95"/>
  <c r="L14" i="95"/>
  <c r="L15" i="95"/>
  <c r="L16" i="95"/>
  <c r="L17" i="95"/>
  <c r="L18" i="95"/>
  <c r="L19" i="95"/>
  <c r="L20" i="95"/>
  <c r="L21" i="95"/>
  <c r="L22" i="95"/>
  <c r="L23" i="95"/>
  <c r="L24" i="95"/>
  <c r="L25" i="95"/>
  <c r="L26" i="95"/>
  <c r="L27" i="95"/>
  <c r="L28" i="95"/>
  <c r="L29" i="95"/>
  <c r="L30" i="95"/>
  <c r="L31" i="95"/>
  <c r="L32" i="95"/>
  <c r="L33" i="95"/>
  <c r="L10" i="95"/>
  <c r="L10" i="54"/>
  <c r="K64" i="75"/>
  <c r="K65" i="75"/>
  <c r="K66" i="75"/>
  <c r="K67" i="75"/>
  <c r="K68" i="75"/>
  <c r="K69" i="75"/>
  <c r="K70" i="75"/>
  <c r="K71" i="75"/>
  <c r="K72" i="75"/>
  <c r="K73" i="75"/>
  <c r="K74" i="75"/>
  <c r="K78" i="81"/>
  <c r="G78" i="81"/>
  <c r="K50" i="81"/>
  <c r="G47" i="81"/>
  <c r="K14" i="81"/>
  <c r="G25" i="81"/>
  <c r="G34" i="81"/>
  <c r="G13" i="81"/>
  <c r="G14" i="81"/>
  <c r="G15" i="81"/>
  <c r="G16" i="81"/>
  <c r="G17" i="81"/>
  <c r="G18" i="81"/>
  <c r="G19" i="81"/>
  <c r="G20" i="81"/>
  <c r="G21" i="81"/>
  <c r="G22" i="81"/>
  <c r="G23" i="81"/>
  <c r="G24" i="81"/>
  <c r="G26" i="81"/>
  <c r="G27" i="81"/>
  <c r="G28" i="81"/>
  <c r="G29" i="81"/>
  <c r="G30" i="81"/>
  <c r="G31" i="81"/>
  <c r="G32" i="81"/>
  <c r="G33" i="81"/>
  <c r="G12" i="81"/>
  <c r="G11" i="81"/>
  <c r="L51" i="61"/>
  <c r="L12" i="61"/>
  <c r="H16" i="61"/>
  <c r="H10" i="61"/>
  <c r="H13" i="61"/>
  <c r="J20" i="77"/>
  <c r="J17" i="77"/>
  <c r="K17" i="77" s="1"/>
  <c r="M12" i="94"/>
  <c r="N12" i="94" s="1"/>
  <c r="L12" i="79"/>
  <c r="L19" i="79"/>
  <c r="K16" i="91"/>
  <c r="G16" i="91"/>
  <c r="G12" i="91"/>
  <c r="K19" i="58"/>
  <c r="K20" i="58"/>
  <c r="M10" i="85"/>
  <c r="G43" i="54"/>
  <c r="L11" i="54"/>
  <c r="O11" i="54" s="1"/>
  <c r="R11" i="51"/>
  <c r="T11" i="51" s="1"/>
  <c r="R21" i="51"/>
  <c r="T21" i="51" s="1"/>
  <c r="R26" i="51"/>
  <c r="T26" i="51" s="1"/>
  <c r="L11" i="79"/>
  <c r="L13" i="79"/>
  <c r="L14" i="79"/>
  <c r="L15" i="79"/>
  <c r="L16" i="79"/>
  <c r="M16" i="79" s="1"/>
  <c r="L17" i="79"/>
  <c r="L18" i="79"/>
  <c r="L20" i="79"/>
  <c r="L21" i="79"/>
  <c r="L22" i="79"/>
  <c r="L23" i="79"/>
  <c r="L24" i="79"/>
  <c r="L25" i="79"/>
  <c r="L26" i="79"/>
  <c r="L27" i="79"/>
  <c r="L28" i="79"/>
  <c r="L29" i="79"/>
  <c r="L30" i="79"/>
  <c r="L31" i="79"/>
  <c r="L32" i="79"/>
  <c r="L33" i="79"/>
  <c r="L10" i="79"/>
  <c r="G102" i="70"/>
  <c r="D71" i="92" l="1"/>
  <c r="G36" i="70" l="1"/>
  <c r="N42" i="54" s="1"/>
  <c r="G47" i="70"/>
  <c r="G41" i="70"/>
  <c r="G40" i="70"/>
  <c r="G39" i="70"/>
  <c r="G37" i="70"/>
  <c r="N43" i="54" s="1"/>
  <c r="O42" i="113"/>
  <c r="P42" i="113" s="1"/>
  <c r="P65" i="113" s="1"/>
  <c r="G33" i="70"/>
  <c r="F355" i="70" l="1"/>
  <c r="E355" i="70"/>
  <c r="F354" i="70"/>
  <c r="E354" i="70"/>
  <c r="F353" i="70"/>
  <c r="E353" i="70"/>
  <c r="F352" i="70"/>
  <c r="E352" i="70"/>
  <c r="F351" i="70"/>
  <c r="E351" i="70"/>
  <c r="F350" i="70"/>
  <c r="E350" i="70"/>
  <c r="H40" i="70" s="1"/>
  <c r="R11" i="54" s="1"/>
  <c r="S11" i="54" s="1"/>
  <c r="F349" i="70"/>
  <c r="E349" i="70"/>
  <c r="H38" i="70" s="1"/>
  <c r="F348" i="70"/>
  <c r="E348" i="70"/>
  <c r="F347" i="70"/>
  <c r="E347" i="70"/>
  <c r="F346" i="70"/>
  <c r="E346" i="70"/>
  <c r="F345" i="70"/>
  <c r="E345" i="70"/>
  <c r="F344" i="70"/>
  <c r="E344" i="70"/>
  <c r="F343" i="70"/>
  <c r="E343" i="70"/>
  <c r="F342" i="70"/>
  <c r="E342" i="70"/>
  <c r="F341" i="70"/>
  <c r="E341" i="70"/>
  <c r="R10" i="54" l="1"/>
  <c r="S10" i="54" s="1"/>
  <c r="S37" i="54" s="1"/>
  <c r="H41" i="70"/>
  <c r="H39" i="70"/>
  <c r="R42" i="54"/>
  <c r="S42" i="54" s="1"/>
  <c r="D66" i="92" s="1"/>
  <c r="L42" i="113"/>
  <c r="N42" i="113" s="1"/>
  <c r="N65" i="113" l="1"/>
  <c r="D39" i="92"/>
  <c r="I39" i="92" s="1"/>
  <c r="S69" i="54"/>
  <c r="S71" i="54" s="1"/>
  <c r="M10" i="103"/>
  <c r="K42" i="113" l="1"/>
  <c r="M42" i="113" s="1"/>
  <c r="O10" i="103"/>
  <c r="O51" i="103" s="1"/>
  <c r="G106" i="70"/>
  <c r="G107" i="70"/>
  <c r="G108" i="70"/>
  <c r="G109" i="70"/>
  <c r="G110" i="70"/>
  <c r="G111" i="70"/>
  <c r="G105" i="70"/>
  <c r="M72" i="94"/>
  <c r="M65" i="113" l="1"/>
  <c r="D10" i="92"/>
  <c r="N13" i="117"/>
  <c r="Q13" i="117" s="1"/>
  <c r="Q47" i="117" s="1"/>
  <c r="M13" i="117"/>
  <c r="P13" i="117" s="1"/>
  <c r="P47" i="117" s="1"/>
  <c r="I10" i="92" l="1"/>
  <c r="M12" i="95"/>
  <c r="M14" i="95"/>
  <c r="G92" i="81"/>
  <c r="G91" i="81"/>
  <c r="G90" i="81"/>
  <c r="G89" i="81"/>
  <c r="G88" i="81"/>
  <c r="G87" i="81"/>
  <c r="G86" i="81"/>
  <c r="G85" i="81"/>
  <c r="G84" i="81"/>
  <c r="G83" i="81"/>
  <c r="G82" i="81"/>
  <c r="G81" i="81"/>
  <c r="G80" i="81"/>
  <c r="G79" i="81"/>
  <c r="G77" i="81"/>
  <c r="G76" i="81"/>
  <c r="G75" i="81"/>
  <c r="G74" i="81"/>
  <c r="G73" i="81"/>
  <c r="G72" i="81"/>
  <c r="G71" i="81"/>
  <c r="G70" i="81"/>
  <c r="G69" i="81"/>
  <c r="G63" i="81"/>
  <c r="G62" i="81"/>
  <c r="G61" i="81"/>
  <c r="G60" i="81"/>
  <c r="G59" i="81"/>
  <c r="G58" i="81"/>
  <c r="G57" i="81"/>
  <c r="G56" i="81"/>
  <c r="G55" i="81"/>
  <c r="G54" i="81"/>
  <c r="G53" i="81"/>
  <c r="G52" i="81"/>
  <c r="G51" i="81"/>
  <c r="G50" i="81"/>
  <c r="G49" i="81"/>
  <c r="G48" i="81"/>
  <c r="G46" i="81"/>
  <c r="G45" i="81"/>
  <c r="G44" i="81"/>
  <c r="G43" i="81"/>
  <c r="G42" i="81"/>
  <c r="G41" i="81"/>
  <c r="G40" i="81"/>
  <c r="O68" i="54" l="1"/>
  <c r="O67" i="54"/>
  <c r="O66" i="54"/>
  <c r="O65" i="54"/>
  <c r="O64" i="54"/>
  <c r="O63" i="54"/>
  <c r="O62" i="54"/>
  <c r="O61" i="54"/>
  <c r="O60" i="54"/>
  <c r="O59" i="54"/>
  <c r="O58" i="54"/>
  <c r="O57" i="54"/>
  <c r="O56" i="54"/>
  <c r="O55" i="54"/>
  <c r="O54" i="54"/>
  <c r="O53" i="54"/>
  <c r="O52" i="54"/>
  <c r="O51" i="54"/>
  <c r="O50" i="54"/>
  <c r="O49" i="54"/>
  <c r="O48" i="54"/>
  <c r="O47" i="54"/>
  <c r="O46" i="54"/>
  <c r="O45" i="54"/>
  <c r="O44" i="54"/>
  <c r="O43" i="54"/>
  <c r="O42" i="54"/>
  <c r="Q68" i="54"/>
  <c r="P68" i="54"/>
  <c r="G68" i="54"/>
  <c r="Q67" i="54"/>
  <c r="P67" i="54"/>
  <c r="G67" i="54"/>
  <c r="Q66" i="54"/>
  <c r="P66" i="54"/>
  <c r="G66" i="54"/>
  <c r="Q65" i="54"/>
  <c r="P65" i="54"/>
  <c r="G65" i="54"/>
  <c r="Q64" i="54"/>
  <c r="P64" i="54"/>
  <c r="G64" i="54"/>
  <c r="Q63" i="54"/>
  <c r="P63" i="54"/>
  <c r="G63" i="54"/>
  <c r="Q62" i="54"/>
  <c r="P62" i="54"/>
  <c r="G62" i="54"/>
  <c r="Q61" i="54"/>
  <c r="P61" i="54"/>
  <c r="G61" i="54"/>
  <c r="Q60" i="54"/>
  <c r="P60" i="54"/>
  <c r="G60" i="54"/>
  <c r="Q59" i="54"/>
  <c r="P59" i="54"/>
  <c r="G59" i="54"/>
  <c r="Q58" i="54"/>
  <c r="P58" i="54"/>
  <c r="G58" i="54"/>
  <c r="Q57" i="54"/>
  <c r="P57" i="54"/>
  <c r="G57" i="54"/>
  <c r="Q56" i="54"/>
  <c r="P56" i="54"/>
  <c r="G56" i="54"/>
  <c r="Q55" i="54"/>
  <c r="P55" i="54"/>
  <c r="G55" i="54"/>
  <c r="Q54" i="54"/>
  <c r="P54" i="54"/>
  <c r="G54" i="54"/>
  <c r="Q53" i="54"/>
  <c r="P53" i="54"/>
  <c r="G53" i="54"/>
  <c r="Q52" i="54"/>
  <c r="P52" i="54"/>
  <c r="G52" i="54"/>
  <c r="Q51" i="54"/>
  <c r="P51" i="54"/>
  <c r="G51" i="54"/>
  <c r="Q50" i="54"/>
  <c r="P50" i="54"/>
  <c r="G50" i="54"/>
  <c r="Q49" i="54"/>
  <c r="P49" i="54"/>
  <c r="G49" i="54"/>
  <c r="Q48" i="54"/>
  <c r="P48" i="54"/>
  <c r="G48" i="54"/>
  <c r="Q47" i="54"/>
  <c r="P47" i="54"/>
  <c r="G47" i="54"/>
  <c r="Q46" i="54"/>
  <c r="P46" i="54"/>
  <c r="G46" i="54"/>
  <c r="Q45" i="54"/>
  <c r="P45" i="54"/>
  <c r="G45" i="54"/>
  <c r="Q44" i="54"/>
  <c r="P44" i="54"/>
  <c r="G44" i="54"/>
  <c r="Q43" i="54"/>
  <c r="P43" i="54"/>
  <c r="Q42" i="54"/>
  <c r="P42" i="54"/>
  <c r="G42" i="54"/>
  <c r="Q69" i="54" l="1"/>
  <c r="O69" i="54"/>
  <c r="P69" i="54" l="1"/>
  <c r="M10" i="95" l="1"/>
  <c r="D49" i="92" s="1"/>
  <c r="M11" i="95"/>
  <c r="M13" i="95"/>
  <c r="M15" i="95"/>
  <c r="M16" i="95"/>
  <c r="M17" i="95"/>
  <c r="M18" i="95"/>
  <c r="M19" i="95"/>
  <c r="M20" i="95"/>
  <c r="M21" i="95"/>
  <c r="M22" i="95"/>
  <c r="M23" i="95"/>
  <c r="M24" i="95"/>
  <c r="M25" i="95"/>
  <c r="M26" i="95"/>
  <c r="M27" i="95"/>
  <c r="M28" i="95"/>
  <c r="M29" i="95"/>
  <c r="M30" i="95"/>
  <c r="M33" i="95"/>
  <c r="M32" i="95"/>
  <c r="M31" i="95"/>
  <c r="E49" i="92" l="1"/>
  <c r="I49" i="92" s="1"/>
  <c r="M34" i="95"/>
  <c r="K13" i="93" l="1"/>
  <c r="K14" i="93" l="1"/>
  <c r="K15" i="93"/>
  <c r="K16" i="93"/>
  <c r="K17" i="93"/>
  <c r="K18" i="93"/>
  <c r="K19" i="93"/>
  <c r="K20" i="93"/>
  <c r="K21" i="93"/>
  <c r="K22" i="93"/>
  <c r="L66" i="61" l="1"/>
  <c r="M66" i="61" s="1"/>
  <c r="H37" i="61"/>
  <c r="L37" i="61"/>
  <c r="M37" i="61" s="1"/>
  <c r="G64" i="75"/>
  <c r="L64" i="75"/>
  <c r="G65" i="75"/>
  <c r="L65" i="75"/>
  <c r="G13" i="91"/>
  <c r="K13" i="91"/>
  <c r="M13" i="91" s="1"/>
  <c r="L13" i="91"/>
  <c r="N13" i="91" s="1"/>
  <c r="G14" i="91"/>
  <c r="K14" i="91"/>
  <c r="M14" i="91" s="1"/>
  <c r="L14" i="91"/>
  <c r="N14" i="91" s="1"/>
  <c r="G15" i="91"/>
  <c r="K15" i="91"/>
  <c r="M15" i="91" s="1"/>
  <c r="L15" i="91"/>
  <c r="N15" i="91" s="1"/>
  <c r="M16" i="91"/>
  <c r="L16" i="91"/>
  <c r="N16" i="91" s="1"/>
  <c r="G17" i="91"/>
  <c r="K17" i="91"/>
  <c r="M17" i="91" s="1"/>
  <c r="L17" i="91"/>
  <c r="N17" i="91" s="1"/>
  <c r="G18" i="91"/>
  <c r="K18" i="91"/>
  <c r="M18" i="91" s="1"/>
  <c r="L18" i="91"/>
  <c r="N18" i="91" s="1"/>
  <c r="G19" i="91"/>
  <c r="K19" i="91"/>
  <c r="M19" i="91" s="1"/>
  <c r="L19" i="91"/>
  <c r="N19" i="91" s="1"/>
  <c r="G20" i="91"/>
  <c r="K20" i="91"/>
  <c r="M20" i="91" s="1"/>
  <c r="L20" i="91"/>
  <c r="N20" i="91" s="1"/>
  <c r="G21" i="91"/>
  <c r="K21" i="91"/>
  <c r="M21" i="91" s="1"/>
  <c r="L21" i="91"/>
  <c r="N21" i="91" s="1"/>
  <c r="G22" i="91"/>
  <c r="K22" i="91"/>
  <c r="M22" i="91" s="1"/>
  <c r="L22" i="91"/>
  <c r="N22" i="91" s="1"/>
  <c r="G23" i="91"/>
  <c r="K23" i="91"/>
  <c r="M23" i="91" s="1"/>
  <c r="L23" i="91"/>
  <c r="N23" i="91" s="1"/>
  <c r="G24" i="91"/>
  <c r="K24" i="91"/>
  <c r="M24" i="91" s="1"/>
  <c r="L24" i="91"/>
  <c r="N24" i="91" s="1"/>
  <c r="G25" i="91"/>
  <c r="K25" i="91"/>
  <c r="M25" i="91" s="1"/>
  <c r="L25" i="91"/>
  <c r="N25" i="91" s="1"/>
  <c r="G26" i="91"/>
  <c r="K26" i="91"/>
  <c r="M26" i="91" s="1"/>
  <c r="L26" i="91"/>
  <c r="N26" i="91" s="1"/>
  <c r="L57" i="56"/>
  <c r="O57" i="56" s="1"/>
  <c r="M57" i="56"/>
  <c r="P57" i="56" s="1"/>
  <c r="N57" i="56"/>
  <c r="Q57" i="56" s="1"/>
  <c r="L58" i="56"/>
  <c r="O58" i="56" s="1"/>
  <c r="M58" i="56"/>
  <c r="P58" i="56" s="1"/>
  <c r="N58" i="56"/>
  <c r="Q58" i="56" s="1"/>
  <c r="L59" i="56"/>
  <c r="O59" i="56" s="1"/>
  <c r="M59" i="56"/>
  <c r="P59" i="56" s="1"/>
  <c r="N59" i="56"/>
  <c r="Q59" i="56" s="1"/>
  <c r="L60" i="56"/>
  <c r="O60" i="56" s="1"/>
  <c r="M60" i="56"/>
  <c r="P60" i="56" s="1"/>
  <c r="N60" i="56"/>
  <c r="Q60" i="56" s="1"/>
  <c r="L61" i="56"/>
  <c r="O61" i="56" s="1"/>
  <c r="M61" i="56"/>
  <c r="P61" i="56" s="1"/>
  <c r="N61" i="56"/>
  <c r="Q61" i="56" s="1"/>
  <c r="L62" i="56"/>
  <c r="O62" i="56" s="1"/>
  <c r="M62" i="56"/>
  <c r="P62" i="56" s="1"/>
  <c r="N62" i="56"/>
  <c r="Q62" i="56" s="1"/>
  <c r="L63" i="56"/>
  <c r="O63" i="56" s="1"/>
  <c r="M63" i="56"/>
  <c r="P63" i="56" s="1"/>
  <c r="N63" i="56"/>
  <c r="Q63" i="56" s="1"/>
  <c r="L64" i="56"/>
  <c r="O64" i="56" s="1"/>
  <c r="M64" i="56"/>
  <c r="P64" i="56" s="1"/>
  <c r="N64" i="56"/>
  <c r="Q64" i="56" s="1"/>
  <c r="L65" i="56"/>
  <c r="O65" i="56" s="1"/>
  <c r="M65" i="56"/>
  <c r="P65" i="56" s="1"/>
  <c r="N65" i="56"/>
  <c r="Q65" i="56" s="1"/>
  <c r="L66" i="56"/>
  <c r="O66" i="56" s="1"/>
  <c r="M66" i="56"/>
  <c r="P66" i="56" s="1"/>
  <c r="N66" i="56"/>
  <c r="Q66" i="56" s="1"/>
  <c r="L67" i="56"/>
  <c r="O67" i="56" s="1"/>
  <c r="M67" i="56"/>
  <c r="P67" i="56" s="1"/>
  <c r="N67" i="56"/>
  <c r="Q67" i="56" s="1"/>
  <c r="L68" i="56"/>
  <c r="O68" i="56" s="1"/>
  <c r="M68" i="56"/>
  <c r="P68" i="56" s="1"/>
  <c r="N68" i="56"/>
  <c r="Q68" i="56" s="1"/>
  <c r="L69" i="56"/>
  <c r="O69" i="56" s="1"/>
  <c r="M69" i="56"/>
  <c r="P69" i="56" s="1"/>
  <c r="N69" i="56"/>
  <c r="Q69" i="56" s="1"/>
  <c r="H32" i="56"/>
  <c r="L32" i="56"/>
  <c r="O32" i="56" s="1"/>
  <c r="M32" i="56"/>
  <c r="P32" i="56" s="1"/>
  <c r="N32" i="56"/>
  <c r="Q32" i="56" s="1"/>
  <c r="H33" i="56"/>
  <c r="L33" i="56"/>
  <c r="O33" i="56" s="1"/>
  <c r="M33" i="56"/>
  <c r="P33" i="56" s="1"/>
  <c r="N33" i="56"/>
  <c r="Q33" i="56" s="1"/>
  <c r="H34" i="56"/>
  <c r="L34" i="56"/>
  <c r="O34" i="56" s="1"/>
  <c r="M34" i="56"/>
  <c r="P34" i="56" s="1"/>
  <c r="N34" i="56"/>
  <c r="Q34" i="56" s="1"/>
  <c r="H35" i="56"/>
  <c r="L35" i="56"/>
  <c r="O35" i="56" s="1"/>
  <c r="M35" i="56"/>
  <c r="P35" i="56" s="1"/>
  <c r="N35" i="56"/>
  <c r="Q35" i="56" s="1"/>
  <c r="H36" i="56"/>
  <c r="L36" i="56"/>
  <c r="O36" i="56" s="1"/>
  <c r="M36" i="56"/>
  <c r="P36" i="56" s="1"/>
  <c r="N36" i="56"/>
  <c r="Q36" i="56" s="1"/>
  <c r="H37" i="56"/>
  <c r="L37" i="56"/>
  <c r="O37" i="56" s="1"/>
  <c r="M37" i="56"/>
  <c r="P37" i="56" s="1"/>
  <c r="N37" i="56"/>
  <c r="Q37" i="56" s="1"/>
  <c r="H38" i="56"/>
  <c r="L38" i="56"/>
  <c r="O38" i="56" s="1"/>
  <c r="M38" i="56"/>
  <c r="P38" i="56" s="1"/>
  <c r="N38" i="56"/>
  <c r="Q38" i="56" s="1"/>
  <c r="H39" i="56"/>
  <c r="L39" i="56"/>
  <c r="O39" i="56" s="1"/>
  <c r="M39" i="56"/>
  <c r="P39" i="56" s="1"/>
  <c r="N39" i="56"/>
  <c r="Q39" i="56" s="1"/>
  <c r="H40" i="56"/>
  <c r="L40" i="56"/>
  <c r="O40" i="56" s="1"/>
  <c r="M40" i="56"/>
  <c r="P40" i="56" s="1"/>
  <c r="N40" i="56"/>
  <c r="Q40" i="56" s="1"/>
  <c r="H41" i="56"/>
  <c r="L41" i="56"/>
  <c r="O41" i="56" s="1"/>
  <c r="M41" i="56"/>
  <c r="P41" i="56" s="1"/>
  <c r="N41" i="56"/>
  <c r="Q41" i="56" s="1"/>
  <c r="H42" i="56"/>
  <c r="L42" i="56"/>
  <c r="O42" i="56" s="1"/>
  <c r="M42" i="56"/>
  <c r="P42" i="56" s="1"/>
  <c r="N42" i="56"/>
  <c r="Q42" i="56" s="1"/>
  <c r="H43" i="56"/>
  <c r="L43" i="56"/>
  <c r="O43" i="56" s="1"/>
  <c r="M43" i="56"/>
  <c r="P43" i="56" s="1"/>
  <c r="N43" i="56"/>
  <c r="Q43" i="56" s="1"/>
  <c r="H44" i="56"/>
  <c r="L44" i="56"/>
  <c r="O44" i="56" s="1"/>
  <c r="M44" i="56"/>
  <c r="P44" i="56" s="1"/>
  <c r="N44" i="56"/>
  <c r="Q44" i="56" s="1"/>
  <c r="I13" i="85"/>
  <c r="M13" i="85"/>
  <c r="O13" i="85" s="1"/>
  <c r="P13" i="85"/>
  <c r="N13" i="85"/>
  <c r="Q13" i="85" s="1"/>
  <c r="I14" i="85"/>
  <c r="M14" i="85"/>
  <c r="O14" i="85" s="1"/>
  <c r="P14" i="85"/>
  <c r="N14" i="85"/>
  <c r="Q14" i="85" s="1"/>
  <c r="I15" i="85"/>
  <c r="M15" i="85"/>
  <c r="O15" i="85" s="1"/>
  <c r="P15" i="85"/>
  <c r="N15" i="85"/>
  <c r="Q15" i="85" s="1"/>
  <c r="I16" i="85"/>
  <c r="M16" i="85"/>
  <c r="O16" i="85" s="1"/>
  <c r="P16" i="85"/>
  <c r="N16" i="85"/>
  <c r="Q16" i="85" s="1"/>
  <c r="I17" i="85"/>
  <c r="M17" i="85"/>
  <c r="O17" i="85" s="1"/>
  <c r="P17" i="85"/>
  <c r="N17" i="85"/>
  <c r="Q17" i="85" s="1"/>
  <c r="I18" i="85"/>
  <c r="M18" i="85"/>
  <c r="O18" i="85" s="1"/>
  <c r="P18" i="85"/>
  <c r="N18" i="85"/>
  <c r="Q18" i="85" s="1"/>
  <c r="I19" i="85"/>
  <c r="M19" i="85"/>
  <c r="O19" i="85" s="1"/>
  <c r="P19" i="85"/>
  <c r="N19" i="85"/>
  <c r="Q19" i="85" s="1"/>
  <c r="I20" i="85"/>
  <c r="M20" i="85"/>
  <c r="O20" i="85" s="1"/>
  <c r="P20" i="85"/>
  <c r="N20" i="85"/>
  <c r="Q20" i="85" s="1"/>
  <c r="I21" i="85"/>
  <c r="M21" i="85"/>
  <c r="O21" i="85" s="1"/>
  <c r="P21" i="85"/>
  <c r="N21" i="85"/>
  <c r="Q21" i="85" s="1"/>
  <c r="G17" i="54"/>
  <c r="L17" i="54"/>
  <c r="O17" i="54" s="1"/>
  <c r="M17" i="54"/>
  <c r="P17" i="54" s="1"/>
  <c r="N17" i="54"/>
  <c r="Q17" i="54" s="1"/>
  <c r="G18" i="54"/>
  <c r="L18" i="54"/>
  <c r="O18" i="54" s="1"/>
  <c r="M18" i="54"/>
  <c r="P18" i="54" s="1"/>
  <c r="N18" i="54"/>
  <c r="Q18" i="54" s="1"/>
  <c r="G19" i="54"/>
  <c r="L19" i="54"/>
  <c r="O19" i="54" s="1"/>
  <c r="M19" i="54"/>
  <c r="P19" i="54" s="1"/>
  <c r="N19" i="54"/>
  <c r="Q19" i="54" s="1"/>
  <c r="G20" i="54"/>
  <c r="L20" i="54"/>
  <c r="O20" i="54" s="1"/>
  <c r="M20" i="54"/>
  <c r="N20" i="54"/>
  <c r="Q20" i="54" s="1"/>
  <c r="G21" i="54"/>
  <c r="L21" i="54"/>
  <c r="O21" i="54" s="1"/>
  <c r="M21" i="54"/>
  <c r="P21" i="54" s="1"/>
  <c r="N21" i="54"/>
  <c r="Q21" i="54" s="1"/>
  <c r="G22" i="54"/>
  <c r="L22" i="54"/>
  <c r="O22" i="54" s="1"/>
  <c r="M22" i="54"/>
  <c r="P22" i="54" s="1"/>
  <c r="N22" i="54"/>
  <c r="Q22" i="54" s="1"/>
  <c r="G23" i="54"/>
  <c r="L23" i="54"/>
  <c r="O23" i="54" s="1"/>
  <c r="M23" i="54"/>
  <c r="P23" i="54" s="1"/>
  <c r="N23" i="54"/>
  <c r="Q23" i="54" s="1"/>
  <c r="G24" i="54"/>
  <c r="L24" i="54"/>
  <c r="O24" i="54" s="1"/>
  <c r="M24" i="54"/>
  <c r="P24" i="54" s="1"/>
  <c r="N24" i="54"/>
  <c r="Q24" i="54" s="1"/>
  <c r="G25" i="54"/>
  <c r="L25" i="54"/>
  <c r="O25" i="54" s="1"/>
  <c r="M25" i="54"/>
  <c r="P25" i="54" s="1"/>
  <c r="N25" i="54"/>
  <c r="Q25" i="54" s="1"/>
  <c r="G26" i="54"/>
  <c r="L26" i="54"/>
  <c r="O26" i="54" s="1"/>
  <c r="M26" i="54"/>
  <c r="P26" i="54" s="1"/>
  <c r="N26" i="54"/>
  <c r="Q26" i="54" s="1"/>
  <c r="G27" i="54"/>
  <c r="L27" i="54"/>
  <c r="O27" i="54" s="1"/>
  <c r="M27" i="54"/>
  <c r="P27" i="54" s="1"/>
  <c r="N27" i="54"/>
  <c r="Q27" i="54" s="1"/>
  <c r="G28" i="54"/>
  <c r="L28" i="54"/>
  <c r="O28" i="54" s="1"/>
  <c r="M28" i="54"/>
  <c r="P28" i="54" s="1"/>
  <c r="N28" i="54"/>
  <c r="Q28" i="54" s="1"/>
  <c r="G29" i="54"/>
  <c r="L29" i="54"/>
  <c r="O29" i="54" s="1"/>
  <c r="M29" i="54"/>
  <c r="P29" i="54" s="1"/>
  <c r="N29" i="54"/>
  <c r="Q29" i="54" s="1"/>
  <c r="R14" i="51"/>
  <c r="T14" i="51" s="1"/>
  <c r="S14" i="51"/>
  <c r="U14" i="51" s="1"/>
  <c r="R15" i="51"/>
  <c r="T15" i="51" s="1"/>
  <c r="S15" i="51"/>
  <c r="U15" i="51" s="1"/>
  <c r="R16" i="51"/>
  <c r="T16" i="51" s="1"/>
  <c r="S16" i="51"/>
  <c r="U16" i="51" s="1"/>
  <c r="R17" i="51"/>
  <c r="T17" i="51" s="1"/>
  <c r="S17" i="51"/>
  <c r="U17" i="51" s="1"/>
  <c r="R18" i="51"/>
  <c r="T18" i="51" s="1"/>
  <c r="S18" i="51"/>
  <c r="U18" i="51" s="1"/>
  <c r="R19" i="51"/>
  <c r="T19" i="51" s="1"/>
  <c r="S19" i="51"/>
  <c r="U19" i="51" s="1"/>
  <c r="R20" i="51"/>
  <c r="T20" i="51" s="1"/>
  <c r="S20" i="51"/>
  <c r="U20" i="51" s="1"/>
  <c r="S21" i="51"/>
  <c r="U21" i="51" s="1"/>
  <c r="R22" i="51"/>
  <c r="T22" i="51" s="1"/>
  <c r="S22" i="51"/>
  <c r="U22" i="51" s="1"/>
  <c r="R23" i="51"/>
  <c r="T23" i="51" s="1"/>
  <c r="S23" i="51"/>
  <c r="U23" i="51" s="1"/>
  <c r="R24" i="51"/>
  <c r="T24" i="51" s="1"/>
  <c r="S24" i="51"/>
  <c r="U24" i="51" s="1"/>
  <c r="R25" i="51"/>
  <c r="T25" i="51" s="1"/>
  <c r="S25" i="51"/>
  <c r="U25" i="51" s="1"/>
  <c r="P20" i="54" l="1"/>
  <c r="K86" i="81"/>
  <c r="L86" i="81" s="1"/>
  <c r="K85" i="81"/>
  <c r="L85" i="81" s="1"/>
  <c r="K84" i="81"/>
  <c r="L84" i="81" s="1"/>
  <c r="K83" i="81"/>
  <c r="L83" i="81" s="1"/>
  <c r="K82" i="81"/>
  <c r="L82" i="81" s="1"/>
  <c r="K81" i="81"/>
  <c r="L81" i="81" s="1"/>
  <c r="K80" i="81"/>
  <c r="L80" i="81" s="1"/>
  <c r="L78" i="81"/>
  <c r="K77" i="81"/>
  <c r="L77" i="81" s="1"/>
  <c r="K91" i="81"/>
  <c r="L91" i="81" s="1"/>
  <c r="K90" i="81"/>
  <c r="L90" i="81" s="1"/>
  <c r="K89" i="81"/>
  <c r="L89" i="81" s="1"/>
  <c r="K88" i="81"/>
  <c r="L88" i="81" s="1"/>
  <c r="K87" i="81"/>
  <c r="L87" i="81" s="1"/>
  <c r="K76" i="81"/>
  <c r="L76" i="81" s="1"/>
  <c r="K75" i="81"/>
  <c r="L75" i="81" s="1"/>
  <c r="K74" i="81"/>
  <c r="L74" i="81" s="1"/>
  <c r="K73" i="81"/>
  <c r="L73" i="81" s="1"/>
  <c r="K60" i="81"/>
  <c r="L60" i="81" s="1"/>
  <c r="K59" i="81"/>
  <c r="L59" i="81" s="1"/>
  <c r="K58" i="81"/>
  <c r="L58" i="81" s="1"/>
  <c r="K57" i="81"/>
  <c r="L57" i="81" s="1"/>
  <c r="K62" i="81"/>
  <c r="L62" i="81" s="1"/>
  <c r="K61" i="81"/>
  <c r="L61" i="81" s="1"/>
  <c r="K56" i="81"/>
  <c r="L56" i="81" s="1"/>
  <c r="K55" i="81"/>
  <c r="L55" i="81" s="1"/>
  <c r="K54" i="81"/>
  <c r="L54" i="81" s="1"/>
  <c r="K53" i="81"/>
  <c r="L53" i="81" s="1"/>
  <c r="K52" i="81"/>
  <c r="L52" i="81" s="1"/>
  <c r="K51" i="81"/>
  <c r="L51" i="81" s="1"/>
  <c r="K49" i="81"/>
  <c r="L49" i="81" s="1"/>
  <c r="K48" i="81"/>
  <c r="L48" i="81" s="1"/>
  <c r="K47" i="81"/>
  <c r="L47" i="81" s="1"/>
  <c r="K43" i="81"/>
  <c r="L43" i="81" s="1"/>
  <c r="K42" i="81"/>
  <c r="L42" i="81" s="1"/>
  <c r="K41" i="81"/>
  <c r="L41" i="81" s="1"/>
  <c r="E43" i="92" s="1"/>
  <c r="K27" i="81"/>
  <c r="L27" i="81" s="1"/>
  <c r="K26" i="81"/>
  <c r="L26" i="81" s="1"/>
  <c r="K24" i="81"/>
  <c r="L24" i="81" s="1"/>
  <c r="K23" i="81"/>
  <c r="L23" i="81" s="1"/>
  <c r="K22" i="81"/>
  <c r="L22" i="81" s="1"/>
  <c r="K29" i="81"/>
  <c r="L29" i="81" s="1"/>
  <c r="K28" i="81"/>
  <c r="L28" i="81" s="1"/>
  <c r="K57" i="93"/>
  <c r="K59" i="93"/>
  <c r="K58" i="93"/>
  <c r="K61" i="93"/>
  <c r="K60" i="93"/>
  <c r="K27" i="93"/>
  <c r="K31" i="93"/>
  <c r="K30" i="93"/>
  <c r="K29" i="93"/>
  <c r="K28" i="93"/>
  <c r="K26" i="93"/>
  <c r="K32" i="93"/>
  <c r="K25" i="93"/>
  <c r="K24" i="93"/>
  <c r="K12" i="93"/>
  <c r="L34" i="61"/>
  <c r="M34" i="61" s="1"/>
  <c r="H34" i="61"/>
  <c r="L74" i="61"/>
  <c r="M74" i="61" s="1"/>
  <c r="L73" i="61"/>
  <c r="M73" i="61" s="1"/>
  <c r="L72" i="61"/>
  <c r="M72" i="61" s="1"/>
  <c r="L71" i="61"/>
  <c r="M71" i="61" s="1"/>
  <c r="L70" i="61"/>
  <c r="M70" i="61" s="1"/>
  <c r="L69" i="61"/>
  <c r="M69" i="61" s="1"/>
  <c r="L68" i="61"/>
  <c r="M68" i="61" s="1"/>
  <c r="L67" i="61"/>
  <c r="M67" i="61" s="1"/>
  <c r="L65" i="61"/>
  <c r="M65" i="61" s="1"/>
  <c r="L64" i="61"/>
  <c r="M64" i="61" s="1"/>
  <c r="L63" i="61"/>
  <c r="M63" i="61" s="1"/>
  <c r="L62" i="61"/>
  <c r="M62" i="61" s="1"/>
  <c r="L61" i="61"/>
  <c r="M61" i="61" s="1"/>
  <c r="L60" i="61"/>
  <c r="M60" i="61" s="1"/>
  <c r="L59" i="61"/>
  <c r="M59" i="61" s="1"/>
  <c r="L58" i="61"/>
  <c r="M58" i="61" s="1"/>
  <c r="L57" i="61"/>
  <c r="M57" i="61" s="1"/>
  <c r="L56" i="61"/>
  <c r="M56" i="61" s="1"/>
  <c r="L55" i="61"/>
  <c r="M55" i="61" s="1"/>
  <c r="L54" i="61"/>
  <c r="M54" i="61" s="1"/>
  <c r="L39" i="61"/>
  <c r="M39" i="61" s="1"/>
  <c r="H39" i="61"/>
  <c r="L38" i="61"/>
  <c r="M38" i="61" s="1"/>
  <c r="H38" i="61"/>
  <c r="L36" i="61"/>
  <c r="M36" i="61" s="1"/>
  <c r="H36" i="61"/>
  <c r="L35" i="61"/>
  <c r="M35" i="61" s="1"/>
  <c r="H35" i="61"/>
  <c r="L33" i="61"/>
  <c r="M33" i="61" s="1"/>
  <c r="H33" i="61"/>
  <c r="L32" i="61"/>
  <c r="M32" i="61" s="1"/>
  <c r="H32" i="61"/>
  <c r="L31" i="61"/>
  <c r="M31" i="61" s="1"/>
  <c r="H31" i="61"/>
  <c r="L30" i="61"/>
  <c r="M30" i="61" s="1"/>
  <c r="H30" i="61"/>
  <c r="L29" i="61"/>
  <c r="M29" i="61" s="1"/>
  <c r="H29" i="61"/>
  <c r="L26" i="61"/>
  <c r="M26" i="61" s="1"/>
  <c r="H26" i="61"/>
  <c r="L25" i="61"/>
  <c r="M25" i="61" s="1"/>
  <c r="H25" i="61"/>
  <c r="L24" i="61"/>
  <c r="M24" i="61" s="1"/>
  <c r="H24" i="61"/>
  <c r="L23" i="61"/>
  <c r="M23" i="61" s="1"/>
  <c r="H23" i="61"/>
  <c r="L22" i="61"/>
  <c r="M22" i="61" s="1"/>
  <c r="H22" i="61"/>
  <c r="L21" i="61"/>
  <c r="M21" i="61" s="1"/>
  <c r="H21" i="61"/>
  <c r="L20" i="61"/>
  <c r="M20" i="61" s="1"/>
  <c r="H20" i="61"/>
  <c r="L27" i="61"/>
  <c r="M27" i="61" s="1"/>
  <c r="H27" i="61"/>
  <c r="L19" i="61"/>
  <c r="M19" i="61" s="1"/>
  <c r="H19" i="61"/>
  <c r="L18" i="61"/>
  <c r="M18" i="61" s="1"/>
  <c r="H18" i="61"/>
  <c r="H17" i="61"/>
  <c r="L16" i="61"/>
  <c r="M16" i="61" s="1"/>
  <c r="J34" i="77"/>
  <c r="K34" i="77" s="1"/>
  <c r="J33" i="77"/>
  <c r="K33" i="77" s="1"/>
  <c r="J32" i="77"/>
  <c r="K32" i="77" s="1"/>
  <c r="J31" i="77"/>
  <c r="K31" i="77" s="1"/>
  <c r="J30" i="77"/>
  <c r="K30" i="77" s="1"/>
  <c r="J29" i="77"/>
  <c r="K29" i="77" s="1"/>
  <c r="J28" i="77"/>
  <c r="K28" i="77" s="1"/>
  <c r="J27" i="77"/>
  <c r="K27" i="77" s="1"/>
  <c r="J26" i="77"/>
  <c r="K26" i="77" s="1"/>
  <c r="J25" i="77"/>
  <c r="K25" i="77" s="1"/>
  <c r="J43" i="77"/>
  <c r="K43" i="77" s="1"/>
  <c r="J42" i="77"/>
  <c r="K42" i="77" s="1"/>
  <c r="J41" i="77"/>
  <c r="K41" i="77" s="1"/>
  <c r="J40" i="77"/>
  <c r="K40" i="77" s="1"/>
  <c r="J39" i="77"/>
  <c r="K39" i="77" s="1"/>
  <c r="J38" i="77"/>
  <c r="K38" i="77" s="1"/>
  <c r="J37" i="77"/>
  <c r="K37" i="77" s="1"/>
  <c r="J36" i="77"/>
  <c r="K36" i="77" s="1"/>
  <c r="J35" i="77"/>
  <c r="K35" i="77" s="1"/>
  <c r="J24" i="77"/>
  <c r="K24" i="77" s="1"/>
  <c r="K35" i="58"/>
  <c r="L35" i="58" s="1"/>
  <c r="K34" i="58"/>
  <c r="L34" i="58" s="1"/>
  <c r="K33" i="58"/>
  <c r="L33" i="58" s="1"/>
  <c r="K32" i="58"/>
  <c r="L32" i="58" s="1"/>
  <c r="K31" i="58"/>
  <c r="L31" i="58" s="1"/>
  <c r="K30" i="58"/>
  <c r="L30" i="58" s="1"/>
  <c r="K29" i="58"/>
  <c r="L29" i="58" s="1"/>
  <c r="K28" i="58"/>
  <c r="L28" i="58" s="1"/>
  <c r="K27" i="58"/>
  <c r="L27" i="58" s="1"/>
  <c r="K26" i="58"/>
  <c r="L26" i="58" s="1"/>
  <c r="K25" i="58"/>
  <c r="L25" i="58" s="1"/>
  <c r="K24" i="58"/>
  <c r="L24" i="58" s="1"/>
  <c r="K23" i="58"/>
  <c r="L23" i="58" s="1"/>
  <c r="K45" i="58"/>
  <c r="L45" i="58" s="1"/>
  <c r="K44" i="58"/>
  <c r="L44" i="58" s="1"/>
  <c r="K43" i="58"/>
  <c r="L43" i="58" s="1"/>
  <c r="K42" i="58"/>
  <c r="L42" i="58" s="1"/>
  <c r="K41" i="58"/>
  <c r="L41" i="58" s="1"/>
  <c r="K40" i="58"/>
  <c r="L40" i="58" s="1"/>
  <c r="K39" i="58"/>
  <c r="L39" i="58" s="1"/>
  <c r="K38" i="58"/>
  <c r="L38" i="58" s="1"/>
  <c r="K37" i="58"/>
  <c r="L37" i="58" s="1"/>
  <c r="K36" i="58"/>
  <c r="L36" i="58" s="1"/>
  <c r="K47" i="58"/>
  <c r="L47" i="58" s="1"/>
  <c r="K46" i="58"/>
  <c r="L46" i="58" s="1"/>
  <c r="K49" i="58"/>
  <c r="L49" i="58" s="1"/>
  <c r="K48" i="58"/>
  <c r="L48" i="58" s="1"/>
  <c r="K22" i="58"/>
  <c r="L22" i="58" s="1"/>
  <c r="M58" i="94"/>
  <c r="N58" i="94" s="1"/>
  <c r="M57" i="94"/>
  <c r="N57" i="94" s="1"/>
  <c r="M56" i="94"/>
  <c r="N56" i="94" s="1"/>
  <c r="M55" i="94"/>
  <c r="N55" i="94" s="1"/>
  <c r="M54" i="94"/>
  <c r="N54" i="94" s="1"/>
  <c r="M53" i="94"/>
  <c r="N53" i="94" s="1"/>
  <c r="M52" i="94"/>
  <c r="N52" i="94" s="1"/>
  <c r="M51" i="94"/>
  <c r="N51" i="94" s="1"/>
  <c r="M50" i="94"/>
  <c r="N50" i="94" s="1"/>
  <c r="M49" i="94"/>
  <c r="N49" i="94" s="1"/>
  <c r="M48" i="94"/>
  <c r="N48" i="94" s="1"/>
  <c r="M47" i="94"/>
  <c r="N47" i="94" s="1"/>
  <c r="M46" i="94"/>
  <c r="N46" i="94" s="1"/>
  <c r="M45" i="94"/>
  <c r="N45" i="94" s="1"/>
  <c r="M44" i="94"/>
  <c r="N44" i="94" s="1"/>
  <c r="M43" i="94"/>
  <c r="N43" i="94" s="1"/>
  <c r="M42" i="94"/>
  <c r="N42" i="94" s="1"/>
  <c r="M41" i="94"/>
  <c r="N41" i="94" s="1"/>
  <c r="M40" i="94"/>
  <c r="N40" i="94" s="1"/>
  <c r="M39" i="94"/>
  <c r="N39" i="94" s="1"/>
  <c r="M38" i="94"/>
  <c r="N38" i="94" s="1"/>
  <c r="M63" i="94"/>
  <c r="N63" i="94" s="1"/>
  <c r="M62" i="94"/>
  <c r="N62" i="94" s="1"/>
  <c r="M61" i="94"/>
  <c r="N61" i="94" s="1"/>
  <c r="M60" i="94"/>
  <c r="N60" i="94" s="1"/>
  <c r="M59" i="94"/>
  <c r="N59" i="94" s="1"/>
  <c r="M37" i="94"/>
  <c r="N37" i="94" s="1"/>
  <c r="M36" i="94"/>
  <c r="N36" i="94" s="1"/>
  <c r="M35" i="94"/>
  <c r="N35" i="94" s="1"/>
  <c r="M34" i="94"/>
  <c r="N34" i="94" s="1"/>
  <c r="M33" i="94"/>
  <c r="N33" i="94" s="1"/>
  <c r="M32" i="94"/>
  <c r="N32" i="94" s="1"/>
  <c r="M31" i="94"/>
  <c r="N31" i="94" s="1"/>
  <c r="M30" i="94"/>
  <c r="N30" i="94" s="1"/>
  <c r="M29" i="94"/>
  <c r="N29" i="94" s="1"/>
  <c r="M28" i="94"/>
  <c r="N28" i="94" s="1"/>
  <c r="M32" i="79"/>
  <c r="M31" i="79"/>
  <c r="M30" i="79"/>
  <c r="M29" i="79"/>
  <c r="M28" i="79"/>
  <c r="M27" i="79"/>
  <c r="M26" i="79"/>
  <c r="M25" i="79"/>
  <c r="M24" i="79"/>
  <c r="M23" i="79"/>
  <c r="L66" i="75"/>
  <c r="G66" i="75"/>
  <c r="L72" i="75"/>
  <c r="G72" i="75"/>
  <c r="L71" i="75"/>
  <c r="G71" i="75"/>
  <c r="L70" i="75"/>
  <c r="G70" i="75"/>
  <c r="L69" i="75"/>
  <c r="G69" i="75"/>
  <c r="L68" i="75"/>
  <c r="G68" i="75"/>
  <c r="L67" i="75"/>
  <c r="G67" i="75"/>
  <c r="N27" i="56"/>
  <c r="Q27" i="56" s="1"/>
  <c r="M27" i="56"/>
  <c r="P27" i="56" s="1"/>
  <c r="L27" i="56"/>
  <c r="O27" i="56" s="1"/>
  <c r="H27" i="56"/>
  <c r="N81" i="56"/>
  <c r="Q81" i="56" s="1"/>
  <c r="M81" i="56"/>
  <c r="P81" i="56" s="1"/>
  <c r="L81" i="56"/>
  <c r="O81" i="56" s="1"/>
  <c r="N80" i="56"/>
  <c r="Q80" i="56" s="1"/>
  <c r="M80" i="56"/>
  <c r="P80" i="56" s="1"/>
  <c r="L80" i="56"/>
  <c r="O80" i="56" s="1"/>
  <c r="N79" i="56"/>
  <c r="Q79" i="56" s="1"/>
  <c r="M79" i="56"/>
  <c r="P79" i="56" s="1"/>
  <c r="L79" i="56"/>
  <c r="O79" i="56" s="1"/>
  <c r="N78" i="56"/>
  <c r="Q78" i="56" s="1"/>
  <c r="M78" i="56"/>
  <c r="P78" i="56" s="1"/>
  <c r="L78" i="56"/>
  <c r="O78" i="56" s="1"/>
  <c r="N77" i="56"/>
  <c r="Q77" i="56" s="1"/>
  <c r="M77" i="56"/>
  <c r="P77" i="56" s="1"/>
  <c r="L77" i="56"/>
  <c r="O77" i="56" s="1"/>
  <c r="N76" i="56"/>
  <c r="Q76" i="56" s="1"/>
  <c r="M76" i="56"/>
  <c r="P76" i="56" s="1"/>
  <c r="L76" i="56"/>
  <c r="O76" i="56" s="1"/>
  <c r="N75" i="56"/>
  <c r="Q75" i="56" s="1"/>
  <c r="M75" i="56"/>
  <c r="P75" i="56" s="1"/>
  <c r="L75" i="56"/>
  <c r="O75" i="56" s="1"/>
  <c r="N31" i="56"/>
  <c r="Q31" i="56" s="1"/>
  <c r="M31" i="56"/>
  <c r="P31" i="56" s="1"/>
  <c r="L31" i="56"/>
  <c r="O31" i="56" s="1"/>
  <c r="H31" i="56"/>
  <c r="N30" i="56"/>
  <c r="Q30" i="56" s="1"/>
  <c r="M30" i="56"/>
  <c r="P30" i="56" s="1"/>
  <c r="L30" i="56"/>
  <c r="O30" i="56" s="1"/>
  <c r="H30" i="56"/>
  <c r="N29" i="56"/>
  <c r="Q29" i="56" s="1"/>
  <c r="M29" i="56"/>
  <c r="P29" i="56" s="1"/>
  <c r="L29" i="56"/>
  <c r="O29" i="56" s="1"/>
  <c r="H29" i="56"/>
  <c r="N28" i="56"/>
  <c r="Q28" i="56" s="1"/>
  <c r="M28" i="56"/>
  <c r="P28" i="56" s="1"/>
  <c r="L28" i="56"/>
  <c r="O28" i="56" s="1"/>
  <c r="H28" i="56"/>
  <c r="N26" i="56"/>
  <c r="Q26" i="56" s="1"/>
  <c r="M26" i="56"/>
  <c r="P26" i="56" s="1"/>
  <c r="L26" i="56"/>
  <c r="O26" i="56" s="1"/>
  <c r="H26" i="56"/>
  <c r="N35" i="54"/>
  <c r="Q35" i="54" s="1"/>
  <c r="M35" i="54"/>
  <c r="P35" i="54" s="1"/>
  <c r="L35" i="54"/>
  <c r="O35" i="54" s="1"/>
  <c r="G35" i="54"/>
  <c r="N32" i="54"/>
  <c r="Q32" i="54" s="1"/>
  <c r="M32" i="54"/>
  <c r="P32" i="54" s="1"/>
  <c r="L32" i="54"/>
  <c r="O32" i="54" s="1"/>
  <c r="G32" i="54"/>
  <c r="N31" i="54"/>
  <c r="Q31" i="54" s="1"/>
  <c r="M31" i="54"/>
  <c r="P31" i="54" s="1"/>
  <c r="L31" i="54"/>
  <c r="O31" i="54" s="1"/>
  <c r="G31" i="54"/>
  <c r="N30" i="54"/>
  <c r="Q30" i="54" s="1"/>
  <c r="M30" i="54"/>
  <c r="P30" i="54" s="1"/>
  <c r="L30" i="54"/>
  <c r="O30" i="54" s="1"/>
  <c r="G30" i="54"/>
  <c r="S34" i="51"/>
  <c r="U34" i="51" s="1"/>
  <c r="R34" i="51"/>
  <c r="T34" i="51" s="1"/>
  <c r="S28" i="51"/>
  <c r="U28" i="51" s="1"/>
  <c r="R28" i="51"/>
  <c r="T28" i="51" s="1"/>
  <c r="S27" i="51"/>
  <c r="U27" i="51" s="1"/>
  <c r="R27" i="51"/>
  <c r="T27" i="51" s="1"/>
  <c r="S26" i="51"/>
  <c r="U26" i="51" s="1"/>
  <c r="S13" i="51"/>
  <c r="U13" i="51" s="1"/>
  <c r="R13" i="51"/>
  <c r="T13" i="51" s="1"/>
  <c r="S12" i="51"/>
  <c r="U12" i="51" s="1"/>
  <c r="R12" i="51"/>
  <c r="T12" i="51" s="1"/>
  <c r="S11" i="51"/>
  <c r="U11" i="51" s="1"/>
  <c r="E100" i="92"/>
  <c r="E97" i="92"/>
  <c r="P96" i="94"/>
  <c r="M67" i="94"/>
  <c r="N67" i="94" s="1"/>
  <c r="M66" i="94"/>
  <c r="N66" i="94" s="1"/>
  <c r="M65" i="94"/>
  <c r="N65" i="94" s="1"/>
  <c r="M64" i="94"/>
  <c r="N64" i="94" s="1"/>
  <c r="M27" i="94"/>
  <c r="N27" i="94" s="1"/>
  <c r="M26" i="94"/>
  <c r="N26" i="94" s="1"/>
  <c r="M25" i="94"/>
  <c r="N25" i="94" s="1"/>
  <c r="M24" i="94"/>
  <c r="N24" i="94" s="1"/>
  <c r="M23" i="94"/>
  <c r="N23" i="94" s="1"/>
  <c r="M22" i="94"/>
  <c r="N22" i="94" s="1"/>
  <c r="M21" i="94"/>
  <c r="N21" i="94" s="1"/>
  <c r="M20" i="94"/>
  <c r="N20" i="94" s="1"/>
  <c r="M18" i="94"/>
  <c r="N18" i="94" s="1"/>
  <c r="M17" i="94"/>
  <c r="N17" i="94" s="1"/>
  <c r="M16" i="94"/>
  <c r="N16" i="94" s="1"/>
  <c r="M15" i="94"/>
  <c r="N15" i="94" s="1"/>
  <c r="M14" i="94"/>
  <c r="N14" i="94" s="1"/>
  <c r="M13" i="94"/>
  <c r="N13" i="94" s="1"/>
  <c r="M11" i="94"/>
  <c r="N11" i="94" s="1"/>
  <c r="M66" i="93"/>
  <c r="K62" i="93"/>
  <c r="K33" i="93"/>
  <c r="K23" i="93"/>
  <c r="K11" i="93"/>
  <c r="K10" i="93"/>
  <c r="P37" i="91"/>
  <c r="L34" i="91"/>
  <c r="N34" i="91" s="1"/>
  <c r="K34" i="91"/>
  <c r="M34" i="91" s="1"/>
  <c r="G34" i="91"/>
  <c r="L33" i="91"/>
  <c r="N33" i="91" s="1"/>
  <c r="K33" i="91"/>
  <c r="M33" i="91" s="1"/>
  <c r="G33" i="91"/>
  <c r="L32" i="91"/>
  <c r="N32" i="91" s="1"/>
  <c r="K32" i="91"/>
  <c r="M32" i="91" s="1"/>
  <c r="G32" i="91"/>
  <c r="L31" i="91"/>
  <c r="N31" i="91" s="1"/>
  <c r="K31" i="91"/>
  <c r="M31" i="91" s="1"/>
  <c r="G31" i="91"/>
  <c r="L30" i="91"/>
  <c r="N30" i="91" s="1"/>
  <c r="K30" i="91"/>
  <c r="M30" i="91" s="1"/>
  <c r="G30" i="91"/>
  <c r="L29" i="91"/>
  <c r="N29" i="91" s="1"/>
  <c r="K29" i="91"/>
  <c r="M29" i="91" s="1"/>
  <c r="G29" i="91"/>
  <c r="L28" i="91"/>
  <c r="N28" i="91" s="1"/>
  <c r="K28" i="91"/>
  <c r="M28" i="91" s="1"/>
  <c r="G28" i="91"/>
  <c r="L27" i="91"/>
  <c r="N27" i="91" s="1"/>
  <c r="K27" i="91"/>
  <c r="M27" i="91" s="1"/>
  <c r="G27" i="91"/>
  <c r="L12" i="91"/>
  <c r="N12" i="91" s="1"/>
  <c r="K12" i="91"/>
  <c r="M12" i="91" s="1"/>
  <c r="L11" i="91"/>
  <c r="N11" i="91" s="1"/>
  <c r="D35" i="92" s="1"/>
  <c r="K11" i="91"/>
  <c r="M11" i="91" s="1"/>
  <c r="G11" i="91"/>
  <c r="E103" i="92" l="1"/>
  <c r="E18" i="92"/>
  <c r="E96" i="92"/>
  <c r="E99" i="92"/>
  <c r="E31" i="92"/>
  <c r="K63" i="93"/>
  <c r="K34" i="93"/>
  <c r="E35" i="92"/>
  <c r="I35" i="92" s="1"/>
  <c r="D14" i="92"/>
  <c r="E14" i="92"/>
  <c r="E71" i="92"/>
  <c r="D95" i="92"/>
  <c r="E95" i="92"/>
  <c r="N35" i="91"/>
  <c r="M35" i="91"/>
  <c r="P11" i="85"/>
  <c r="N11" i="85"/>
  <c r="Q11" i="85" s="1"/>
  <c r="E34" i="92" s="1"/>
  <c r="P12" i="85"/>
  <c r="N12" i="85"/>
  <c r="Q12" i="85" s="1"/>
  <c r="P22" i="85"/>
  <c r="N22" i="85"/>
  <c r="Q22" i="85" s="1"/>
  <c r="P23" i="85"/>
  <c r="N23" i="85"/>
  <c r="Q23" i="85" s="1"/>
  <c r="P24" i="85"/>
  <c r="N24" i="85"/>
  <c r="Q24" i="85" s="1"/>
  <c r="P25" i="85"/>
  <c r="N25" i="85"/>
  <c r="Q25" i="85" s="1"/>
  <c r="M26" i="85"/>
  <c r="O26" i="85" s="1"/>
  <c r="P26" i="85"/>
  <c r="N26" i="85"/>
  <c r="Q26" i="85" s="1"/>
  <c r="M27" i="85"/>
  <c r="O27" i="85" s="1"/>
  <c r="P27" i="85"/>
  <c r="N27" i="85"/>
  <c r="Q27" i="85" s="1"/>
  <c r="M28" i="85"/>
  <c r="O28" i="85" s="1"/>
  <c r="P28" i="85"/>
  <c r="N28" i="85"/>
  <c r="Q28" i="85" s="1"/>
  <c r="M29" i="85"/>
  <c r="O29" i="85" s="1"/>
  <c r="P29" i="85"/>
  <c r="N29" i="85"/>
  <c r="Q29" i="85" s="1"/>
  <c r="M30" i="85"/>
  <c r="O30" i="85" s="1"/>
  <c r="P30" i="85"/>
  <c r="N30" i="85"/>
  <c r="Q30" i="85" s="1"/>
  <c r="M31" i="85"/>
  <c r="O31" i="85" s="1"/>
  <c r="P31" i="85"/>
  <c r="N31" i="85"/>
  <c r="Q31" i="85" s="1"/>
  <c r="M32" i="85"/>
  <c r="O32" i="85" s="1"/>
  <c r="P32" i="85"/>
  <c r="N32" i="85"/>
  <c r="Q32" i="85" s="1"/>
  <c r="M33" i="85"/>
  <c r="O33" i="85" s="1"/>
  <c r="P33" i="85"/>
  <c r="N33" i="85"/>
  <c r="Q33" i="85" s="1"/>
  <c r="I22" i="85"/>
  <c r="I23" i="85"/>
  <c r="I24" i="85"/>
  <c r="I25" i="85"/>
  <c r="I26" i="85"/>
  <c r="I27" i="85"/>
  <c r="I28" i="85"/>
  <c r="I29" i="85"/>
  <c r="I30" i="85"/>
  <c r="I31" i="85"/>
  <c r="I32" i="85"/>
  <c r="I33" i="85"/>
  <c r="N10" i="85"/>
  <c r="M25" i="85"/>
  <c r="O25" i="85" s="1"/>
  <c r="M23" i="85"/>
  <c r="O23" i="85" s="1"/>
  <c r="M50" i="77"/>
  <c r="N95" i="81"/>
  <c r="O79" i="61"/>
  <c r="M19" i="60"/>
  <c r="N53" i="58"/>
  <c r="O36" i="79"/>
  <c r="N77" i="75"/>
  <c r="S89" i="56"/>
  <c r="P56" i="53"/>
  <c r="U73" i="54"/>
  <c r="W38" i="51"/>
  <c r="S36" i="85"/>
  <c r="D76" i="92" l="1"/>
  <c r="I14" i="92"/>
  <c r="D10" i="118" s="1"/>
  <c r="E10" i="118" s="1"/>
  <c r="E76" i="92"/>
  <c r="I66" i="92"/>
  <c r="I65" i="92"/>
  <c r="M22" i="85"/>
  <c r="O22" i="85" s="1"/>
  <c r="M24" i="85"/>
  <c r="O24" i="85" s="1"/>
  <c r="M12" i="85"/>
  <c r="O12" i="85" s="1"/>
  <c r="M11" i="85"/>
  <c r="O11" i="85" s="1"/>
  <c r="D36" i="118" l="1"/>
  <c r="E36" i="118" s="1"/>
  <c r="I76" i="92"/>
  <c r="D37" i="118"/>
  <c r="E37" i="118" s="1"/>
  <c r="I67" i="92"/>
  <c r="J66" i="92" s="1"/>
  <c r="Q10" i="85"/>
  <c r="D34" i="92" s="1"/>
  <c r="I34" i="92" s="1"/>
  <c r="P10" i="85"/>
  <c r="P34" i="85" s="1"/>
  <c r="O10" i="85"/>
  <c r="E13" i="92" s="1"/>
  <c r="E75" i="92" s="1"/>
  <c r="K12" i="75"/>
  <c r="L12" i="75" s="1"/>
  <c r="K10" i="75"/>
  <c r="L10" i="75" s="1"/>
  <c r="D25" i="92" l="1"/>
  <c r="J65" i="92"/>
  <c r="J67" i="92" s="1"/>
  <c r="D13" i="92"/>
  <c r="I13" i="92" s="1"/>
  <c r="D9" i="118" s="1"/>
  <c r="D38" i="118"/>
  <c r="E38" i="118"/>
  <c r="O34" i="85"/>
  <c r="Q34" i="85"/>
  <c r="R35" i="51"/>
  <c r="T35" i="51" s="1"/>
  <c r="R33" i="51"/>
  <c r="T33" i="51" s="1"/>
  <c r="R32" i="51"/>
  <c r="T32" i="51" s="1"/>
  <c r="R31" i="51"/>
  <c r="T31" i="51" s="1"/>
  <c r="R30" i="51"/>
  <c r="T30" i="51" s="1"/>
  <c r="R29" i="51"/>
  <c r="T29" i="51" s="1"/>
  <c r="T10" i="51"/>
  <c r="P10" i="51"/>
  <c r="D97" i="92" s="1"/>
  <c r="S35" i="51"/>
  <c r="U35" i="51" s="1"/>
  <c r="S33" i="51"/>
  <c r="U33" i="51" s="1"/>
  <c r="S32" i="51"/>
  <c r="U32" i="51" s="1"/>
  <c r="S31" i="51"/>
  <c r="U31" i="51" s="1"/>
  <c r="S30" i="51"/>
  <c r="U30" i="51" s="1"/>
  <c r="S29" i="51"/>
  <c r="U29" i="51" s="1"/>
  <c r="S10" i="51"/>
  <c r="U10" i="51" s="1"/>
  <c r="D99" i="92" s="1"/>
  <c r="I99" i="92" s="1"/>
  <c r="D75" i="92" l="1"/>
  <c r="I75" i="92" s="1"/>
  <c r="I97" i="92"/>
  <c r="D96" i="92"/>
  <c r="D18" i="92"/>
  <c r="E9" i="118"/>
  <c r="E102" i="92"/>
  <c r="D31" i="92"/>
  <c r="I31" i="92" s="1"/>
  <c r="U36" i="51"/>
  <c r="I18" i="92" l="1"/>
  <c r="I96" i="92"/>
  <c r="D102" i="92"/>
  <c r="I102" i="92" s="1"/>
  <c r="K11" i="75"/>
  <c r="L11" i="75" s="1"/>
  <c r="E25" i="92" s="1"/>
  <c r="L14" i="81"/>
  <c r="I25" i="92" l="1"/>
  <c r="M92" i="94"/>
  <c r="N92" i="94" s="1"/>
  <c r="M76" i="94"/>
  <c r="N76" i="94" s="1"/>
  <c r="M88" i="94"/>
  <c r="N88" i="94" s="1"/>
  <c r="M19" i="94"/>
  <c r="N19" i="94" s="1"/>
  <c r="N68" i="94" s="1"/>
  <c r="M84" i="94"/>
  <c r="N84" i="94" s="1"/>
  <c r="N72" i="94"/>
  <c r="M80" i="94"/>
  <c r="N80" i="94" s="1"/>
  <c r="M83" i="94"/>
  <c r="N83" i="94" s="1"/>
  <c r="M91" i="94"/>
  <c r="N91" i="94" s="1"/>
  <c r="M79" i="94"/>
  <c r="N79" i="94" s="1"/>
  <c r="M75" i="94"/>
  <c r="N75" i="94" s="1"/>
  <c r="M87" i="94"/>
  <c r="N87" i="94" s="1"/>
  <c r="M71" i="94"/>
  <c r="N71" i="94" s="1"/>
  <c r="M93" i="94"/>
  <c r="N93" i="94" s="1"/>
  <c r="M77" i="94"/>
  <c r="N77" i="94" s="1"/>
  <c r="M89" i="94"/>
  <c r="N89" i="94" s="1"/>
  <c r="M73" i="94"/>
  <c r="N73" i="94" s="1"/>
  <c r="M81" i="94"/>
  <c r="N81" i="94" s="1"/>
  <c r="M85" i="94"/>
  <c r="N85" i="94" s="1"/>
  <c r="K92" i="81"/>
  <c r="L92" i="81" s="1"/>
  <c r="K71" i="81"/>
  <c r="L71" i="81" s="1"/>
  <c r="K70" i="81"/>
  <c r="L70" i="81" s="1"/>
  <c r="E44" i="92" s="1"/>
  <c r="K69" i="81"/>
  <c r="L69" i="81" s="1"/>
  <c r="D44" i="92" s="1"/>
  <c r="K63" i="81"/>
  <c r="L63" i="81" s="1"/>
  <c r="K46" i="81"/>
  <c r="L46" i="81" s="1"/>
  <c r="K44" i="81"/>
  <c r="L44" i="81" s="1"/>
  <c r="K40" i="81"/>
  <c r="L40" i="81" s="1"/>
  <c r="D43" i="92" s="1"/>
  <c r="I43" i="92" s="1"/>
  <c r="K13" i="81"/>
  <c r="L13" i="81" s="1"/>
  <c r="K18" i="81"/>
  <c r="L18" i="81" s="1"/>
  <c r="K19" i="81"/>
  <c r="L19" i="81" s="1"/>
  <c r="K20" i="81"/>
  <c r="L20" i="81" s="1"/>
  <c r="K30" i="81"/>
  <c r="L30" i="81" s="1"/>
  <c r="K31" i="81"/>
  <c r="L31" i="81" s="1"/>
  <c r="K32" i="81"/>
  <c r="L32" i="81" s="1"/>
  <c r="K33" i="81"/>
  <c r="L33" i="81" s="1"/>
  <c r="K34" i="81"/>
  <c r="L34" i="81" s="1"/>
  <c r="G46" i="92" l="1"/>
  <c r="G45" i="92" s="1"/>
  <c r="H46" i="92"/>
  <c r="H45" i="92" s="1"/>
  <c r="H62" i="92" s="1"/>
  <c r="D46" i="92"/>
  <c r="E46" i="92"/>
  <c r="F46" i="92"/>
  <c r="F45" i="92" s="1"/>
  <c r="G83" i="92"/>
  <c r="G92" i="92" s="1"/>
  <c r="G62" i="92"/>
  <c r="I44" i="92"/>
  <c r="N94" i="94"/>
  <c r="H83" i="92" l="1"/>
  <c r="H92" i="92" s="1"/>
  <c r="I46" i="92"/>
  <c r="F83" i="92"/>
  <c r="F92" i="92" s="1"/>
  <c r="F62" i="92"/>
  <c r="H40" i="61" l="1"/>
  <c r="H28" i="61"/>
  <c r="H15" i="61"/>
  <c r="H14" i="61"/>
  <c r="H12" i="61"/>
  <c r="H11" i="61"/>
  <c r="H9" i="61"/>
  <c r="L17" i="61"/>
  <c r="M17" i="61" s="1"/>
  <c r="G36" i="54"/>
  <c r="G34" i="54"/>
  <c r="G33" i="54"/>
  <c r="G16" i="54"/>
  <c r="G15" i="54"/>
  <c r="G14" i="54"/>
  <c r="G13" i="54"/>
  <c r="G12" i="54"/>
  <c r="G11" i="54"/>
  <c r="G10" i="54"/>
  <c r="J47" i="77"/>
  <c r="K47" i="77" s="1"/>
  <c r="J46" i="77"/>
  <c r="K46" i="77" s="1"/>
  <c r="J45" i="77"/>
  <c r="K45" i="77" s="1"/>
  <c r="J44" i="77"/>
  <c r="K44" i="77" s="1"/>
  <c r="J23" i="77"/>
  <c r="K23" i="77" s="1"/>
  <c r="J22" i="77"/>
  <c r="K22" i="77" s="1"/>
  <c r="J21" i="77"/>
  <c r="K21" i="77" s="1"/>
  <c r="K20" i="77"/>
  <c r="J19" i="77"/>
  <c r="K19" i="77" s="1"/>
  <c r="J18" i="77"/>
  <c r="K18" i="77" s="1"/>
  <c r="J16" i="77"/>
  <c r="K16" i="77" s="1"/>
  <c r="J15" i="77"/>
  <c r="K15" i="77" s="1"/>
  <c r="J14" i="77"/>
  <c r="K14" i="77" s="1"/>
  <c r="J13" i="77"/>
  <c r="K13" i="77" s="1"/>
  <c r="L76" i="61"/>
  <c r="L75" i="61"/>
  <c r="L53" i="61"/>
  <c r="L52" i="61"/>
  <c r="L50" i="61"/>
  <c r="L47" i="61"/>
  <c r="L40" i="61"/>
  <c r="M40" i="61" s="1"/>
  <c r="L28" i="61"/>
  <c r="L15" i="61"/>
  <c r="L14" i="61"/>
  <c r="L11" i="61"/>
  <c r="K16" i="58"/>
  <c r="N46" i="56"/>
  <c r="M46" i="56"/>
  <c r="L46" i="56"/>
  <c r="H46" i="56"/>
  <c r="N45" i="56"/>
  <c r="M45" i="56"/>
  <c r="L45" i="56"/>
  <c r="H45" i="56"/>
  <c r="N25" i="56"/>
  <c r="M25" i="56"/>
  <c r="L25" i="56"/>
  <c r="H25" i="56"/>
  <c r="N24" i="56"/>
  <c r="M24" i="56"/>
  <c r="L24" i="56"/>
  <c r="H24" i="56"/>
  <c r="N23" i="56"/>
  <c r="M23" i="56"/>
  <c r="L23" i="56"/>
  <c r="H23" i="56"/>
  <c r="N22" i="56"/>
  <c r="M22" i="56"/>
  <c r="L22" i="56"/>
  <c r="H22" i="56"/>
  <c r="N21" i="56"/>
  <c r="M21" i="56"/>
  <c r="L21" i="56"/>
  <c r="H21" i="56"/>
  <c r="N20" i="56"/>
  <c r="M20" i="56"/>
  <c r="L20" i="56"/>
  <c r="H20" i="56"/>
  <c r="N19" i="56"/>
  <c r="M19" i="56"/>
  <c r="L19" i="56"/>
  <c r="H19" i="56"/>
  <c r="N18" i="56"/>
  <c r="Q18" i="56" s="1"/>
  <c r="M18" i="56"/>
  <c r="L18" i="56"/>
  <c r="H18" i="56"/>
  <c r="N17" i="56"/>
  <c r="M17" i="56"/>
  <c r="L17" i="56"/>
  <c r="H17" i="56"/>
  <c r="M16" i="56"/>
  <c r="H16" i="56"/>
  <c r="L15" i="56"/>
  <c r="H15" i="56"/>
  <c r="N14" i="56"/>
  <c r="M14" i="56"/>
  <c r="L14" i="56"/>
  <c r="H14" i="56"/>
  <c r="L13" i="56"/>
  <c r="N12" i="56"/>
  <c r="M12" i="56"/>
  <c r="L12" i="56"/>
  <c r="O12" i="56" s="1"/>
  <c r="N11" i="56"/>
  <c r="M11" i="56"/>
  <c r="L11" i="56"/>
  <c r="N36" i="54"/>
  <c r="M36" i="54"/>
  <c r="L36" i="54"/>
  <c r="N34" i="54"/>
  <c r="M34" i="54"/>
  <c r="L34" i="54"/>
  <c r="M33" i="54"/>
  <c r="M16" i="54"/>
  <c r="N15" i="54"/>
  <c r="M15" i="54"/>
  <c r="L15" i="54"/>
  <c r="M14" i="54"/>
  <c r="N13" i="54"/>
  <c r="M13" i="54"/>
  <c r="L13" i="54"/>
  <c r="N12" i="54"/>
  <c r="Q12" i="54" s="1"/>
  <c r="M12" i="54"/>
  <c r="P12" i="54" s="1"/>
  <c r="L12" i="54"/>
  <c r="N11" i="54"/>
  <c r="M11" i="54"/>
  <c r="N10" i="54"/>
  <c r="M11" i="79" l="1"/>
  <c r="M12" i="79"/>
  <c r="E40" i="92" s="1"/>
  <c r="M13" i="79"/>
  <c r="M14" i="79"/>
  <c r="M15" i="79"/>
  <c r="M17" i="79"/>
  <c r="M18" i="79"/>
  <c r="M19" i="79"/>
  <c r="M20" i="79"/>
  <c r="M21" i="79"/>
  <c r="M22" i="79"/>
  <c r="M33" i="79"/>
  <c r="M10" i="79"/>
  <c r="E81" i="92" l="1"/>
  <c r="I40" i="92"/>
  <c r="M34" i="79"/>
  <c r="J12" i="77"/>
  <c r="K12" i="77" s="1"/>
  <c r="J10" i="77"/>
  <c r="K10" i="77" s="1"/>
  <c r="D26" i="92" s="1"/>
  <c r="D24" i="92" s="1"/>
  <c r="D79" i="92" s="1"/>
  <c r="J11" i="77"/>
  <c r="K11" i="77" s="1"/>
  <c r="E26" i="92" l="1"/>
  <c r="E24" i="92" s="1"/>
  <c r="E79" i="92" s="1"/>
  <c r="D20" i="118"/>
  <c r="I81" i="92"/>
  <c r="K48" i="77"/>
  <c r="I26" i="92" l="1"/>
  <c r="I79" i="92"/>
  <c r="I24" i="92"/>
  <c r="D17" i="118" s="1"/>
  <c r="E17" i="118" s="1"/>
  <c r="E20" i="118"/>
  <c r="K21" i="81"/>
  <c r="L21" i="81" s="1"/>
  <c r="K17" i="81" l="1"/>
  <c r="L17" i="81" s="1"/>
  <c r="K16" i="81"/>
  <c r="L16" i="81" s="1"/>
  <c r="L74" i="75"/>
  <c r="K15" i="81"/>
  <c r="L15" i="81" s="1"/>
  <c r="G74" i="75" l="1"/>
  <c r="L73" i="75"/>
  <c r="G73" i="75"/>
  <c r="L75" i="75" l="1"/>
  <c r="L52" i="56"/>
  <c r="M52" i="56"/>
  <c r="N52" i="56"/>
  <c r="L53" i="56"/>
  <c r="M53" i="56"/>
  <c r="N53" i="56"/>
  <c r="L54" i="56"/>
  <c r="M54" i="56"/>
  <c r="N54" i="56"/>
  <c r="L55" i="56"/>
  <c r="M55" i="56"/>
  <c r="N55" i="56"/>
  <c r="L56" i="56"/>
  <c r="M56" i="56"/>
  <c r="N56" i="56"/>
  <c r="L70" i="56"/>
  <c r="M70" i="56"/>
  <c r="N70" i="56"/>
  <c r="L71" i="56"/>
  <c r="M71" i="56"/>
  <c r="N71" i="56"/>
  <c r="L72" i="56"/>
  <c r="M72" i="56"/>
  <c r="N72" i="56"/>
  <c r="L73" i="56"/>
  <c r="M73" i="56"/>
  <c r="N73" i="56"/>
  <c r="L74" i="56"/>
  <c r="M74" i="56"/>
  <c r="N74" i="56"/>
  <c r="L82" i="56"/>
  <c r="M82" i="56"/>
  <c r="N82" i="56"/>
  <c r="L83" i="56"/>
  <c r="M83" i="56"/>
  <c r="N83" i="56"/>
  <c r="L84" i="56"/>
  <c r="M84" i="56"/>
  <c r="N84" i="56"/>
  <c r="L85" i="56"/>
  <c r="M85" i="56"/>
  <c r="N85" i="56"/>
  <c r="L86" i="56"/>
  <c r="M86" i="56"/>
  <c r="N86" i="56"/>
  <c r="N51" i="56"/>
  <c r="Q51" i="56" s="1"/>
  <c r="M51" i="56"/>
  <c r="L51" i="56"/>
  <c r="O51" i="56" s="1"/>
  <c r="P12" i="56"/>
  <c r="Q12" i="56"/>
  <c r="O13" i="56"/>
  <c r="O14" i="56"/>
  <c r="P14" i="56"/>
  <c r="Q14" i="56"/>
  <c r="O15" i="56"/>
  <c r="P16" i="56"/>
  <c r="O17" i="56"/>
  <c r="P17" i="56"/>
  <c r="Q17" i="56"/>
  <c r="O18" i="56"/>
  <c r="P18" i="56"/>
  <c r="O19" i="56"/>
  <c r="P19" i="56"/>
  <c r="Q19" i="56"/>
  <c r="O20" i="56"/>
  <c r="P20" i="56"/>
  <c r="Q20" i="56"/>
  <c r="O21" i="56"/>
  <c r="P21" i="56"/>
  <c r="Q21" i="56"/>
  <c r="O22" i="56"/>
  <c r="P22" i="56"/>
  <c r="Q22" i="56"/>
  <c r="O23" i="56"/>
  <c r="P23" i="56"/>
  <c r="Q23" i="56"/>
  <c r="O24" i="56"/>
  <c r="P24" i="56"/>
  <c r="Q24" i="56"/>
  <c r="O25" i="56"/>
  <c r="P25" i="56"/>
  <c r="Q25" i="56"/>
  <c r="O45" i="56"/>
  <c r="P45" i="56"/>
  <c r="Q45" i="56"/>
  <c r="O46" i="56"/>
  <c r="P46" i="56"/>
  <c r="Q46" i="56"/>
  <c r="Q11" i="56"/>
  <c r="P11" i="56"/>
  <c r="O11" i="56"/>
  <c r="D11" i="92" s="1"/>
  <c r="Q10" i="54"/>
  <c r="P10" i="54"/>
  <c r="O10" i="54"/>
  <c r="Q10" i="51"/>
  <c r="D100" i="92" s="1"/>
  <c r="I100" i="92" l="1"/>
  <c r="D103" i="92"/>
  <c r="I103" i="92" s="1"/>
  <c r="I104" i="92" s="1"/>
  <c r="D8" i="92"/>
  <c r="N16" i="54"/>
  <c r="L16" i="54"/>
  <c r="N16" i="56" l="1"/>
  <c r="Q16" i="56" s="1"/>
  <c r="L16" i="56"/>
  <c r="O16" i="56" s="1"/>
  <c r="O47" i="56" s="1"/>
  <c r="N15" i="56"/>
  <c r="Q15" i="56" s="1"/>
  <c r="M15" i="56" l="1"/>
  <c r="P15" i="56" s="1"/>
  <c r="N13" i="56"/>
  <c r="Q13" i="56" s="1"/>
  <c r="M13" i="56"/>
  <c r="P13" i="56" s="1"/>
  <c r="D19" i="92" s="1"/>
  <c r="D17" i="92" s="1"/>
  <c r="Q47" i="56" l="1"/>
  <c r="D36" i="92"/>
  <c r="P47" i="56"/>
  <c r="L14" i="54"/>
  <c r="L33" i="54"/>
  <c r="N33" i="54"/>
  <c r="N14" i="54"/>
  <c r="D77" i="92" l="1"/>
  <c r="D74" i="92"/>
  <c r="T36" i="51"/>
  <c r="K11" i="81" l="1"/>
  <c r="L11" i="81" s="1"/>
  <c r="D42" i="92" s="1"/>
  <c r="K45" i="81"/>
  <c r="L45" i="81" s="1"/>
  <c r="L50" i="81"/>
  <c r="K72" i="81"/>
  <c r="L72" i="81" s="1"/>
  <c r="K79" i="81"/>
  <c r="L79" i="81" s="1"/>
  <c r="K21" i="58"/>
  <c r="L21" i="58" s="1"/>
  <c r="L10" i="61"/>
  <c r="D41" i="92" l="1"/>
  <c r="L64" i="81"/>
  <c r="L93" i="81"/>
  <c r="K15" i="58"/>
  <c r="L15" i="58" s="1"/>
  <c r="K12" i="81"/>
  <c r="L12" i="81" s="1"/>
  <c r="E42" i="92" s="1"/>
  <c r="E41" i="92" s="1"/>
  <c r="K25" i="81"/>
  <c r="L25" i="81" s="1"/>
  <c r="L49" i="61"/>
  <c r="M49" i="61" s="1"/>
  <c r="L45" i="61"/>
  <c r="M45" i="61" s="1"/>
  <c r="L48" i="61"/>
  <c r="L46" i="61"/>
  <c r="M46" i="61" s="1"/>
  <c r="K50" i="58"/>
  <c r="K13" i="58"/>
  <c r="L13" i="58" s="1"/>
  <c r="D48" i="92" s="1"/>
  <c r="L13" i="61"/>
  <c r="M13" i="61" s="1"/>
  <c r="L9" i="61"/>
  <c r="K18" i="58"/>
  <c r="K14" i="58"/>
  <c r="K17" i="58"/>
  <c r="I42" i="92" l="1"/>
  <c r="E82" i="92"/>
  <c r="D82" i="92"/>
  <c r="I41" i="92"/>
  <c r="D21" i="118" s="1"/>
  <c r="L35" i="81"/>
  <c r="O34" i="54"/>
  <c r="P34" i="54"/>
  <c r="Q34" i="54"/>
  <c r="E21" i="118" l="1"/>
  <c r="I82" i="92"/>
  <c r="M47" i="61"/>
  <c r="M48" i="61"/>
  <c r="M50" i="61"/>
  <c r="M51" i="61"/>
  <c r="M52" i="61"/>
  <c r="M53" i="61"/>
  <c r="M75" i="61"/>
  <c r="M76" i="61"/>
  <c r="M10" i="61"/>
  <c r="E47" i="92" s="1"/>
  <c r="M11" i="61"/>
  <c r="M12" i="61"/>
  <c r="M14" i="61"/>
  <c r="M15" i="61"/>
  <c r="M28" i="61"/>
  <c r="M9" i="61"/>
  <c r="D47" i="92" s="1"/>
  <c r="E51" i="92"/>
  <c r="D51" i="92"/>
  <c r="L14" i="58"/>
  <c r="L16" i="58"/>
  <c r="L17" i="58"/>
  <c r="L18" i="58"/>
  <c r="L19" i="58"/>
  <c r="L20" i="58"/>
  <c r="L50" i="58"/>
  <c r="O52" i="56"/>
  <c r="P52" i="56"/>
  <c r="Q52" i="56"/>
  <c r="O53" i="56"/>
  <c r="P53" i="56"/>
  <c r="Q53" i="56"/>
  <c r="O54" i="56"/>
  <c r="P54" i="56"/>
  <c r="Q54" i="56"/>
  <c r="O55" i="56"/>
  <c r="P55" i="56"/>
  <c r="Q55" i="56"/>
  <c r="O56" i="56"/>
  <c r="P56" i="56"/>
  <c r="Q56" i="56"/>
  <c r="O70" i="56"/>
  <c r="P70" i="56"/>
  <c r="Q70" i="56"/>
  <c r="O71" i="56"/>
  <c r="P71" i="56"/>
  <c r="Q71" i="56"/>
  <c r="O72" i="56"/>
  <c r="P72" i="56"/>
  <c r="Q72" i="56"/>
  <c r="O73" i="56"/>
  <c r="P73" i="56"/>
  <c r="Q73" i="56"/>
  <c r="O74" i="56"/>
  <c r="P74" i="56"/>
  <c r="Q74" i="56"/>
  <c r="O82" i="56"/>
  <c r="P82" i="56"/>
  <c r="Q82" i="56"/>
  <c r="O83" i="56"/>
  <c r="P83" i="56"/>
  <c r="Q83" i="56"/>
  <c r="O84" i="56"/>
  <c r="P84" i="56"/>
  <c r="Q84" i="56"/>
  <c r="O85" i="56"/>
  <c r="P85" i="56"/>
  <c r="Q85" i="56"/>
  <c r="O86" i="56"/>
  <c r="P86" i="56"/>
  <c r="Q86" i="56"/>
  <c r="P51" i="56"/>
  <c r="Q11" i="54"/>
  <c r="Q13" i="54"/>
  <c r="Q14" i="54"/>
  <c r="Q15" i="54"/>
  <c r="Q16" i="54"/>
  <c r="Q33" i="54"/>
  <c r="Q36" i="54"/>
  <c r="P11" i="54"/>
  <c r="P13" i="54"/>
  <c r="P14" i="54"/>
  <c r="P15" i="54"/>
  <c r="P16" i="54"/>
  <c r="P33" i="54"/>
  <c r="P36" i="54"/>
  <c r="O12" i="54"/>
  <c r="O13" i="54"/>
  <c r="O14" i="54"/>
  <c r="O15" i="54"/>
  <c r="O16" i="54"/>
  <c r="O33" i="54"/>
  <c r="O36" i="54"/>
  <c r="E21" i="92" l="1"/>
  <c r="D21" i="92"/>
  <c r="E32" i="92"/>
  <c r="D32" i="92"/>
  <c r="D30" i="92" s="1"/>
  <c r="E36" i="92"/>
  <c r="I36" i="92" s="1"/>
  <c r="I51" i="92"/>
  <c r="E11" i="92"/>
  <c r="E48" i="92"/>
  <c r="I48" i="92" s="1"/>
  <c r="E19" i="92"/>
  <c r="I47" i="92"/>
  <c r="D45" i="92"/>
  <c r="Q36" i="51"/>
  <c r="Q87" i="56"/>
  <c r="O87" i="56"/>
  <c r="L51" i="58"/>
  <c r="P87" i="56"/>
  <c r="M41" i="61"/>
  <c r="P36" i="51"/>
  <c r="M77" i="61"/>
  <c r="K17" i="60"/>
  <c r="O37" i="54"/>
  <c r="O71" i="54" s="1"/>
  <c r="P37" i="54"/>
  <c r="P71" i="54" s="1"/>
  <c r="Q37" i="54"/>
  <c r="Q71" i="54" s="1"/>
  <c r="E78" i="92" l="1"/>
  <c r="I32" i="92"/>
  <c r="D78" i="92"/>
  <c r="I21" i="92"/>
  <c r="D14" i="118" s="1"/>
  <c r="E14" i="118" s="1"/>
  <c r="E30" i="92"/>
  <c r="I30" i="92" s="1"/>
  <c r="E17" i="92"/>
  <c r="I17" i="92" s="1"/>
  <c r="I19" i="92"/>
  <c r="E45" i="92"/>
  <c r="E83" i="92" s="1"/>
  <c r="E8" i="92"/>
  <c r="I11" i="92"/>
  <c r="D83" i="92"/>
  <c r="D62" i="92"/>
  <c r="D19" i="118" l="1"/>
  <c r="E19" i="118" s="1"/>
  <c r="I78" i="92"/>
  <c r="E74" i="92"/>
  <c r="I8" i="92"/>
  <c r="E62" i="92"/>
  <c r="I45" i="92"/>
  <c r="I61" i="92" s="1"/>
  <c r="E77" i="92"/>
  <c r="I77" i="92" s="1"/>
  <c r="I83" i="92"/>
  <c r="D92" i="92"/>
  <c r="J40" i="92" l="1"/>
  <c r="J28" i="92"/>
  <c r="J32" i="92"/>
  <c r="J34" i="92"/>
  <c r="J36" i="92"/>
  <c r="J39" i="92"/>
  <c r="J25" i="92"/>
  <c r="J41" i="92"/>
  <c r="J43" i="92"/>
  <c r="J44" i="92"/>
  <c r="J45" i="92"/>
  <c r="J46" i="92"/>
  <c r="J47" i="92"/>
  <c r="J48" i="92"/>
  <c r="J49" i="92"/>
  <c r="J35" i="92"/>
  <c r="J37" i="92"/>
  <c r="J26" i="92"/>
  <c r="J42" i="92"/>
  <c r="J27" i="92"/>
  <c r="J29" i="92"/>
  <c r="J31" i="92"/>
  <c r="J33" i="92"/>
  <c r="J50" i="92"/>
  <c r="J51" i="92"/>
  <c r="J38" i="92"/>
  <c r="J30" i="92"/>
  <c r="D13" i="118"/>
  <c r="I22" i="92"/>
  <c r="J17" i="92" s="1"/>
  <c r="D22" i="118"/>
  <c r="E22" i="118" s="1"/>
  <c r="E32" i="118" s="1"/>
  <c r="D8" i="118"/>
  <c r="I15" i="92"/>
  <c r="I74" i="92"/>
  <c r="I92" i="92" s="1"/>
  <c r="J73" i="92" s="1"/>
  <c r="E92" i="92"/>
  <c r="J60" i="92"/>
  <c r="J56" i="92"/>
  <c r="J59" i="92"/>
  <c r="J55" i="92"/>
  <c r="J57" i="92"/>
  <c r="J58" i="92"/>
  <c r="J54" i="92"/>
  <c r="J53" i="92"/>
  <c r="J24" i="92"/>
  <c r="J52" i="92"/>
  <c r="J61" i="92" l="1"/>
  <c r="D32" i="118"/>
  <c r="J21" i="92"/>
  <c r="J13" i="92"/>
  <c r="J8" i="92"/>
  <c r="J14" i="92"/>
  <c r="E8" i="118"/>
  <c r="E11" i="118" s="1"/>
  <c r="D11" i="118"/>
  <c r="I62" i="92"/>
  <c r="E13" i="118"/>
  <c r="E15" i="118" s="1"/>
  <c r="D15" i="118"/>
  <c r="J22" i="92"/>
  <c r="J74" i="92"/>
  <c r="J82" i="92"/>
  <c r="J89" i="92"/>
  <c r="J75" i="92"/>
  <c r="J83" i="92"/>
  <c r="J90" i="92"/>
  <c r="J77" i="92"/>
  <c r="J76" i="92"/>
  <c r="J84" i="92"/>
  <c r="J91" i="92"/>
  <c r="J85" i="92"/>
  <c r="J88" i="92"/>
  <c r="J78" i="92"/>
  <c r="J87" i="92"/>
  <c r="J81" i="92"/>
  <c r="J79" i="92"/>
  <c r="J86" i="92"/>
  <c r="J80" i="92"/>
  <c r="E33" i="118" l="1"/>
  <c r="D33" i="118"/>
  <c r="J15" i="92"/>
  <c r="J92" i="92"/>
  <c r="N44" i="84"/>
  <c r="M3" i="84"/>
  <c r="M2" i="84"/>
</calcChain>
</file>

<file path=xl/sharedStrings.xml><?xml version="1.0" encoding="utf-8"?>
<sst xmlns="http://schemas.openxmlformats.org/spreadsheetml/2006/main" count="4329" uniqueCount="1126">
  <si>
    <t>Projekt</t>
  </si>
  <si>
    <t>Corporate Carbon Footprint (CCF)</t>
  </si>
  <si>
    <t>Unternehmen</t>
  </si>
  <si>
    <t>Standort</t>
  </si>
  <si>
    <t>Bilanzjahr</t>
  </si>
  <si>
    <t>Erstellt von</t>
  </si>
  <si>
    <t>FutureCamp Climate GmbH</t>
  </si>
  <si>
    <t>Basis - Daten</t>
  </si>
  <si>
    <t>Adresse</t>
  </si>
  <si>
    <t>Davon Vollzeit</t>
  </si>
  <si>
    <t>Davon Teilzeit</t>
  </si>
  <si>
    <t>Gesamtzahl MA als Vollzeit-äquivalent</t>
  </si>
  <si>
    <t>Fläche (Büro/Standort) 
in m²</t>
  </si>
  <si>
    <t>Bitte Wählen</t>
  </si>
  <si>
    <t>FutureCamp Climate 2022</t>
  </si>
  <si>
    <t>Hinweise für die Nutzung des CCF-Tools</t>
  </si>
  <si>
    <t>Farb- und Schriftlegende im gesamten Erfassungsbogen</t>
  </si>
  <si>
    <t>Türkis</t>
  </si>
  <si>
    <t>Hauptüberschrift (ggf. mit zusätlichen Erläuterungen)</t>
  </si>
  <si>
    <t>Hellblau</t>
  </si>
  <si>
    <t>Überschriften der jeweiligen Spalten zur Eintragung</t>
  </si>
  <si>
    <t>Grau</t>
  </si>
  <si>
    <t>Felder die automatisch berechnet werden oder in welchen ein nicht zu verändernder Eintrag steht.</t>
  </si>
  <si>
    <t>Gelb</t>
  </si>
  <si>
    <t>KANN-FELDER: Hier können Informationen und Kommentare eingetragen werden.</t>
  </si>
  <si>
    <t>WEISS</t>
  </si>
  <si>
    <t>MUSS-FELDER: Diese Felder müssen für die Berechnung ausgefüllt werden.</t>
  </si>
  <si>
    <t>Farb- und Schriftlegende Scopes</t>
  </si>
  <si>
    <t>Scope 1</t>
  </si>
  <si>
    <t>Blau</t>
  </si>
  <si>
    <t>Scope 2</t>
  </si>
  <si>
    <t>Grün</t>
  </si>
  <si>
    <t>Scope 3</t>
  </si>
  <si>
    <t>Einheit</t>
  </si>
  <si>
    <t>Out of Scope</t>
  </si>
  <si>
    <t>Fuhrpark</t>
  </si>
  <si>
    <t>Roh-, Hilfs-, Betriebsstoffe</t>
  </si>
  <si>
    <t>Logistik Produkte</t>
  </si>
  <si>
    <t>Prozessemissionen</t>
  </si>
  <si>
    <t>Dienstreisen</t>
  </si>
  <si>
    <t>Sonstiges</t>
  </si>
  <si>
    <t>Duales Reporting*</t>
  </si>
  <si>
    <t>Gesamt (market based)</t>
  </si>
  <si>
    <t>Gesamt (location-based)</t>
  </si>
  <si>
    <t>Einsparung durch die Verwendung von Grünstrom</t>
  </si>
  <si>
    <t>*Das duale Reporting wird in diesem Tool nur auf die großen Stromverbräuche, somit auf eigener Strombezug angewendet.</t>
  </si>
  <si>
    <t>Flüge</t>
  </si>
  <si>
    <t>Bahn + Fernbus</t>
  </si>
  <si>
    <t>ÖPNV</t>
  </si>
  <si>
    <t>Taxi</t>
  </si>
  <si>
    <t>Abfall</t>
  </si>
  <si>
    <t>Abwasser</t>
  </si>
  <si>
    <t>Auswertung CCF</t>
  </si>
  <si>
    <r>
      <t>EMISSIONEN nach Scopes, Emissionsquellen und Standort [t CO</t>
    </r>
    <r>
      <rPr>
        <b/>
        <vertAlign val="subscript"/>
        <sz val="10"/>
        <color theme="1"/>
        <rFont val="Arial"/>
        <family val="2"/>
      </rPr>
      <t>2</t>
    </r>
    <r>
      <rPr>
        <b/>
        <sz val="10"/>
        <color theme="1"/>
        <rFont val="Arial"/>
        <family val="2"/>
      </rPr>
      <t>e]</t>
    </r>
  </si>
  <si>
    <t>STANDORT  →</t>
  </si>
  <si>
    <t>SUMME</t>
  </si>
  <si>
    <t>Anteil je Scope</t>
  </si>
  <si>
    <t>EMISSIONSQUELLE ↓</t>
  </si>
  <si>
    <t>Summe Scope 1</t>
  </si>
  <si>
    <t>Summe Scope 2</t>
  </si>
  <si>
    <t>3.2 Kapitalgüter</t>
  </si>
  <si>
    <t>3.3a Vorkette Strom (market based)</t>
  </si>
  <si>
    <t>3.3e Vorkette Prozessemissionen</t>
  </si>
  <si>
    <t>3.4 Vorgelagerte Logistik</t>
  </si>
  <si>
    <t>3.5a Abfallentsorgung</t>
  </si>
  <si>
    <t>3.5b Wasserverbrauch/ -bereitstellung</t>
  </si>
  <si>
    <t>3.5c Abwasserentsorgung</t>
  </si>
  <si>
    <t>3.8 Vorgelagerte geleaste Anlagen</t>
  </si>
  <si>
    <t>3.9 Nachgelagerte Logistik</t>
  </si>
  <si>
    <t>3.10 Verarbeitung verkaufter Zwischenprodukte</t>
  </si>
  <si>
    <t>3.11 Nutzung verkaufter Produkte</t>
  </si>
  <si>
    <t>3.12 Umgang mit verkauften Produkten am Ende ihres Lebenszyklus</t>
  </si>
  <si>
    <t>3.13 Nachgelagerte verleaste Anlagen</t>
  </si>
  <si>
    <t>3.14 Franchises</t>
  </si>
  <si>
    <t>3.15 Investments</t>
  </si>
  <si>
    <t>Summe Scope 3</t>
  </si>
  <si>
    <t>SUMME alle Scopes</t>
  </si>
  <si>
    <t>Wärme</t>
  </si>
  <si>
    <r>
      <t>EMISSIONEN nach Emissionsquellen und Standort [t CO</t>
    </r>
    <r>
      <rPr>
        <b/>
        <vertAlign val="subscript"/>
        <sz val="10"/>
        <color theme="1"/>
        <rFont val="Arial"/>
        <family val="2"/>
      </rPr>
      <t>2</t>
    </r>
    <r>
      <rPr>
        <b/>
        <sz val="10"/>
        <color theme="1"/>
        <rFont val="Arial"/>
        <family val="2"/>
      </rPr>
      <t>e]</t>
    </r>
  </si>
  <si>
    <t>Standort:</t>
  </si>
  <si>
    <r>
      <t xml:space="preserve">STANDORT </t>
    </r>
    <r>
      <rPr>
        <b/>
        <sz val="10"/>
        <color rgb="FFFF0000"/>
        <rFont val="Arial"/>
        <family val="2"/>
      </rPr>
      <t xml:space="preserve"> </t>
    </r>
    <r>
      <rPr>
        <b/>
        <sz val="10"/>
        <rFont val="Arial"/>
        <family val="2"/>
      </rPr>
      <t>→</t>
    </r>
  </si>
  <si>
    <t>Anteile je E.quelle</t>
  </si>
  <si>
    <t>SUMME alle Emissionsquellen</t>
  </si>
  <si>
    <t>Strom-Emissionen / Standort</t>
  </si>
  <si>
    <t>Scope 2+3</t>
  </si>
  <si>
    <r>
      <t>t CO</t>
    </r>
    <r>
      <rPr>
        <vertAlign val="subscript"/>
        <sz val="11"/>
        <color theme="1"/>
        <rFont val="Arial"/>
        <family val="2"/>
      </rPr>
      <t>2</t>
    </r>
    <r>
      <rPr>
        <sz val="11"/>
        <color theme="1"/>
        <rFont val="Arial"/>
        <family val="2"/>
      </rPr>
      <t>e</t>
    </r>
  </si>
  <si>
    <t>Grafische Auswertungen</t>
  </si>
  <si>
    <t>Falls nötig, weitere Zeilen einfügen. Daten summiert eintragen ist nicht notwendig, aber möglich. Bitte immer Datenquelle eintragen.</t>
  </si>
  <si>
    <r>
      <t>Emissionsfaktoren (in t CO</t>
    </r>
    <r>
      <rPr>
        <b/>
        <vertAlign val="subscript"/>
        <sz val="11"/>
        <color theme="1"/>
        <rFont val="Arial"/>
        <family val="2"/>
      </rPr>
      <t>2</t>
    </r>
    <r>
      <rPr>
        <b/>
        <sz val="11"/>
        <color theme="1"/>
        <rFont val="Arial"/>
        <family val="2"/>
      </rPr>
      <t>e/Einheit)</t>
    </r>
  </si>
  <si>
    <r>
      <t>Berechnung (in t CO</t>
    </r>
    <r>
      <rPr>
        <b/>
        <vertAlign val="subscript"/>
        <sz val="11"/>
        <color theme="1"/>
        <rFont val="Arial"/>
        <family val="2"/>
      </rPr>
      <t>2</t>
    </r>
    <r>
      <rPr>
        <b/>
        <sz val="11"/>
        <color theme="1"/>
        <rFont val="Arial"/>
        <family val="2"/>
      </rPr>
      <t>e)</t>
    </r>
  </si>
  <si>
    <r>
      <t>Emissionsfaktor
(in t CO</t>
    </r>
    <r>
      <rPr>
        <b/>
        <vertAlign val="subscript"/>
        <sz val="12"/>
        <color theme="1"/>
        <rFont val="Arial"/>
        <family val="2"/>
      </rPr>
      <t>2</t>
    </r>
    <r>
      <rPr>
        <b/>
        <sz val="12"/>
        <color theme="1"/>
        <rFont val="Arial"/>
        <family val="2"/>
      </rPr>
      <t>e/Einheit)</t>
    </r>
  </si>
  <si>
    <r>
      <t>Berechnung 
(in t CO</t>
    </r>
    <r>
      <rPr>
        <b/>
        <vertAlign val="subscript"/>
        <sz val="12"/>
        <color theme="1"/>
        <rFont val="Arial"/>
        <family val="2"/>
      </rPr>
      <t>2</t>
    </r>
    <r>
      <rPr>
        <b/>
        <sz val="12"/>
        <color theme="1"/>
        <rFont val="Arial"/>
        <family val="2"/>
      </rPr>
      <t>e)</t>
    </r>
  </si>
  <si>
    <t>Standort DROP DOWN</t>
  </si>
  <si>
    <t>Ressource für Energieerzeugung
DROP DOWN</t>
  </si>
  <si>
    <t>eingesetzte Menge</t>
  </si>
  <si>
    <r>
      <t xml:space="preserve">Einheit </t>
    </r>
    <r>
      <rPr>
        <sz val="11"/>
        <rFont val="Arial"/>
        <family val="2"/>
      </rPr>
      <t>-</t>
    </r>
    <r>
      <rPr>
        <sz val="11"/>
        <color rgb="FFFF0000"/>
        <rFont val="Arial"/>
        <family val="2"/>
      </rPr>
      <t xml:space="preserve"> füllt sich automatisch</t>
    </r>
  </si>
  <si>
    <t>Datenquelle</t>
  </si>
  <si>
    <t>Kommentar</t>
  </si>
  <si>
    <r>
      <t>Datenerfassung durch</t>
    </r>
    <r>
      <rPr>
        <sz val="11"/>
        <color theme="1"/>
        <rFont val="Arial"/>
        <family val="2"/>
      </rPr>
      <t xml:space="preserve"> (Name)</t>
    </r>
  </si>
  <si>
    <t>Bitte wählen</t>
  </si>
  <si>
    <t>*Anzugeben ist ausschließlich die eigenverbrauchte, selbsterzeuge Energie. Ins öffentliche Netz eingespeiste Energie ist in der folgenden Tabelle einzutragen.</t>
  </si>
  <si>
    <t>Eigene Energieerzeugungsanlagen - ins öffentliche Netz eingespeiste Menge</t>
  </si>
  <si>
    <t>eingespeiste Menge**</t>
  </si>
  <si>
    <t>*Anzugeben ist ausschließlich die selbsterzeuge, ins öffentliche Netz eingespeiste Energie.</t>
  </si>
  <si>
    <t>Brennstoffemissionen aus Ihren Geschäftsaktivitäten</t>
  </si>
  <si>
    <r>
      <t>Emissionsfaktoren 
[t CO</t>
    </r>
    <r>
      <rPr>
        <b/>
        <vertAlign val="subscript"/>
        <sz val="11"/>
        <color theme="1"/>
        <rFont val="Arial"/>
        <family val="2"/>
      </rPr>
      <t>2</t>
    </r>
    <r>
      <rPr>
        <b/>
        <sz val="11"/>
        <color theme="1"/>
        <rFont val="Arial"/>
        <family val="2"/>
      </rPr>
      <t>e/Einheit]</t>
    </r>
  </si>
  <si>
    <r>
      <t>Berechnung 
[t CO</t>
    </r>
    <r>
      <rPr>
        <b/>
        <vertAlign val="subscript"/>
        <sz val="11"/>
        <color theme="1"/>
        <rFont val="Arial"/>
        <family val="2"/>
      </rPr>
      <t>2</t>
    </r>
    <r>
      <rPr>
        <b/>
        <sz val="11"/>
        <color theme="1"/>
        <rFont val="Arial"/>
        <family val="2"/>
      </rPr>
      <t>e]</t>
    </r>
  </si>
  <si>
    <t>Brennstoff</t>
  </si>
  <si>
    <t>Verbrauch</t>
  </si>
  <si>
    <r>
      <t xml:space="preserve">Einheit </t>
    </r>
    <r>
      <rPr>
        <sz val="9"/>
        <color rgb="FFFF0000"/>
        <rFont val="Arial"/>
        <family val="2"/>
      </rPr>
      <t>(füllt sich automatisch)</t>
    </r>
  </si>
  <si>
    <t>Heizöl EL (Liter)</t>
  </si>
  <si>
    <t>Erdgas H (kWh Hs)</t>
  </si>
  <si>
    <t>Diesel (Liter)</t>
  </si>
  <si>
    <t>Holz - Pellets (t)</t>
  </si>
  <si>
    <t>Eigene Energieerzeugungsanlagen mit Brennstoffen (z.B. Notstromaggregat)</t>
  </si>
  <si>
    <t>Biogas (m3)</t>
  </si>
  <si>
    <t>Datenerfassung Fuhrpark</t>
  </si>
  <si>
    <r>
      <rPr>
        <b/>
        <u/>
        <sz val="14"/>
        <color rgb="FFFF0000"/>
        <rFont val="Arial"/>
        <family val="2"/>
      </rPr>
      <t>WENN</t>
    </r>
    <r>
      <rPr>
        <b/>
        <sz val="14"/>
        <color rgb="FFFF0000"/>
        <rFont val="Arial"/>
        <family val="2"/>
      </rPr>
      <t xml:space="preserve"> Kraftstoffverbrauch bekannt ist (1. Priorität - Alternative siehe  unten)</t>
    </r>
  </si>
  <si>
    <r>
      <t xml:space="preserve">Art
</t>
    </r>
    <r>
      <rPr>
        <sz val="11"/>
        <color theme="1"/>
        <rFont val="Arial"/>
        <family val="2"/>
      </rPr>
      <t>(Leasing-Fahrzeug; Pool-Fahrzeug; Firmen-Wagen; etc.)</t>
    </r>
  </si>
  <si>
    <t>Kraftstoff
DROP DOWN</t>
  </si>
  <si>
    <t xml:space="preserve">Jahres-
verbrauch </t>
  </si>
  <si>
    <r>
      <t xml:space="preserve">Einheit </t>
    </r>
    <r>
      <rPr>
        <sz val="11"/>
        <color theme="1"/>
        <rFont val="Arial"/>
        <family val="2"/>
      </rPr>
      <t xml:space="preserve">- </t>
    </r>
    <r>
      <rPr>
        <sz val="11"/>
        <color rgb="FFFF0000"/>
        <rFont val="Arial"/>
        <family val="2"/>
      </rPr>
      <t>füllt sich automatisch bei Auswahl Kraftstoff</t>
    </r>
  </si>
  <si>
    <t>Diesel (l)</t>
  </si>
  <si>
    <t>Elektro Stromherkunft unbekannt</t>
  </si>
  <si>
    <t>Bei Hybrid die Liter für Diesel / Benzin und kWh für Strom getrennt eintragen. Nur eintragen wenn Diesel-, Benzin- oder Stromverbrauch nicht bereits an andere Stelle des Tools eingetragen wurden.</t>
  </si>
  <si>
    <r>
      <rPr>
        <b/>
        <u/>
        <sz val="14"/>
        <color rgb="FFFF0000"/>
        <rFont val="Arial"/>
        <family val="2"/>
      </rPr>
      <t>ODER,</t>
    </r>
    <r>
      <rPr>
        <b/>
        <sz val="14"/>
        <color rgb="FFFF0000"/>
        <rFont val="Arial"/>
        <family val="2"/>
      </rPr>
      <t xml:space="preserve"> wenn Verbrauch NICHT bekannt ist (2. Priorität): </t>
    </r>
  </si>
  <si>
    <t>Fahrzeug Klasse + Kraftstoff
DROP DOWN</t>
  </si>
  <si>
    <r>
      <t xml:space="preserve">Jahresfahrleistung 
</t>
    </r>
    <r>
      <rPr>
        <sz val="11"/>
        <color theme="1"/>
        <rFont val="Arial"/>
        <family val="2"/>
      </rPr>
      <t>(in km)</t>
    </r>
  </si>
  <si>
    <t>Datenerfassung Baustellenfuhrpark</t>
  </si>
  <si>
    <t>Baustellenfuhrpark</t>
  </si>
  <si>
    <r>
      <t xml:space="preserve">Art
</t>
    </r>
    <r>
      <rPr>
        <sz val="11"/>
        <color theme="1"/>
        <rFont val="Arial"/>
        <family val="2"/>
      </rPr>
      <t>(Baager, Laader; etc.)</t>
    </r>
  </si>
  <si>
    <t>Datenerfassung Kältemittelverbrauch an den deutschen Standorten</t>
  </si>
  <si>
    <t>Klimaanlagen</t>
  </si>
  <si>
    <r>
      <t>Emissionsfaktoren (in t CO</t>
    </r>
    <r>
      <rPr>
        <b/>
        <vertAlign val="subscript"/>
        <sz val="12"/>
        <color theme="1"/>
        <rFont val="Arial"/>
        <family val="2"/>
        <scheme val="minor"/>
      </rPr>
      <t>2</t>
    </r>
    <r>
      <rPr>
        <b/>
        <sz val="12"/>
        <color theme="1"/>
        <rFont val="Arial"/>
        <family val="2"/>
        <scheme val="minor"/>
      </rPr>
      <t>e/Einheit)</t>
    </r>
  </si>
  <si>
    <r>
      <t>Berechnung (in t CO</t>
    </r>
    <r>
      <rPr>
        <b/>
        <vertAlign val="subscript"/>
        <sz val="12"/>
        <color theme="1"/>
        <rFont val="Arial"/>
        <family val="2"/>
        <scheme val="minor"/>
      </rPr>
      <t>2</t>
    </r>
    <r>
      <rPr>
        <b/>
        <sz val="12"/>
        <color theme="1"/>
        <rFont val="Arial"/>
        <family val="2"/>
        <scheme val="minor"/>
      </rPr>
      <t>e)</t>
    </r>
  </si>
  <si>
    <t>Anzahl Klimaanlagen</t>
  </si>
  <si>
    <t>ggf. Typebezeichnung Klimaanlage</t>
  </si>
  <si>
    <t>Kältemittel
DROP DOWN</t>
  </si>
  <si>
    <t>Jährl. Verluste/Leckagen</t>
  </si>
  <si>
    <t>EF Scope 1</t>
  </si>
  <si>
    <t>EF Scope 3</t>
  </si>
  <si>
    <t>R134A</t>
  </si>
  <si>
    <t>R410A</t>
  </si>
  <si>
    <t>Prozessemissionen aus Ihren Geschäftsaktivitäten</t>
  </si>
  <si>
    <t>Prozess</t>
  </si>
  <si>
    <t>PROZESS A</t>
  </si>
  <si>
    <t>Datenerfassung Stromverbrauch</t>
  </si>
  <si>
    <t>Falls nötig, weitere Zeilen einfügen. Daten summiert eintragen ist nicht notwenig, aber möglich. Die Datenquelle sollte immer eintragen werden.</t>
  </si>
  <si>
    <t>Stromverbrauch eigener und angemieteter Gebäude</t>
  </si>
  <si>
    <r>
      <t>Emissionsfaktoren</t>
    </r>
    <r>
      <rPr>
        <b/>
        <u/>
        <sz val="11"/>
        <color theme="1"/>
        <rFont val="Arial"/>
        <family val="2"/>
      </rPr>
      <t xml:space="preserve"> location based</t>
    </r>
    <r>
      <rPr>
        <b/>
        <sz val="11"/>
        <color theme="1"/>
        <rFont val="Arial"/>
        <family val="2"/>
      </rPr>
      <t xml:space="preserve"> (t CO</t>
    </r>
    <r>
      <rPr>
        <b/>
        <vertAlign val="subscript"/>
        <sz val="11"/>
        <color theme="1"/>
        <rFont val="Arial"/>
        <family val="2"/>
      </rPr>
      <t>2</t>
    </r>
    <r>
      <rPr>
        <b/>
        <sz val="11"/>
        <color theme="1"/>
        <rFont val="Arial"/>
        <family val="2"/>
      </rPr>
      <t>e/Einheit)</t>
    </r>
  </si>
  <si>
    <r>
      <t xml:space="preserve">Berechnung </t>
    </r>
    <r>
      <rPr>
        <b/>
        <u/>
        <sz val="11"/>
        <color theme="1"/>
        <rFont val="Arial"/>
        <family val="2"/>
      </rPr>
      <t>location based</t>
    </r>
    <r>
      <rPr>
        <b/>
        <sz val="11"/>
        <color theme="1"/>
        <rFont val="Arial"/>
        <family val="2"/>
      </rPr>
      <t xml:space="preserve"> (in t CO</t>
    </r>
    <r>
      <rPr>
        <b/>
        <vertAlign val="subscript"/>
        <sz val="11"/>
        <color theme="1"/>
        <rFont val="Arial"/>
        <family val="2"/>
      </rPr>
      <t>2</t>
    </r>
    <r>
      <rPr>
        <b/>
        <sz val="11"/>
        <color theme="1"/>
        <rFont val="Arial"/>
        <family val="2"/>
      </rPr>
      <t>e)</t>
    </r>
  </si>
  <si>
    <r>
      <t>Emissionsfaktoren</t>
    </r>
    <r>
      <rPr>
        <b/>
        <u/>
        <sz val="11"/>
        <color theme="1"/>
        <rFont val="Arial"/>
        <family val="2"/>
      </rPr>
      <t xml:space="preserve"> market based</t>
    </r>
    <r>
      <rPr>
        <b/>
        <sz val="11"/>
        <color theme="1"/>
        <rFont val="Arial"/>
        <family val="2"/>
      </rPr>
      <t xml:space="preserve"> (t CO</t>
    </r>
    <r>
      <rPr>
        <b/>
        <vertAlign val="subscript"/>
        <sz val="11"/>
        <color theme="1"/>
        <rFont val="Arial"/>
        <family val="2"/>
      </rPr>
      <t>2</t>
    </r>
    <r>
      <rPr>
        <b/>
        <sz val="11"/>
        <color theme="1"/>
        <rFont val="Arial"/>
        <family val="2"/>
      </rPr>
      <t>e/Einheit)</t>
    </r>
  </si>
  <si>
    <r>
      <t xml:space="preserve">Berechnung </t>
    </r>
    <r>
      <rPr>
        <b/>
        <u/>
        <sz val="11"/>
        <color theme="1"/>
        <rFont val="Arial"/>
        <family val="2"/>
      </rPr>
      <t>market based</t>
    </r>
    <r>
      <rPr>
        <b/>
        <sz val="11"/>
        <color theme="1"/>
        <rFont val="Arial"/>
        <family val="2"/>
      </rPr>
      <t xml:space="preserve"> (in t CO</t>
    </r>
    <r>
      <rPr>
        <b/>
        <vertAlign val="subscript"/>
        <sz val="11"/>
        <color theme="1"/>
        <rFont val="Arial"/>
        <family val="2"/>
      </rPr>
      <t>2</t>
    </r>
    <r>
      <rPr>
        <b/>
        <sz val="11"/>
        <color theme="1"/>
        <rFont val="Arial"/>
        <family val="2"/>
      </rPr>
      <t>e)</t>
    </r>
  </si>
  <si>
    <r>
      <t xml:space="preserve">Herkunft/Art/Tarif*
</t>
    </r>
    <r>
      <rPr>
        <sz val="11"/>
        <color theme="1"/>
        <rFont val="Arial"/>
        <family val="2"/>
      </rPr>
      <t xml:space="preserve">z. B. Ökostrom
</t>
    </r>
    <r>
      <rPr>
        <b/>
        <sz val="11"/>
        <color theme="1"/>
        <rFont val="Arial"/>
        <family val="2"/>
      </rPr>
      <t>DROP DOWN</t>
    </r>
  </si>
  <si>
    <t>Verbrauch in kWh</t>
  </si>
  <si>
    <t>Versorger</t>
  </si>
  <si>
    <r>
      <t>Emissionsfaktor Rechnung (CO</t>
    </r>
    <r>
      <rPr>
        <b/>
        <vertAlign val="subscript"/>
        <sz val="11"/>
        <color theme="1"/>
        <rFont val="Arial"/>
        <family val="2"/>
      </rPr>
      <t>2</t>
    </r>
    <r>
      <rPr>
        <b/>
        <sz val="11"/>
        <color theme="1"/>
        <rFont val="Arial"/>
        <family val="2"/>
      </rPr>
      <t>) in g/kWh**</t>
    </r>
  </si>
  <si>
    <t xml:space="preserve">Einheit </t>
  </si>
  <si>
    <t>Stromprodukt</t>
  </si>
  <si>
    <t>kWh</t>
  </si>
  <si>
    <t>g/kWh</t>
  </si>
  <si>
    <t>Datenerfassung Wärmeverbrauch eigener und angemietete Liegenschaften</t>
  </si>
  <si>
    <t>Hinweis: Wärme aus eigenen Anlagen (z. B. eigener Heizkessel) ist im Register "Eigene Energieerzeugungsanlagen" zu verbuchen.</t>
  </si>
  <si>
    <t>Wärmebezug eigene Liegenschaften</t>
  </si>
  <si>
    <r>
      <t>Energieart -</t>
    </r>
    <r>
      <rPr>
        <b/>
        <sz val="11"/>
        <rFont val="Arial"/>
        <family val="2"/>
      </rPr>
      <t xml:space="preserve"> 
DROP DOWN</t>
    </r>
  </si>
  <si>
    <t xml:space="preserve">Verbrauch </t>
  </si>
  <si>
    <r>
      <t xml:space="preserve">Einheit - </t>
    </r>
    <r>
      <rPr>
        <sz val="11"/>
        <color rgb="FFFF0000"/>
        <rFont val="Arial"/>
        <family val="2"/>
      </rPr>
      <t>füllt sich selbst bei Auswahl Energieart</t>
    </r>
  </si>
  <si>
    <t>Fernwärme (kWh)</t>
  </si>
  <si>
    <t>Nahwärme (kWh)</t>
  </si>
  <si>
    <t>Wärmebezug angemietete Liegenschaften</t>
  </si>
  <si>
    <t>Summe eigene und angemietete Liegenschaften</t>
  </si>
  <si>
    <t>Datenerfassung Roh-, Hilfs-, Betriebsstoffe</t>
  </si>
  <si>
    <r>
      <t>Berechnung 
(in t CO</t>
    </r>
    <r>
      <rPr>
        <b/>
        <vertAlign val="subscript"/>
        <sz val="11"/>
        <color theme="1"/>
        <rFont val="Arial"/>
        <family val="2"/>
      </rPr>
      <t>2</t>
    </r>
    <r>
      <rPr>
        <b/>
        <sz val="11"/>
        <color theme="1"/>
        <rFont val="Arial"/>
        <family val="2"/>
      </rPr>
      <t>e)</t>
    </r>
  </si>
  <si>
    <r>
      <t>Inputstoff -</t>
    </r>
    <r>
      <rPr>
        <b/>
        <sz val="11"/>
        <rFont val="Arial"/>
        <family val="2"/>
      </rPr>
      <t xml:space="preserve"> 
DROP DOWN</t>
    </r>
  </si>
  <si>
    <t>Kapitalgüter</t>
  </si>
  <si>
    <t>Recherchierter Emissionsfaktor in t CO2e / Einheit</t>
  </si>
  <si>
    <t>Einheit 
(meist Stück)</t>
  </si>
  <si>
    <t>Datenerfassung vorgelagerte Logistik</t>
  </si>
  <si>
    <t>Vorgelagerte Logistik (NICHT mit dem eigenen Fuhrpark)</t>
  </si>
  <si>
    <r>
      <t>Emissionsfaktoren 
(in t CO</t>
    </r>
    <r>
      <rPr>
        <b/>
        <vertAlign val="subscript"/>
        <sz val="11"/>
        <color theme="1"/>
        <rFont val="Arial"/>
        <family val="2"/>
      </rPr>
      <t>2</t>
    </r>
    <r>
      <rPr>
        <b/>
        <sz val="11"/>
        <color theme="1"/>
        <rFont val="Arial"/>
        <family val="2"/>
      </rPr>
      <t>e/Einheit)</t>
    </r>
  </si>
  <si>
    <t>ggf. Produkt eintragen</t>
  </si>
  <si>
    <t>Transportmittel</t>
  </si>
  <si>
    <t>Anzahl km einfach</t>
  </si>
  <si>
    <t>Frachtgewicht / Jahr in t.</t>
  </si>
  <si>
    <t>Datenerfassung Abfall und Abwasser</t>
  </si>
  <si>
    <t>Umrechnungsfaktoren für Einheiten - siehe unter der Tabelle</t>
  </si>
  <si>
    <r>
      <t>Emissionsfaktor
(in t CO</t>
    </r>
    <r>
      <rPr>
        <b/>
        <vertAlign val="subscript"/>
        <sz val="11"/>
        <color theme="1"/>
        <rFont val="Arial"/>
        <family val="2"/>
      </rPr>
      <t>2</t>
    </r>
    <r>
      <rPr>
        <b/>
        <sz val="11"/>
        <color theme="1"/>
        <rFont val="Arial"/>
        <family val="2"/>
      </rPr>
      <t>e/Einheit)</t>
    </r>
  </si>
  <si>
    <t>Abfall-Art
DROP DOWN</t>
  </si>
  <si>
    <t>Menge pro Jahr</t>
  </si>
  <si>
    <t>Wasserverbrauch / Wasserbereitstellung</t>
  </si>
  <si>
    <t>Auswahlfeld Einheit 
DROP DOWN</t>
  </si>
  <si>
    <t>Datenerfassung Flüge für Dienstreisen</t>
  </si>
  <si>
    <t>Dienstreisen Flüge</t>
  </si>
  <si>
    <t>1. Priorität: Einzelerfassung</t>
  </si>
  <si>
    <t>Von</t>
  </si>
  <si>
    <t>Nach</t>
  </si>
  <si>
    <r>
      <t xml:space="preserve">Hin-/ und Rückflug
</t>
    </r>
    <r>
      <rPr>
        <sz val="11"/>
        <color theme="1"/>
        <rFont val="Arial"/>
        <family val="2"/>
      </rPr>
      <t>DROP DOWN</t>
    </r>
  </si>
  <si>
    <t>ggf. Anzahl gleicher Flüge</t>
  </si>
  <si>
    <r>
      <t xml:space="preserve">Angabe der km
</t>
    </r>
    <r>
      <rPr>
        <sz val="11"/>
        <color theme="1"/>
        <rFont val="Arial"/>
        <family val="2"/>
      </rPr>
      <t>(einfache Strecke)</t>
    </r>
  </si>
  <si>
    <t>2. Priorität: Sammelerfassung</t>
  </si>
  <si>
    <r>
      <t xml:space="preserve">Anzahl insgesamt
</t>
    </r>
    <r>
      <rPr>
        <sz val="11"/>
        <color theme="1"/>
        <rFont val="Arial"/>
        <family val="2"/>
      </rPr>
      <t>[Hin-/Rückflug zählen als 2 Flüge]</t>
    </r>
  </si>
  <si>
    <r>
      <t xml:space="preserve">ggf. gesamte km (alle Flüge), </t>
    </r>
    <r>
      <rPr>
        <sz val="11"/>
        <color theme="1"/>
        <rFont val="Arial"/>
        <family val="2"/>
      </rPr>
      <t>somit wird Berechnung präziser</t>
    </r>
  </si>
  <si>
    <t>A</t>
  </si>
  <si>
    <t>Flug Inland / Kurz-Strecke</t>
  </si>
  <si>
    <t>Flüge/ Jahr</t>
  </si>
  <si>
    <t>Flug Europa / Mittelstrecke</t>
  </si>
  <si>
    <t>Flug Interkontinental / Lang-Strecke</t>
  </si>
  <si>
    <t>B</t>
  </si>
  <si>
    <t>C</t>
  </si>
  <si>
    <t>D</t>
  </si>
  <si>
    <t>E</t>
  </si>
  <si>
    <t>F</t>
  </si>
  <si>
    <t>Datenerfassung Bahn- und Fernbusfahrten</t>
  </si>
  <si>
    <t>Bahn- und Fernbusfahrten für Dienstreisen</t>
  </si>
  <si>
    <t xml:space="preserve">Hinweis: </t>
  </si>
  <si>
    <t>Fernverkehr = Fahrt in einem Fernverkehrszug (insb. ICE/IC/EC)</t>
  </si>
  <si>
    <t>Nahverkehr = Fahrt in einem Nahverkehrszug (insb. IRE/RE/RB)</t>
  </si>
  <si>
    <t>Bahn-/ Fernbusfahrten
DROP DOWN</t>
  </si>
  <si>
    <r>
      <t xml:space="preserve">Strecke in km 
</t>
    </r>
    <r>
      <rPr>
        <sz val="10"/>
        <color theme="1"/>
        <rFont val="Arial"/>
        <family val="2"/>
      </rPr>
      <t>(bei Hin- und Rückfahrt = Einfache Strecke x2 eingeben)</t>
    </r>
  </si>
  <si>
    <t>km/Jahr</t>
  </si>
  <si>
    <t>Datenerfassung ÖPNV</t>
  </si>
  <si>
    <t>ÖPNV Dienstreisen</t>
  </si>
  <si>
    <t>Verkehrsmittel
DROP DOWN</t>
  </si>
  <si>
    <t>ggf. Euro-Betrag</t>
  </si>
  <si>
    <t>Strecke in km</t>
  </si>
  <si>
    <t>ggf. Anzahl Fahrten</t>
  </si>
  <si>
    <t>Datenerfassung Miet- und Privatwagennutzung für Dienstreisen</t>
  </si>
  <si>
    <t>Miet- und Privatwagennutzung für Dienstreisen</t>
  </si>
  <si>
    <r>
      <rPr>
        <b/>
        <u/>
        <sz val="12"/>
        <color rgb="FFFF0000"/>
        <rFont val="Arial"/>
        <family val="2"/>
      </rPr>
      <t>(1. Priorität) WENN</t>
    </r>
    <r>
      <rPr>
        <b/>
        <sz val="12"/>
        <color rgb="FFFF0000"/>
        <rFont val="Arial"/>
        <family val="2"/>
      </rPr>
      <t xml:space="preserve"> Kraftstoffverbrauch bekannt ist (Alternative siehe "</t>
    </r>
    <r>
      <rPr>
        <b/>
        <u/>
        <sz val="12"/>
        <color rgb="FFFF0000"/>
        <rFont val="Arial"/>
        <family val="2"/>
      </rPr>
      <t>ODER</t>
    </r>
    <r>
      <rPr>
        <b/>
        <sz val="12"/>
        <color rgb="FFFF0000"/>
        <rFont val="Arial"/>
        <family val="2"/>
      </rPr>
      <t>")</t>
    </r>
  </si>
  <si>
    <r>
      <t xml:space="preserve">Art
</t>
    </r>
    <r>
      <rPr>
        <sz val="11"/>
        <color theme="1"/>
        <rFont val="Arial"/>
        <family val="2"/>
      </rPr>
      <t>(Mietwagen; Privat-Wagen)</t>
    </r>
  </si>
  <si>
    <r>
      <t>Einheit</t>
    </r>
    <r>
      <rPr>
        <sz val="11"/>
        <color theme="1"/>
        <rFont val="Arial"/>
        <family val="2"/>
      </rPr>
      <t xml:space="preserve"> 
</t>
    </r>
    <r>
      <rPr>
        <sz val="11"/>
        <color rgb="FFFF0000"/>
        <rFont val="Arial"/>
        <family val="2"/>
      </rPr>
      <t>(füllt sich automatisch)</t>
    </r>
  </si>
  <si>
    <r>
      <rPr>
        <b/>
        <u/>
        <sz val="12"/>
        <color rgb="FFFF0000"/>
        <rFont val="Arial"/>
        <family val="2"/>
      </rPr>
      <t>ODER,</t>
    </r>
    <r>
      <rPr>
        <b/>
        <sz val="12"/>
        <color rgb="FFFF0000"/>
        <rFont val="Arial"/>
        <family val="2"/>
      </rPr>
      <t xml:space="preserve"> (2. Priorität) wenn Verbrauch NICHT bekannt ist: </t>
    </r>
  </si>
  <si>
    <r>
      <t>Fahrzeug-Klasse &amp; Kraftsto</t>
    </r>
    <r>
      <rPr>
        <b/>
        <sz val="11"/>
        <rFont val="Arial"/>
        <family val="2"/>
      </rPr>
      <t>ff
DROP DOWN</t>
    </r>
  </si>
  <si>
    <t>Datenerfassung Taxifahrten</t>
  </si>
  <si>
    <t>Taxifahrten Dienstreisen</t>
  </si>
  <si>
    <t>Datenerfassung Übernachtungen</t>
  </si>
  <si>
    <t>Hotel-Übernachtungen</t>
  </si>
  <si>
    <r>
      <t>Emissionsfakor
(in t CO</t>
    </r>
    <r>
      <rPr>
        <b/>
        <vertAlign val="subscript"/>
        <sz val="12"/>
        <color theme="1"/>
        <rFont val="Arial"/>
        <family val="2"/>
      </rPr>
      <t>2</t>
    </r>
    <r>
      <rPr>
        <b/>
        <sz val="12"/>
        <color theme="1"/>
        <rFont val="Arial"/>
        <family val="2"/>
      </rPr>
      <t>e/Einheit)</t>
    </r>
  </si>
  <si>
    <t>Hinweis: Urlaubs-, Krankheits- und Feiertag sind bereits pauschal berücksichtigt.</t>
  </si>
  <si>
    <t>Einfacher Anfahrtsweg zur Arbeit in km</t>
  </si>
  <si>
    <t>Am häufigsten genutztes Verkehrsmittel für den Weg zur Arbeit
DROP DOWN</t>
  </si>
  <si>
    <t>Anteil pro Jahr in %</t>
  </si>
  <si>
    <t>Alternativ genutztes Verkehrsmittel</t>
  </si>
  <si>
    <t>Anzahl Arbeitstage pro Woche (Durchschnitt)</t>
  </si>
  <si>
    <r>
      <t xml:space="preserve">Scope 3
</t>
    </r>
    <r>
      <rPr>
        <sz val="11"/>
        <color theme="1"/>
        <rFont val="Arial"/>
        <family val="2"/>
      </rPr>
      <t>Am häufigsten genutztes Verkehrsmittel</t>
    </r>
  </si>
  <si>
    <r>
      <t xml:space="preserve">Scope 3
</t>
    </r>
    <r>
      <rPr>
        <sz val="11"/>
        <color theme="1"/>
        <rFont val="Arial"/>
        <family val="2"/>
      </rPr>
      <t>Alternatives Verkehrsmittel</t>
    </r>
  </si>
  <si>
    <t>Bus</t>
  </si>
  <si>
    <t>Fahrrad</t>
  </si>
  <si>
    <t>Datenerfassung Kantinen</t>
  </si>
  <si>
    <t>Kantinen</t>
  </si>
  <si>
    <t>Anzahl Essen pro Jahr</t>
  </si>
  <si>
    <t>Art der Ernährung  
DROP DOWN</t>
  </si>
  <si>
    <r>
      <t xml:space="preserve">Kommentar 
</t>
    </r>
    <r>
      <rPr>
        <sz val="11"/>
        <color theme="1"/>
        <rFont val="Arial"/>
        <family val="2"/>
      </rPr>
      <t>(z. B. zu Art der Ernährung und Herkunft der Lebensmittel, falls links nicht ausgewählt)</t>
    </r>
  </si>
  <si>
    <t>Emissionsfaktoren Scope 3
Ernährung</t>
  </si>
  <si>
    <r>
      <t xml:space="preserve">Bitte </t>
    </r>
    <r>
      <rPr>
        <u/>
        <sz val="12"/>
        <rFont val="Arial"/>
        <family val="2"/>
      </rPr>
      <t>Daten summiert</t>
    </r>
    <r>
      <rPr>
        <sz val="12"/>
        <rFont val="Arial"/>
        <family val="2"/>
      </rPr>
      <t xml:space="preserve"> eintragen. </t>
    </r>
    <r>
      <rPr>
        <sz val="12"/>
        <color rgb="FFFF0000"/>
        <rFont val="Arial"/>
        <family val="2"/>
      </rPr>
      <t xml:space="preserve">
</t>
    </r>
  </si>
  <si>
    <t>Druck intern: Verbrauch von Kopierpapier, DIN A4</t>
  </si>
  <si>
    <t>Menge eingekauftes Papier (in t)</t>
  </si>
  <si>
    <t>Papier Art</t>
  </si>
  <si>
    <t>Papier Frischfaser</t>
  </si>
  <si>
    <t>Druck extern: Einkauf von Druckartikeln</t>
  </si>
  <si>
    <t>Druck</t>
  </si>
  <si>
    <t>Datenerfassung vorgleagerte geleaste Anlagen</t>
  </si>
  <si>
    <r>
      <rPr>
        <b/>
        <sz val="12"/>
        <color rgb="FFFF0000"/>
        <rFont val="Arial"/>
        <family val="2"/>
      </rPr>
      <t>Hinweis:</t>
    </r>
    <r>
      <rPr>
        <sz val="12"/>
        <rFont val="Arial"/>
        <family val="2"/>
      </rPr>
      <t xml:space="preserve"> In dieser Kategorie sind nur Emissionen aus reinen Nutzungsverträgen anzusetzten, sofern der Equity-Share-Ansatz gewählt wurde. In allen anderen Fällen werden die Emissionen in Scope 1 und 2 erfasst.</t>
    </r>
  </si>
  <si>
    <t>Vorgelagerte geleaste Anlagen</t>
  </si>
  <si>
    <r>
      <t>Emissionen
(in t CO</t>
    </r>
    <r>
      <rPr>
        <b/>
        <vertAlign val="subscript"/>
        <sz val="11"/>
        <color theme="1"/>
        <rFont val="Arial"/>
        <family val="2"/>
      </rPr>
      <t>2</t>
    </r>
    <r>
      <rPr>
        <b/>
        <sz val="11"/>
        <color theme="1"/>
        <rFont val="Arial"/>
        <family val="2"/>
      </rPr>
      <t>e/Einheit)</t>
    </r>
  </si>
  <si>
    <t>Art der geleasten Anlage</t>
  </si>
  <si>
    <r>
      <t>Scope 1 Emissionen der Anlage in tCO</t>
    </r>
    <r>
      <rPr>
        <b/>
        <vertAlign val="subscript"/>
        <sz val="11"/>
        <color theme="1"/>
        <rFont val="Arial"/>
        <family val="2"/>
      </rPr>
      <t>2</t>
    </r>
    <r>
      <rPr>
        <b/>
        <sz val="11"/>
        <color theme="1"/>
        <rFont val="Arial"/>
        <family val="2"/>
      </rPr>
      <t>e</t>
    </r>
  </si>
  <si>
    <r>
      <t>Scope 2 Emissionen der Anlage in tCO</t>
    </r>
    <r>
      <rPr>
        <b/>
        <vertAlign val="subscript"/>
        <sz val="11"/>
        <color theme="1"/>
        <rFont val="Arial"/>
        <family val="2"/>
      </rPr>
      <t>2</t>
    </r>
    <r>
      <rPr>
        <b/>
        <sz val="11"/>
        <color theme="1"/>
        <rFont val="Arial"/>
        <family val="2"/>
      </rPr>
      <t>e</t>
    </r>
  </si>
  <si>
    <r>
      <t>Falls Emissionen nur insgesamt vorliegen hier eintragen - in tCO</t>
    </r>
    <r>
      <rPr>
        <b/>
        <vertAlign val="subscript"/>
        <sz val="11"/>
        <color theme="1"/>
        <rFont val="Arial"/>
        <family val="2"/>
      </rPr>
      <t>2</t>
    </r>
    <r>
      <rPr>
        <b/>
        <sz val="11"/>
        <color theme="1"/>
        <rFont val="Arial"/>
        <family val="2"/>
      </rPr>
      <t>e</t>
    </r>
  </si>
  <si>
    <t>Emissionen Scope 1</t>
  </si>
  <si>
    <t>Emissionen Scope 2</t>
  </si>
  <si>
    <t>d</t>
  </si>
  <si>
    <t>Datenerfassung nachgelagerte Logistik</t>
  </si>
  <si>
    <t>Nachgelagerte Logistik (NICHT mit dem eigenen Fuhrpark)</t>
  </si>
  <si>
    <t>Datenerfassung nachgelagerte verleaste Anlagen</t>
  </si>
  <si>
    <r>
      <rPr>
        <b/>
        <sz val="12"/>
        <color rgb="FFFF0000"/>
        <rFont val="Arial"/>
        <family val="2"/>
      </rPr>
      <t>Hinweis:</t>
    </r>
    <r>
      <rPr>
        <sz val="12"/>
        <rFont val="Arial"/>
        <family val="2"/>
      </rPr>
      <t xml:space="preserve"> In dieser Kategorie sind bei Anwendung des Equity-Share-Ansatzes Emissionen aus verleasten Anlagen einzubeziehen über die die gesamte Kontrolle über Finanzen und Nutzung inkl. finanziellem Risiko ausgeübt wird.
Ebenso sind bei Anwendung der Kontroll-Methode Emissionen sowohl aus reinen Nutzungsverträgen, als auch bei gesamter Kontrolle über Finanzen und Nutzung inkl. finanziellem Risiko in dieser Kategorie anzugeben.
</t>
    </r>
  </si>
  <si>
    <r>
      <rPr>
        <b/>
        <sz val="11"/>
        <color rgb="FF323232"/>
        <rFont val="Arial"/>
        <family val="2"/>
      </rPr>
      <t>Scope 1 Emissionen der Anlage in tCO</t>
    </r>
    <r>
      <rPr>
        <b/>
        <vertAlign val="subscript"/>
        <sz val="11"/>
        <color rgb="FF323232"/>
        <rFont val="Arial"/>
        <family val="2"/>
      </rPr>
      <t>2</t>
    </r>
    <r>
      <rPr>
        <b/>
        <sz val="11"/>
        <color rgb="FF323232"/>
        <rFont val="Arial"/>
        <family val="2"/>
      </rPr>
      <t>e</t>
    </r>
  </si>
  <si>
    <r>
      <rPr>
        <b/>
        <sz val="11"/>
        <color rgb="FF323232"/>
        <rFont val="Arial"/>
        <family val="2"/>
      </rPr>
      <t>Scope 2 Emissionen der Anlage in tCO</t>
    </r>
    <r>
      <rPr>
        <b/>
        <vertAlign val="subscript"/>
        <sz val="11"/>
        <color rgb="FF323232"/>
        <rFont val="Arial"/>
        <family val="2"/>
      </rPr>
      <t>2</t>
    </r>
    <r>
      <rPr>
        <b/>
        <sz val="11"/>
        <color rgb="FF323232"/>
        <rFont val="Arial"/>
        <family val="2"/>
      </rPr>
      <t>e</t>
    </r>
  </si>
  <si>
    <t>Emissionsfaktoren</t>
  </si>
  <si>
    <r>
      <t>Emissionen [t CO</t>
    </r>
    <r>
      <rPr>
        <b/>
        <u/>
        <vertAlign val="subscript"/>
        <sz val="14"/>
        <rFont val="Arial"/>
        <family val="2"/>
      </rPr>
      <t>2</t>
    </r>
    <r>
      <rPr>
        <b/>
        <u/>
        <sz val="14"/>
        <rFont val="Arial"/>
        <family val="2"/>
      </rPr>
      <t>e pro Einheit]</t>
    </r>
  </si>
  <si>
    <t>Quellenverzeichnis</t>
  </si>
  <si>
    <t>Emissionsquelle</t>
  </si>
  <si>
    <t>Einheit der Emissionsquelle</t>
  </si>
  <si>
    <t>Gesamt</t>
  </si>
  <si>
    <t>Out of scopes</t>
  </si>
  <si>
    <t>URL oder Fundort bei FC</t>
  </si>
  <si>
    <t>Kommentare / Erläuterungen</t>
  </si>
  <si>
    <t xml:space="preserve">Eigene Energieerzeugungsanlagen </t>
  </si>
  <si>
    <t>Erzeugung von Wärme/Dampf/Strom/gemischt (KWK)</t>
  </si>
  <si>
    <t>a) mit fossilen oder erneuerbaren Brennstoffen</t>
  </si>
  <si>
    <t>ACHTUNG Einheiten: Wenn Brennstoffmengen in Energieeinheiten eingetragen werden, sind dies i.d.R. kWh Hi-Werte AUSSER bei Erdgas, dort Kwh Hs. Die Unterscheidung in KWh Hi und Hs ist nur bei Gas + Öl üblich. Ansonsten heißt Einheit einfach kWh, gemeint ist dann aber kwh HI !!!</t>
  </si>
  <si>
    <t>Erdgas H (Nm³)</t>
  </si>
  <si>
    <t>Normkubikmeter</t>
  </si>
  <si>
    <t xml:space="preserve">UBA/DEHSt: Leitfaden zur Erstellung von Überwachungsplänen und Emissionsberichten für stationäre Anlagen in der dritten Handelsperiode (2021-2030), Anhang 4; Umrechnung Einheit gemäß Bundesamt für Wirtschaft und Ausfuhrkontrolle, Nov. 2019: Merkblatt zur Ermittlung des Gesamtenergieverbrauchs, Tab. S. 6 </t>
  </si>
  <si>
    <t xml:space="preserve">GEMIS 5.0, Gas-mix-DE-2020, Umrechnung Einheit gemäß Bundesamt für Wirtschaft und Ausfuhrkontrolle, Nov. 2019: Merkblatt zur Ermittlung des Gesamtenergieverbrauchs, Tab. S. 6 </t>
  </si>
  <si>
    <t>https://www.dehst.de/SharedDocs/downloads/DE/stationaere_anlagen/2021-2030/Ueberwachungsplan-Emissionsbericht_Leitfaden.pdf?__blob=publicationFile&amp;v=8</t>
  </si>
  <si>
    <t>kWh Hs</t>
  </si>
  <si>
    <t xml:space="preserve">UBA 2021: Emissionsbilanz erneuerbarer Energieträger im Jahr 2020,Einzel-Efs in Tab 90; Mix gemäß Anteilen der gasförmigen Biogasträger in Tab. 87; Umrechnung Einheiten anh. Bundesamt für Wirtschaft und Ausfuhrkontrolle, Nov. 2019: Merkblatt zur Ermittlung des Gesamtenergieverbrauchs, Tab. S. 6 </t>
  </si>
  <si>
    <t>UBA 2021: Emissionsbilanz erneuerbarer Energieträger im Jahr 2020,Einzel-Efs in Tab 90, S. 117-119; Mix gemäß Anteilen der gasförmigen Biogasträger in Tab. 87</t>
  </si>
  <si>
    <t xml:space="preserve">m3 </t>
  </si>
  <si>
    <t xml:space="preserve">UBA 2021: Emissionsbilanz erneuerbarer Energieträger im Jahr 2020,Einzel-Efs in Tab 90; Mix berechnet gemäß Anteilen der gasförmigen Biogasträger in Tab. 87; Umrechnung Einheit gemäß Bundesamt für Wirtschaft und Ausfuhrkontrolle, Nov. 2019: Merkblatt zur Ermittlung des Gesamtenergieverbrauchs, Tab. S. 6 </t>
  </si>
  <si>
    <t xml:space="preserve">DEFRA 2021, Verhältnis "Biomass, Biogas" zu "Out ofr Scopes, Biogas", kWh; Umrechnung -&gt; kWh Hs über Bundesamt für Wirtschaft und Ausfuhrkontrolle, Nov. 2019: Merkblatt zur Ermittlung des Gesamtenergieverbrauchs, Tab. S. 6 </t>
  </si>
  <si>
    <t>Heizöl EL (kWh Hi)</t>
  </si>
  <si>
    <t>kWh Hi</t>
  </si>
  <si>
    <t xml:space="preserve">UBA/DEHSt: Leitfaden zur Erstellung von Überwachungsplänen und Emissionsberichten für stationäre Anlagen in der dritten Handelsperiode (2021-2030), Anhang 4; </t>
  </si>
  <si>
    <t>GEMIS 5.0, Öl-leicht-Kessel-DE-2020 (Endenergie)</t>
  </si>
  <si>
    <t>Liter</t>
  </si>
  <si>
    <t xml:space="preserve">GEMIS 5.0, Öl-leicht-Kessel-DE-2020 (Endenergie); Umrechnung Einheit gemäß Bundesamt für Wirtschaft und Ausfuhrkontrolle, Nov. 2019: Merkblatt zur Ermittlung des Gesamtenergieverbrauchs, Tab. S. 6 </t>
  </si>
  <si>
    <t>Diesel (kWh Hi)</t>
  </si>
  <si>
    <t xml:space="preserve">UBA/DEHSt: Leitfaden zur Erstellung von Überwachungsplänen und Emissionsberichten für stationäre Anlagen in der dritten Handelsperiode (2021-2030), Anhang 4; Umrechnung Einheiten gemäß Bundesamt für Wirtschaft und Ausfuhrkontrolle, Nov. 2019: Merkblatt zur Ermittlung des Gesamtenergieverbrauchs, Tab. S. 6 </t>
  </si>
  <si>
    <t xml:space="preserve">GEMIS 5.0, Diesel-Mix-DE-2020 (inkl. Biokraftstoffe) </t>
  </si>
  <si>
    <t>Scope 3: Auf Diesel inkl Biokraftstoffbeimengung ausgewichen, da es keine Vorketten-Werte für reinen Diesel gibt</t>
  </si>
  <si>
    <t xml:space="preserve">GEMIS 5.0, Diesel-Mix-DE-2020 (inkl. Biokraftstoffe); Umrechnung Einheiten gemäß Bundesamt für Wirtschaft und Ausfuhrkontrolle, Nov. 2019: Merkblatt zur Ermittlung des Gesamtenergieverbrauchs, Tab. S. 6 </t>
  </si>
  <si>
    <t>Biodiesel (auch HVO) (kWh)</t>
  </si>
  <si>
    <t xml:space="preserve">UBA 2021: Emissionsbilanz erneuerbarer Energieträger im Jahr 2020,Tab 83; Umrechnung Einheiten anh. Bundesamt für Wirtschaft und Ausfuhrkontrolle, Nov. 2019: Merkblatt zur Ermittlung des Gesamtenergieverbrauchs, Tab. S. 6 </t>
  </si>
  <si>
    <t>Biodiesel (l)</t>
  </si>
  <si>
    <t>Holz - Stückholz (kWh Hi)</t>
  </si>
  <si>
    <t xml:space="preserve">UBA 2021: Emissionsbilanz erneuerbarer Energieträger im Jahr 2020,Tab 65, Brennholz - Einzelfeuerung; Umrechnung Einheit gemäß Bundesamt für Wirtschaft und Ausfuhrkontrolle, Nov. 2019: Merkblatt zur Ermittlung des Gesamtenergieverbrauchs, Tab. S. 6 </t>
  </si>
  <si>
    <t xml:space="preserve">DEFRA 2021, Verhältnis "Biomass, Wood logs" zu "Out ofr Scopes, Wood logs", kWh; Umrechnung -&gt; kWh Hs über Bundesamt für Wirtschaft und Ausfuhrkontrolle, Nov. 2019: Merkblatt zur Ermittlung des Gesamtenergieverbrauchs, Tab. S. 6 </t>
  </si>
  <si>
    <t>Holz - Stückholz (t)</t>
  </si>
  <si>
    <t>Tonne</t>
  </si>
  <si>
    <t xml:space="preserve">UBA 2021: Emissionsbilanz erneuerbarer Energieträger im Jahr 2020,Tab 65,Brennholz - Einzelfeuerung; Umrechnung Einheit gemäß Bundesamt für Wirtschaft und Ausfuhrkontrolle, Nov. 2019: Merkblatt zur Ermittlung des Gesamtenergieverbrauchs, Tab. S. 6 </t>
  </si>
  <si>
    <t>DEFRA 2021, Out of scopes, Biofuel, Biomass, Wood logs, tonnes</t>
  </si>
  <si>
    <t>Holz - Hackschnitzel (kWh Hi)</t>
  </si>
  <si>
    <t xml:space="preserve">UBA 2021: Emissionsbilanz erneuerbarer Energieträger im Jahr 2020,Tab 65, Holzhackschnitzel - Einzelfeuerung; Umrechnung Einheit gemäß Bundesamt für Wirtschaft und Ausfuhrkontrolle, Nov. 2019: Merkblatt zur Ermittlung des Gesamtenergieverbrauchs, Tab. S. 6 </t>
  </si>
  <si>
    <t xml:space="preserve">DEFRA 2021, Verhältnis "Biomass, Wood chips" zu "Out ofr Scopes, Wood chips", kWh; Umrechnung -&gt; kWh Hs über Bundesamt für Wirtschaft und Ausfuhrkontrolle, Nov. 2019: Merkblatt zur Ermittlung des Gesamtenergieverbrauchs, Tab. S. 6 </t>
  </si>
  <si>
    <t>Holz - Hackschnitzel (t)</t>
  </si>
  <si>
    <t>Holz - Pellets (kWh Hi)</t>
  </si>
  <si>
    <t xml:space="preserve">UBA 2021: Emissionsbilanz erneuerbarer Energieträger im Jahr 2020,Tab 65, Pellets - Einzelfeuerung; Umrechnung Einheit gemäß Bundesamt für Wirtschaft und Ausfuhrkontrolle, Nov. 2019: Merkblatt zur Ermittlung des Gesamtenergieverbrauchs, Tab. S. 6 </t>
  </si>
  <si>
    <t xml:space="preserve">DEFRA 2021, Verhältnis "Biomass, Wood pellets" zu "Out ofr Scopes, Wood pellets", kWh; Umrechnung -&gt; kWh Hs über Bundesamt für Wirtschaft und Ausfuhrkontrolle, Nov. 2019: Merkblatt zur Ermittlung des Gesamtenergieverbrauchs, Tab. S. 6 </t>
  </si>
  <si>
    <t>EIGENE DEFINITION(1a)</t>
  </si>
  <si>
    <t xml:space="preserve">b) mit anderen Erneuerbaren Energiequellen </t>
  </si>
  <si>
    <t>Solarthermie (Durchschnittswert)</t>
  </si>
  <si>
    <t>UBA 2021: Emissionsbilanz erneuerbarer Energieträger im Jahr 2020,Tab 102, S. 126/127; Durchschnitt</t>
  </si>
  <si>
    <t>S:\Wissensressourcen\Klima\Footprinting&amp;Klimaneutralität\1_Carbon Footprinting\1-2_Emissionsfaktoren\1-2-2_Quellen+Datenbanken für EFs\UBA\Überarbeitet EF Liste 2022\Emissionsbilanz erneuerbarer Energieträger 2020.pdf</t>
  </si>
  <si>
    <t>Wind (Stromerzeugung)</t>
  </si>
  <si>
    <t>UBA 2021: Emissionsbilanz erneuerbarer Energieträger im Jahr 2020,Tab 18 und 19; Anteile onshoe/offshore: AGEE, Sept 2021: Zeitreihen zur Entwicklung der erneuerbaren Energien in Deutschland; Excel, S. 6 Tabelle 4</t>
  </si>
  <si>
    <t>Wasser (Stromerzeugung)</t>
  </si>
  <si>
    <t>UBA 2021: Emissionsbilanz erneuerbarer Energieträger im Jahr 2020,Tab 22</t>
  </si>
  <si>
    <t>PV  (Stromerzeugung)</t>
  </si>
  <si>
    <t>UBA 2021: Emissionsbilanz erneuerbarer Energieträger im Jahr 2020,Tab 10</t>
  </si>
  <si>
    <t>EIGENE DEFINITION(1b)</t>
  </si>
  <si>
    <t>Bezug von Wärme aus dem Wärmenetz oder nicht-eigenen Anlagen, z.B. Warmwasser aus Gaskessel des Vermieters</t>
  </si>
  <si>
    <t>Wärmebezugsdaten in kWh sind  kWh Hs-Werte !</t>
  </si>
  <si>
    <t>Gasheizung (kWh)</t>
  </si>
  <si>
    <t>GEMIS 5.0, 'Gas-Heizung-Brennwert-DE-2020</t>
  </si>
  <si>
    <t>Ölheizung (kWh)</t>
  </si>
  <si>
    <t>GEMIS 5.0, 'Öl-Heizung-Brennwert-DE-2020</t>
  </si>
  <si>
    <t>Holz - Stückholz (kWh)</t>
  </si>
  <si>
    <t>UBA 2021: Emissionsbilanz erneuerbarer Energieträger im Jahr 2020,Tab 65, S. 94/95</t>
  </si>
  <si>
    <t xml:space="preserve">DEFRA 2021, Out of scopes, Biofuel, Biomass, Wood logs,kWh; Umrechnung Einheiten Bundesamt für Wirtschaft und Ausfuhrkontrolle, Nov. 2019: Merkblatt zur Ermittlung des Gesamtenergieverbrauchs, Tab. S. 6 </t>
  </si>
  <si>
    <t>Holz - Hackschnitzel (kWh)</t>
  </si>
  <si>
    <t>UBA 2021: Emissionsbilanz erneuerbarer Energieträger im Jahr 2020,Tab 65, Holzhackschnitzel - Einzelfeuerung</t>
  </si>
  <si>
    <t>DEFRA 2021, Out of scopes, Biofuel, Biomass, Wood chips,kWh; Umrechnung Einheiten Bundesamt für Wirtschaft und Ausfuhrkontrolle, Nov. 2019: Merkblatt zur Ermittlung des Gesamtenergieverbrauchs, Tab. S. 7</t>
  </si>
  <si>
    <t>Holz - Pellets (kWh)</t>
  </si>
  <si>
    <t>UBA 2021: Emissionsbilanz erneuerbarer Energieträger im Jahr 2020,Tab 65, Pellets - Einzelfeuerung</t>
  </si>
  <si>
    <t>DEFRA 2021, Out of scopes, Biofuel, Biomass, Woodpellets,kWh; Umrechnung Einheiten Bundesamt für Wirtschaft und Ausfuhrkontrolle, Nov. 2019: Merkblatt zur Ermittlung des Gesamtenergieverbrauchs, Tab. S. 8</t>
  </si>
  <si>
    <t>Biogas (kWh)</t>
  </si>
  <si>
    <t>UBA 2021: Emissionsbilanz erneuerbarer Energieträger im Jahr 2020,Einzel-Efs in Tab 90; Mix berechnet gemäß Anteilen der gasförmigen Biogasträger in Tab. 87</t>
  </si>
  <si>
    <t xml:space="preserve">DEFRA 2021, Out of scopes, Biogas, kWh; Umrechnung Einheiten Bundesamt für Wirtschaft und Ausfuhrkontrolle, Nov. 2019: Merkblatt zur Ermittlung des Gesamtenergieverbrauchs, Tab. S. 6 </t>
  </si>
  <si>
    <t xml:space="preserve">It should be recognised that these conversion factors are based on an industry average fuel mix for combined heat and power (CHP) based heat and steam (in the absence of statistics from non-CHP operators). Therefore, if better supplier-specific data become available, which are based on a true fuel mix for an organisation’s specific infrastructure, then these should be used as a better alternativ (Reiter </t>
  </si>
  <si>
    <t>Solarthermie</t>
  </si>
  <si>
    <t>Wärmepumpe</t>
  </si>
  <si>
    <t xml:space="preserve">UBA 2021: Emissionsbilanz erneuerbarer Energieträger im Jahr 2020,Tab 108; Mittelwert aus 4 verschiedenen Wärmepumpen-Typen. Daten aus: </t>
  </si>
  <si>
    <t>Geothermie</t>
  </si>
  <si>
    <t>UBA 2021: Emissionsbilanz erneuerbarer Energieträger im Jahr 2020,Tab 116, S. 135</t>
  </si>
  <si>
    <t>EIGENE DEFINITION(2)</t>
  </si>
  <si>
    <t>Strombezug</t>
  </si>
  <si>
    <t>Bezug von Strom aus dem Stromnetz oder nicht-eigenen Anlagen</t>
  </si>
  <si>
    <t xml:space="preserve">Eigene Herleitung/Berechnung gemäß GHG PK-Vorgaben aus 
1) AGEB: Stromerzeugung nach Energieträgern 1990 - 2021 (Stand Dezember 2021); 
2) BDEW: Bruttostromerzeugung nach Energieträgern in D (Stand Nov 2021) 
3) AGEE, Sept 2021: Zeitreihen zur Entwicklung der erneuerbaren Energien in Deutschland; Excel, S. 6 Tabelle 3; 
4) GEMIS 5.0, aktualisierte Daten Feb. 2021, El-mix-DE-2020; 
5) UBA , Mai 2021: Entwicklung der spezifischen Kohlendioxidemissionen des deutschen Strommix 1990 - 2020, Tabelle 1, S. 10 sowie S. 16, Tab. 3 </t>
  </si>
  <si>
    <t>Ökostrom-Produkt</t>
  </si>
  <si>
    <t>nur Windstrom</t>
  </si>
  <si>
    <t>nur Wasserstrom</t>
  </si>
  <si>
    <t>nur PV-Strom</t>
  </si>
  <si>
    <t>EIGENE DEFINITION(3)</t>
  </si>
  <si>
    <t>Fuhrpark / Miet- und Privatwagennutzung</t>
  </si>
  <si>
    <t>a) nach Kraftstoffverbrauch</t>
  </si>
  <si>
    <t>Benzin (l)</t>
  </si>
  <si>
    <t>Auto-Erdgas (l)</t>
  </si>
  <si>
    <t>Hybrid Benzin (l)</t>
  </si>
  <si>
    <t>Hybrid Diesel (l)</t>
  </si>
  <si>
    <t>Elektro Ökostrom</t>
  </si>
  <si>
    <t>EIGENE DEFINITION(5)</t>
  </si>
  <si>
    <t>b) nach Fahrzeugklassen, Kraftstoff und km</t>
  </si>
  <si>
    <t>Kleinwagen, Diesel</t>
  </si>
  <si>
    <t>Fkm</t>
  </si>
  <si>
    <t>Mittelklasse, Diesel</t>
  </si>
  <si>
    <t>Oberklasse, Diesel</t>
  </si>
  <si>
    <t xml:space="preserve">Durchschnitt alle Fhz-Klassen, Diesel </t>
  </si>
  <si>
    <t>Kleinwagen, Benzin</t>
  </si>
  <si>
    <t>Mittelklasse, Benzin</t>
  </si>
  <si>
    <t>Oberklasse, Benzin</t>
  </si>
  <si>
    <t>Durchschnitt alle Fhz-Klassen, Benzin</t>
  </si>
  <si>
    <t>Mittelklasse, CNG</t>
  </si>
  <si>
    <t>Oberklasse, CNG</t>
  </si>
  <si>
    <t>Durchschnitt alle Fhz-Klassen, CNG</t>
  </si>
  <si>
    <t>Kleinwagen, Hybrid</t>
  </si>
  <si>
    <t>Mittelklasse, Hybrid</t>
  </si>
  <si>
    <t>Oberklasse, Hybrid</t>
  </si>
  <si>
    <t>Durchschnitt alle Fhz-Klassen, Hybrid</t>
  </si>
  <si>
    <t>Kleinwagen, Plug-in Hybrid</t>
  </si>
  <si>
    <t>Mittelklasse, Plug-in Hybrid</t>
  </si>
  <si>
    <t>Oberklasse, Plug-in Hybrid</t>
  </si>
  <si>
    <t>Durchschnitt alle Fhz-Klassen, Plug-in Hybrid</t>
  </si>
  <si>
    <t>Kleinwagen, Elektro</t>
  </si>
  <si>
    <t>Mittelklasse, Elektro</t>
  </si>
  <si>
    <t>Oberklasse, Elektro</t>
  </si>
  <si>
    <t>Durchschnitt alle Fhz-Klassen, Elektro</t>
  </si>
  <si>
    <t>Lieferwagen  bis 1,3 t, Diesel</t>
  </si>
  <si>
    <t>Lieferwagen bis 1,3 t, Benzin</t>
  </si>
  <si>
    <t>Lieferwagen bis 1,3 t, Elektro</t>
  </si>
  <si>
    <t>Transporter bis 3,5 t, Diesel</t>
  </si>
  <si>
    <t>Transporter bis 3,5 t, Benzin</t>
  </si>
  <si>
    <t>Transporter bis 3,5 t, Elektro</t>
  </si>
  <si>
    <t>Klein-Laster bis 7,5 t, Diesel, mittl. Ladung</t>
  </si>
  <si>
    <t>Mittelgroßer Lkw &gt; 17 t, Diesel, mittl. Ladung</t>
  </si>
  <si>
    <t>Großer Lkw (Sattelzug &gt; 33 t), Diesel, mittl. Ladung</t>
  </si>
  <si>
    <t>EIGENE DEFINITION(6)</t>
  </si>
  <si>
    <t>Einheit eintragen</t>
  </si>
  <si>
    <t>x</t>
  </si>
  <si>
    <t>PROZESS B</t>
  </si>
  <si>
    <t>PROZESS C</t>
  </si>
  <si>
    <t>PROZESS D</t>
  </si>
  <si>
    <t>PROZESS E</t>
  </si>
  <si>
    <t>PROZESS F</t>
  </si>
  <si>
    <t>EIGENE DEFINITION(8)</t>
  </si>
  <si>
    <t>R22</t>
  </si>
  <si>
    <t>kg</t>
  </si>
  <si>
    <t>Carbon Footprint – Teilgutachten „Monitoring für den CO2-Ausstoß in der Logistikkette“. Ökoinstitut Berli + IFEU i.A. d. UBA, Tabelle 6 S. 47</t>
  </si>
  <si>
    <t>R404A</t>
  </si>
  <si>
    <t>Eingekaufte RHB</t>
  </si>
  <si>
    <t>t</t>
  </si>
  <si>
    <t>Kapitlagut A</t>
  </si>
  <si>
    <t>Kapitalgut B</t>
  </si>
  <si>
    <t>Kapitalgut C</t>
  </si>
  <si>
    <t>Kapitalgut D</t>
  </si>
  <si>
    <t>Kapitalgut E</t>
  </si>
  <si>
    <t>Lieferwagen bis 3,5 t, Diesel, mittl. Beladung</t>
  </si>
  <si>
    <t>tkm</t>
  </si>
  <si>
    <t>LKW, durchschnittliche Größe, Diesel, mittl. Beladung</t>
  </si>
  <si>
    <t>Güterzug</t>
  </si>
  <si>
    <t>DEFRA 2021, WTT- delivery vehs &amp; freight, WTT-Rail, Freight train</t>
  </si>
  <si>
    <t>Seeschiff</t>
  </si>
  <si>
    <t>EIGENE DEFINITION(10)</t>
  </si>
  <si>
    <t>Pkm</t>
  </si>
  <si>
    <t>Annahmne: &lt; 800 km</t>
  </si>
  <si>
    <t>Annahmne: &gt; 800 und &lt; 3700 km</t>
  </si>
  <si>
    <t>Annahme: &gt; 3.700 km</t>
  </si>
  <si>
    <t>EIGENE DEFINITION(11)</t>
  </si>
  <si>
    <t>Bahn Nahverkehr</t>
  </si>
  <si>
    <t>Bahn Fernverkehr</t>
  </si>
  <si>
    <t>Bus (Fernbus)</t>
  </si>
  <si>
    <t>EIGENE DEFINITION(12)</t>
  </si>
  <si>
    <t>S-Bahn/ Tram</t>
  </si>
  <si>
    <t>U-Bahn</t>
  </si>
  <si>
    <t>Mehrere Verkehrsarten</t>
  </si>
  <si>
    <t>Eigene Berechnung, Durchschnitt der darüberstehenden Verkehrsmittel</t>
  </si>
  <si>
    <t>EIGENE DEFINITION EMISSIONSQUELLE</t>
  </si>
  <si>
    <t>€</t>
  </si>
  <si>
    <t>Annahme Taxikosten 2 € je gefahrenen km</t>
  </si>
  <si>
    <t>EIGENE DEFINITION(14)</t>
  </si>
  <si>
    <t>Übernachtungen</t>
  </si>
  <si>
    <t>Zimmer pro Nacht</t>
  </si>
  <si>
    <t>Auf eine Recherche nach alternativen Datenquellen haben wir aufgrund des i.d.R. geringen Emissionsbeitrags der Übernachtungen bei den üblichen Footprints verzichtet.</t>
  </si>
  <si>
    <t>EIGENE DEFINITION(13)</t>
  </si>
  <si>
    <t>Arbeitswege Mitarbeiter</t>
  </si>
  <si>
    <t>PkW Diesel</t>
  </si>
  <si>
    <t>PkW Benzin</t>
  </si>
  <si>
    <t>PkW Hybrid</t>
  </si>
  <si>
    <t>PkW Elektro</t>
  </si>
  <si>
    <t>PkW , Kraftstoff unbekannt</t>
  </si>
  <si>
    <t>DEFRA 2021, Business travel-land, Durchschnitt aus "Local bus", "Rail", "Light Rail and tram", "Underground"</t>
  </si>
  <si>
    <t>Motorrad / Motorroller</t>
  </si>
  <si>
    <t>E-Fahrrad</t>
  </si>
  <si>
    <t>UBA 2020: Ökologische Bewertung von Verkehrsarten - Ergebnisse für den Fahrzeugbetrieb (TTW) (Tabelle 71)</t>
  </si>
  <si>
    <t>UBA 2020: Ökologische Bewertung von Verkehrsarten - Ergebnisse für Fahrzeugherstellung, -wartung und -entsorgung (Tabelle 73)</t>
  </si>
  <si>
    <t>https://www.umweltbundesamt.de/sites/default/files/medien/479/publikationen/texte_156-2020_oekologische_bewertung_von_verkehrsarten_0.pdf</t>
  </si>
  <si>
    <t>EIGENE DEFINITION(15)</t>
  </si>
  <si>
    <t>t.</t>
  </si>
  <si>
    <t>Papier Recycling</t>
  </si>
  <si>
    <t>EIGENE DEFINTION (16a)</t>
  </si>
  <si>
    <t>EIGENE DEFINTION (16b)</t>
  </si>
  <si>
    <t>Mischkost</t>
  </si>
  <si>
    <t>Mahlzeit</t>
  </si>
  <si>
    <t>WWF Deutschland, März 2021: Klimaschutz, landwirtschaftliche Fläche und
natürliche Lebensräume. So schmeckt die Zukunft: Der kulinarische Kompass für eine gesunde Erde", Tab. 4a</t>
  </si>
  <si>
    <t>https://www.google.com/url?sa=t&amp;rct=j&amp;q=&amp;esrc=s&amp;source=web&amp;cd=&amp;ved=2ahUKEwjc2e3Dx4f2AhXXQ_EDHZxbDhUQFnoECAsQAQ&amp;url=https%3A%2F%2Fwww.wwf.de%2Ffileadmin%2Ffm-wwf%2FPublikationen-PDF%2Fkulinarische-kompass-klima.pdf&amp;usg=AOvVaw3ZGXj7Vs0TUcxKIO8DYDiw</t>
  </si>
  <si>
    <t>Vegetarier</t>
  </si>
  <si>
    <t>Veganer</t>
  </si>
  <si>
    <t>EIGENE DEFINITION (17)</t>
  </si>
  <si>
    <t>Haus-/Büro-/Mischmüll, Kleinelektrik (Kocher, Kühlgeräte etc.) -&gt; Recycling/Wiederverarbeitung</t>
  </si>
  <si>
    <t>Elektrik -&gt; Deponierung</t>
  </si>
  <si>
    <t>Batterien, Akkus -&gt; Deponierung</t>
  </si>
  <si>
    <t>Bauabfälle generisch -&gt; Recycling/Weiterverarbeitung</t>
  </si>
  <si>
    <t>Kunststoffe generisch -&gt; Recycling/Wiederverarbeitung/Verbrennung</t>
  </si>
  <si>
    <t>Papier</t>
  </si>
  <si>
    <t>Altöl</t>
  </si>
  <si>
    <t xml:space="preserve">Glas </t>
  </si>
  <si>
    <t>Speisereste</t>
  </si>
  <si>
    <t>Haushaltsabfälle, Verbrennung</t>
  </si>
  <si>
    <t>Person &amp; Jahr</t>
  </si>
  <si>
    <t>Eigene Berechnungen kombiniert aus DEFRA 2021 und Statistiken zum Abfallaufkommen in Deutschland</t>
  </si>
  <si>
    <t>EIGENE DEFINITION(18)</t>
  </si>
  <si>
    <t>Wasserbereitstellung</t>
  </si>
  <si>
    <t>Wasserbereitstellung (cbm)</t>
  </si>
  <si>
    <t>cbm</t>
  </si>
  <si>
    <t>Wasserbereitstellung Pauschale</t>
  </si>
  <si>
    <t>EIGENE DEFINITION(19)</t>
  </si>
  <si>
    <t>Abwasserentsorgung (cbm)</t>
  </si>
  <si>
    <t>Abwasserentsorgung Pauschale</t>
  </si>
  <si>
    <t xml:space="preserve">Konservative Annahme: Die gesamte verbrauchte Wassermenge geht als Abwasser in die Kanalisation (d.h. keine Berücksichtigung Nahrungsaufnahme etc!) </t>
  </si>
  <si>
    <t>EIGENE DEFINITION(20)</t>
  </si>
  <si>
    <t>Umrechnung Heiz- und Brennwerte verschiedener Brennstoffe</t>
  </si>
  <si>
    <t xml:space="preserve">Energieträger </t>
  </si>
  <si>
    <t>Standard
einheit</t>
  </si>
  <si>
    <r>
      <t xml:space="preserve">Heizwert </t>
    </r>
    <r>
      <rPr>
        <sz val="10"/>
        <color rgb="FF000000"/>
        <rFont val="BundesSerifOffice"/>
      </rPr>
      <t>(= Hi) in
kWh/Standardeinheit</t>
    </r>
  </si>
  <si>
    <r>
      <t xml:space="preserve">Brennwert 
</t>
    </r>
    <r>
      <rPr>
        <sz val="10"/>
        <color rgb="FF000000"/>
        <rFont val="BundesSerifOffice"/>
      </rPr>
      <t>(= Hs) in
kWh/Standardeinheit</t>
    </r>
  </si>
  <si>
    <t>Verhältnis 
Hi : Hs</t>
  </si>
  <si>
    <t>Verhältnis 
Hs : Hi</t>
  </si>
  <si>
    <t xml:space="preserve">Heizöl leicht </t>
  </si>
  <si>
    <t xml:space="preserve">l </t>
  </si>
  <si>
    <t xml:space="preserve">9,94 </t>
  </si>
  <si>
    <t>10,6</t>
  </si>
  <si>
    <t xml:space="preserve">Heizöl schwer </t>
  </si>
  <si>
    <t xml:space="preserve">10,9 </t>
  </si>
  <si>
    <t>11,3</t>
  </si>
  <si>
    <t xml:space="preserve">Flüssiggas </t>
  </si>
  <si>
    <t xml:space="preserve">kg </t>
  </si>
  <si>
    <t xml:space="preserve">12,77 </t>
  </si>
  <si>
    <t>14,06</t>
  </si>
  <si>
    <t xml:space="preserve">Erdgas
(gemittelt L und H) </t>
  </si>
  <si>
    <r>
      <t>m</t>
    </r>
    <r>
      <rPr>
        <sz val="6"/>
        <color rgb="FF000000"/>
        <rFont val="BundesSerifOffice"/>
      </rPr>
      <t xml:space="preserve">3 </t>
    </r>
  </si>
  <si>
    <t xml:space="preserve">9,77 </t>
  </si>
  <si>
    <t>10,78</t>
  </si>
  <si>
    <t xml:space="preserve">Steinkohle </t>
  </si>
  <si>
    <t xml:space="preserve">8,36 </t>
  </si>
  <si>
    <t>8,6</t>
  </si>
  <si>
    <t xml:space="preserve">Braunkohle </t>
  </si>
  <si>
    <t xml:space="preserve">5,6 </t>
  </si>
  <si>
    <t xml:space="preserve">Ottokraftstoffe </t>
  </si>
  <si>
    <t xml:space="preserve">9,02 </t>
  </si>
  <si>
    <t>9,92</t>
  </si>
  <si>
    <t xml:space="preserve">Dieselkraftstoffe </t>
  </si>
  <si>
    <t xml:space="preserve">9,96 </t>
  </si>
  <si>
    <t>10,66</t>
  </si>
  <si>
    <t xml:space="preserve">Biomasse Holz </t>
  </si>
  <si>
    <t xml:space="preserve">4,07 </t>
  </si>
  <si>
    <t>4,4</t>
  </si>
  <si>
    <t xml:space="preserve">Pellets </t>
  </si>
  <si>
    <t>5,4</t>
  </si>
  <si>
    <t xml:space="preserve">Biogas </t>
  </si>
  <si>
    <t>7,5</t>
  </si>
  <si>
    <t xml:space="preserve">Biodiesel </t>
  </si>
  <si>
    <t xml:space="preserve">9,04 </t>
  </si>
  <si>
    <t>9,78</t>
  </si>
  <si>
    <t xml:space="preserve">Wasserstoff </t>
  </si>
  <si>
    <t>3,54</t>
  </si>
  <si>
    <t xml:space="preserve">Strom </t>
  </si>
  <si>
    <t xml:space="preserve">kWh </t>
  </si>
  <si>
    <t xml:space="preserve">Fernwärme/ Fernkälte </t>
  </si>
  <si>
    <t xml:space="preserve">Quelle: Bundesamt für Wirtschaft und Ausfuhrkontrolle, Nov. 2019: Merkblatt zur Ermittlung des Gesamtenergieverbrauchs, Tab. S. 6 </t>
  </si>
  <si>
    <t>ÖPNV &amp; Taxi</t>
  </si>
  <si>
    <t>Fuhrpark &amp; Mietwagen</t>
  </si>
  <si>
    <t>Mietwagen&amp;Privatwagen</t>
  </si>
  <si>
    <t>Erdgas</t>
  </si>
  <si>
    <t>Benzin</t>
  </si>
  <si>
    <t>Mietwagen</t>
  </si>
  <si>
    <t>fleischbetont</t>
  </si>
  <si>
    <t>Fernwärme</t>
  </si>
  <si>
    <t>Diesel</t>
  </si>
  <si>
    <t>Privatwagen</t>
  </si>
  <si>
    <t>Fernkälte</t>
  </si>
  <si>
    <t>Vegetarisch</t>
  </si>
  <si>
    <t>Heizöl</t>
  </si>
  <si>
    <t>Strom</t>
  </si>
  <si>
    <t>Holzpellets</t>
  </si>
  <si>
    <t>Strom + Diese (Hybrid)</t>
  </si>
  <si>
    <t>konventionell</t>
  </si>
  <si>
    <t>Holzhackschnitzel</t>
  </si>
  <si>
    <t>Strom + Benzin (Hybrid)</t>
  </si>
  <si>
    <t>gemisch</t>
  </si>
  <si>
    <t>Sonstiges - bitte in Kommentarspalte angeben</t>
  </si>
  <si>
    <t>ökologisch</t>
  </si>
  <si>
    <t>unbekannt</t>
  </si>
  <si>
    <t>Kleinwagen</t>
  </si>
  <si>
    <t>Mittelklasse</t>
  </si>
  <si>
    <t>Oberklasse</t>
  </si>
  <si>
    <t>Sprinter</t>
  </si>
  <si>
    <t>Lkw</t>
  </si>
  <si>
    <t>Diese Seite dient zur übersichtlichen und druckbaren Darstellung der Ergebnisse</t>
  </si>
  <si>
    <t>Datenerfassung eigene Energieerzeugungsanlagen mittels erneuerbaren Energien</t>
  </si>
  <si>
    <t>Eigene Energieerzeugungsanlagen mittels erneuerbarer Energien (ohne biogene Brennstoffe)</t>
  </si>
  <si>
    <t>2.2 Wärmebezug</t>
  </si>
  <si>
    <t>2.1 Strombezüge</t>
  </si>
  <si>
    <t>2.1a Strom (market based)</t>
  </si>
  <si>
    <t>2.1b Fuhrpark (Strom)</t>
  </si>
  <si>
    <t>2.1c Baustellenfuhrpark (Strom)</t>
  </si>
  <si>
    <t>3.3 Energiebedingte Vorkette</t>
  </si>
  <si>
    <t>3.3c Vorkette eigene Energieerzeugung mittels erneuerbarer Energie</t>
  </si>
  <si>
    <t>3.3b Vorkette Wärmebezug</t>
  </si>
  <si>
    <t>3.3f Vorkette Fuhrpark</t>
  </si>
  <si>
    <t>3.3g Vorkette Baustellenfuhrpark</t>
  </si>
  <si>
    <t>3.3h Vorkette Brennstoffverbräuche aus Geschäftsemissionen</t>
  </si>
  <si>
    <t>3.3i Vorkette eigene Energieerzeugung aus Brennstoffen</t>
  </si>
  <si>
    <t>Verbrauchte Menge / Anzahl</t>
  </si>
  <si>
    <t>3.1 Eingekaufte Waren und Dienstleistungen</t>
  </si>
  <si>
    <t>3.5 Abfall und Abwasser</t>
  </si>
  <si>
    <t>Eigene Energieerzeugung mittels erneuerbarer Energie</t>
  </si>
  <si>
    <t>Brennstoffverbräuche</t>
  </si>
  <si>
    <t>Kältemittel</t>
  </si>
  <si>
    <t>Wärmebezug</t>
  </si>
  <si>
    <t>Eingekaufte Waren und Dienstleistungen</t>
  </si>
  <si>
    <t>Vor- und nachgelagerte Logistik</t>
  </si>
  <si>
    <t>Abfall und Abwasser</t>
  </si>
  <si>
    <t>Verarbeitung verkaufter Zwischenprodukte</t>
  </si>
  <si>
    <t>Nutzung verkaufter Produkte</t>
  </si>
  <si>
    <t>Umgang mit verkauften Produkten am Ende ihres Lebenszyklus</t>
  </si>
  <si>
    <t>Nachgelagerte verleaste Anlagen</t>
  </si>
  <si>
    <t>Franchises</t>
  </si>
  <si>
    <t>Investments</t>
  </si>
  <si>
    <t>1.1 Brennstoffverbräuche</t>
  </si>
  <si>
    <t>1.1a Brennstoffemissionen aus Geschäftsemissionen</t>
  </si>
  <si>
    <t>1.1b Eigene Energieerzeugung aus Brennstoffen</t>
  </si>
  <si>
    <t>1.1c Eigener Fuhrpark</t>
  </si>
  <si>
    <t>1.1d Eigener Baustellenfuhrpark</t>
  </si>
  <si>
    <t>1.2 Kältemittel</t>
  </si>
  <si>
    <t>3.3d Vorkette Kältemittel</t>
  </si>
  <si>
    <t>3.6 Dienstreisen</t>
  </si>
  <si>
    <t>1.3 Prozessemissionen</t>
  </si>
  <si>
    <t>Brennstoffverbrauch</t>
  </si>
  <si>
    <t>3.1a Eingekaufte Waren und Dienstleistungen</t>
  </si>
  <si>
    <t>3.1b Kantinen</t>
  </si>
  <si>
    <t>Produkt</t>
  </si>
  <si>
    <t>Verarbeitung verkaufter Produkte</t>
  </si>
  <si>
    <r>
      <t>Scope 1 Emissionen der Verarbeitung in tCO</t>
    </r>
    <r>
      <rPr>
        <b/>
        <vertAlign val="subscript"/>
        <sz val="11"/>
        <color rgb="FF323232"/>
        <rFont val="Arial"/>
        <family val="2"/>
      </rPr>
      <t>2</t>
    </r>
    <r>
      <rPr>
        <b/>
        <sz val="11"/>
        <color rgb="FF323232"/>
        <rFont val="Arial"/>
        <family val="2"/>
      </rPr>
      <t>e</t>
    </r>
  </si>
  <si>
    <r>
      <t>Scope 2 Emissionen der Verarbeitung in tCO</t>
    </r>
    <r>
      <rPr>
        <b/>
        <vertAlign val="subscript"/>
        <sz val="11"/>
        <color rgb="FF323232"/>
        <rFont val="Arial"/>
        <family val="2"/>
      </rPr>
      <t>2</t>
    </r>
    <r>
      <rPr>
        <b/>
        <sz val="11"/>
        <color rgb="FF323232"/>
        <rFont val="Arial"/>
        <family val="2"/>
      </rPr>
      <t>e</t>
    </r>
  </si>
  <si>
    <r>
      <t>Scope 1 Emissionen der Nutzung in tCO</t>
    </r>
    <r>
      <rPr>
        <b/>
        <vertAlign val="subscript"/>
        <sz val="11"/>
        <color rgb="FF323232"/>
        <rFont val="Arial"/>
        <family val="2"/>
      </rPr>
      <t>2</t>
    </r>
    <r>
      <rPr>
        <b/>
        <sz val="11"/>
        <color rgb="FF323232"/>
        <rFont val="Arial"/>
        <family val="2"/>
      </rPr>
      <t>e</t>
    </r>
  </si>
  <si>
    <r>
      <t>Scope 2 Emissionen der Nutzung in tCO</t>
    </r>
    <r>
      <rPr>
        <b/>
        <vertAlign val="subscript"/>
        <sz val="11"/>
        <color rgb="FF323232"/>
        <rFont val="Arial"/>
        <family val="2"/>
      </rPr>
      <t>2</t>
    </r>
    <r>
      <rPr>
        <b/>
        <sz val="11"/>
        <color rgb="FF323232"/>
        <rFont val="Arial"/>
        <family val="2"/>
      </rPr>
      <t>e</t>
    </r>
  </si>
  <si>
    <r>
      <t xml:space="preserve">Hinweis: </t>
    </r>
    <r>
      <rPr>
        <sz val="12"/>
        <color theme="1"/>
        <rFont val="Arial"/>
        <family val="2"/>
      </rPr>
      <t>Hier werden die Scope 1 und 2 Emissionen erfasst, die bei der Nutzung der verkauften Produkte entstehen und direkt mit dem verkauften Produkt in Zusammenhang stehen.</t>
    </r>
  </si>
  <si>
    <r>
      <t xml:space="preserve">Hinweis: </t>
    </r>
    <r>
      <rPr>
        <sz val="12"/>
        <color theme="1"/>
        <rFont val="Arial"/>
        <family val="2"/>
      </rPr>
      <t>Hier werden die Scope 1 und 2 Emissionen erfasst, die bei der weiteren Verarbeitung der verkauften Produkte entstehen und direkt mit dem verkauften Produkt in Zusammenhang stehen.</t>
    </r>
  </si>
  <si>
    <t>Datenerfassung Nutzung verkaufter Produkte</t>
  </si>
  <si>
    <t>Datenerfassung Verarbeitung verkaufter Produkte</t>
  </si>
  <si>
    <t>Datenerfassung Entsorgung verkaufter Produkte</t>
  </si>
  <si>
    <t>Entsorgung verkaufter Produkte</t>
  </si>
  <si>
    <t>Datenerfassung Franchise</t>
  </si>
  <si>
    <r>
      <rPr>
        <b/>
        <sz val="12"/>
        <color rgb="FFFF0000"/>
        <rFont val="Arial"/>
        <family val="2"/>
      </rPr>
      <t>Hinweis:</t>
    </r>
    <r>
      <rPr>
        <sz val="12"/>
        <rFont val="Arial"/>
        <family val="2"/>
      </rPr>
      <t xml:space="preserve"> In dieser Kategorie werden Emissionen aus Franchises angegeben. Zu Berücksichtigen sind die Scope 1 und 2 Emissionen der Franchises, die bereits in Scope 1 und 2 dieses CCFs erfasst wurden.
</t>
    </r>
  </si>
  <si>
    <t>Informationen zum Franchise</t>
  </si>
  <si>
    <r>
      <t>Scope 1 Emissionen des Franchises in tCO</t>
    </r>
    <r>
      <rPr>
        <b/>
        <vertAlign val="subscript"/>
        <sz val="11"/>
        <color rgb="FF323232"/>
        <rFont val="Arial"/>
        <family val="2"/>
      </rPr>
      <t>2</t>
    </r>
    <r>
      <rPr>
        <b/>
        <sz val="11"/>
        <color rgb="FF323232"/>
        <rFont val="Arial"/>
        <family val="2"/>
      </rPr>
      <t>e</t>
    </r>
  </si>
  <si>
    <r>
      <t>Scope 2 Emissionen des Franchises in tCO</t>
    </r>
    <r>
      <rPr>
        <b/>
        <vertAlign val="subscript"/>
        <sz val="11"/>
        <color rgb="FF323232"/>
        <rFont val="Arial"/>
        <family val="2"/>
      </rPr>
      <t>2</t>
    </r>
    <r>
      <rPr>
        <b/>
        <sz val="11"/>
        <color rgb="FF323232"/>
        <rFont val="Arial"/>
        <family val="2"/>
      </rPr>
      <t>e</t>
    </r>
  </si>
  <si>
    <t>Datenerfassung Investitionen</t>
  </si>
  <si>
    <t>Informationen zur Investition</t>
  </si>
  <si>
    <r>
      <t>Scope 1 Emissionen der Investion in tCO</t>
    </r>
    <r>
      <rPr>
        <b/>
        <vertAlign val="subscript"/>
        <sz val="11"/>
        <color rgb="FF323232"/>
        <rFont val="Arial"/>
        <family val="2"/>
      </rPr>
      <t>2</t>
    </r>
    <r>
      <rPr>
        <b/>
        <sz val="11"/>
        <color rgb="FF323232"/>
        <rFont val="Arial"/>
        <family val="2"/>
      </rPr>
      <t>e</t>
    </r>
  </si>
  <si>
    <r>
      <t>Scope 2 Emissionen der Investition in tCO</t>
    </r>
    <r>
      <rPr>
        <b/>
        <vertAlign val="subscript"/>
        <sz val="11"/>
        <color rgb="FF323232"/>
        <rFont val="Arial"/>
        <family val="2"/>
      </rPr>
      <t>2</t>
    </r>
    <r>
      <rPr>
        <b/>
        <sz val="11"/>
        <color rgb="FF323232"/>
        <rFont val="Arial"/>
        <family val="2"/>
      </rPr>
      <t>e</t>
    </r>
  </si>
  <si>
    <r>
      <rPr>
        <b/>
        <sz val="12"/>
        <color rgb="FFFF0000"/>
        <rFont val="Arial"/>
        <family val="2"/>
      </rPr>
      <t>Hinweis:</t>
    </r>
    <r>
      <rPr>
        <sz val="12"/>
        <rFont val="Arial"/>
        <family val="2"/>
      </rPr>
      <t xml:space="preserve"> In dieser Kategorie sind Anteilig die Emissionen der Investitionen zu erfassen.
</t>
    </r>
  </si>
  <si>
    <t>Anteil in Prozent</t>
  </si>
  <si>
    <t>Investionen</t>
  </si>
  <si>
    <r>
      <t>Scope 1 Emissionen der Entsorgung in tCO</t>
    </r>
    <r>
      <rPr>
        <b/>
        <vertAlign val="subscript"/>
        <sz val="11"/>
        <color rgb="FF323232"/>
        <rFont val="Arial"/>
        <family val="2"/>
      </rPr>
      <t>2</t>
    </r>
    <r>
      <rPr>
        <b/>
        <sz val="11"/>
        <color rgb="FF323232"/>
        <rFont val="Arial"/>
        <family val="2"/>
      </rPr>
      <t>e</t>
    </r>
  </si>
  <si>
    <r>
      <t>Scope 2 Emissionen der Entsorgung in tCO</t>
    </r>
    <r>
      <rPr>
        <b/>
        <vertAlign val="subscript"/>
        <sz val="11"/>
        <color rgb="FF323232"/>
        <rFont val="Arial"/>
        <family val="2"/>
      </rPr>
      <t>2</t>
    </r>
    <r>
      <rPr>
        <b/>
        <sz val="11"/>
        <color rgb="FF323232"/>
        <rFont val="Arial"/>
        <family val="2"/>
      </rPr>
      <t>e</t>
    </r>
  </si>
  <si>
    <t>3.7 Arbeitsweg Mitarbeiter:innen</t>
  </si>
  <si>
    <t>Datenerfassung Arbeitswege der Mitarbeiter:innen</t>
  </si>
  <si>
    <t>Arbeitsweg Mitarbeiter:innen</t>
  </si>
  <si>
    <t>3.6a Flüge</t>
  </si>
  <si>
    <t>3.6b Miet- und Privatwagen</t>
  </si>
  <si>
    <t>3.6c Bahn</t>
  </si>
  <si>
    <t>3.6d ÖPNV</t>
  </si>
  <si>
    <t>3.6e Taxi</t>
  </si>
  <si>
    <t>3.6f Hotelübernachtungen</t>
  </si>
  <si>
    <t>begründeter Ausschluss --&gt; im Leitfaden erklären</t>
  </si>
  <si>
    <t>Begründung Ausschluss 
(für die Berichterstattung)</t>
  </si>
  <si>
    <t>Monetäre Bewertung</t>
  </si>
  <si>
    <t>SUMME der Emissionen in [t CO2e]</t>
  </si>
  <si>
    <r>
      <t>Monetäre Bewertung der Emissionen nach Scopes und Emissionsquellen [t CO</t>
    </r>
    <r>
      <rPr>
        <b/>
        <vertAlign val="subscript"/>
        <sz val="10"/>
        <color theme="1"/>
        <rFont val="Arial"/>
        <family val="2"/>
      </rPr>
      <t>2</t>
    </r>
    <r>
      <rPr>
        <b/>
        <sz val="10"/>
        <color theme="1"/>
        <rFont val="Arial"/>
        <family val="2"/>
      </rPr>
      <t>e]</t>
    </r>
  </si>
  <si>
    <t>Monetäre Bewertung in Euro</t>
  </si>
  <si>
    <t>Nach dem Beitrag des Umweltbundsamts "Gesellschaftliche Kosten der Umweltbelastung", werden die Klimakosten 2021 mit 201€ je Tonne Kolendioxid bewertet. Die Anwendung auf die CO2-Äquivalente kann laut dem Beitrag analgo zur Emissionsberechnung erfolgen, deshalb erfolgt die monetäre Bewertung anhand des Preises von 201€.</t>
  </si>
  <si>
    <t>Quelle: 
https://www.umweltbundesamt.de/daten/umwelt-wirtschaft/gesellschaftliche-kosten-von-umweltbelastungen#klimakosten-von-treibhausgas-emissionen</t>
  </si>
  <si>
    <t>Preisannahme:</t>
  </si>
  <si>
    <t>UBA 2021: Emissionsbilanz erneuerbarer Energieträger im Jahr 2020,Tab 102, S. 126/127; Durchschnitt gewichtet mit Erzeugungsmix</t>
  </si>
  <si>
    <t>UBA 2021: Emissionsbilanz erneuerbarer Energieträger im Jahr 2020,Tab 12, 14 und Tabelle 18 und 19; Anteile onshore/offshore: AGEE, Sept 2021: Zeitreihen zur Entwicklung der erneuerbaren Energien in Deutschland; Excel, S. 6 Tabelle 3</t>
  </si>
  <si>
    <t>UBA 2021: Emissionsbilanz erneuerbarer Energieträger im Jahr 2020,Tab 22, Durschschnitt Laufwasser und Pumpspeicher gewichtet nach Anteil Stromerzeugung</t>
  </si>
  <si>
    <t>Biogas Mix</t>
  </si>
  <si>
    <t xml:space="preserve">DEFRA 2022, Out of scopes, Biofuel, Biodiesel ME, litres; Umrechnung Einheiten anh. Bundesamt für Wirtschaft und Ausfuhrkontrolle, Nov. 2019: Merkblatt zur Ermittlung des Gesamtenergieverbrauchs, Tab. S. 6 </t>
  </si>
  <si>
    <t>DEFRA 2022, Out of scopes, Biofuel, Biodiesel ME, litres</t>
  </si>
  <si>
    <t>DEFRA 2022, Out of scopes, Biofuel, Biomass, Wood logs, kWh</t>
  </si>
  <si>
    <t>DEFRA 2022, Out of scopes, Biofuel, Biomass, Wood logs, tonnes</t>
  </si>
  <si>
    <t>DEFRA 2022, Out of scopes, Biofuel, Biomass, Wood chips, kWh</t>
  </si>
  <si>
    <t>DEFRA 2022, Out of scopes, Biofuel, Biomass, Wood chips, tonnes</t>
  </si>
  <si>
    <t>DEFRA 2022, Out of scopes, Biofuel, Biomass, Wood pellets, kWh</t>
  </si>
  <si>
    <t>DEFRA 2022, Out of scopes, Biofuel, Biomass, Wood pellets, tonnes</t>
  </si>
  <si>
    <t>DEFRA 2022, Heat and steam,  Activity "Heat and steam", Type "Local heat and steam"</t>
  </si>
  <si>
    <t>DEFRA 2022:
a) Reiter "Transmission and distribution" -&gt; Activity "Distribution - district heat &amp; steam" -&gt; Type "5% loss" ;
b) Reiter "WTT- heat and steam" -&gt; Activity "WTT- heat and steam" -&gt;  Type "District heat and steam"; 
c) Reiter "WTT- heat and steam" -&gt; Activity "WTT- district heat &amp; steam distribution" -&gt;  Type "5% loss"</t>
  </si>
  <si>
    <t>DEFRA 2022, Heat and steam,  Activity "Heat and steam", Type ""District heat and steam"</t>
  </si>
  <si>
    <t>DEFRA 2022:
a) Reiter "Transmission and distribution" -&gt; Activity "Distribution - district heat &amp; steam" -&gt; Type "5% loss" ; 
b) Reiter "WTT- heat and steam" -&gt; Activity "WTT- heat and steam" -&gt;  Type "District heat and steam"</t>
  </si>
  <si>
    <t>UBA 2021: Emissionsbilanz erneuerbarer Energieträger im Jahr 2020,Tab 90, S. 117-119, fremde Hilfsenergie</t>
  </si>
  <si>
    <t>UBA 2021: Emissionsbilanz erneuerbarer Energieträger im Jahr 2020,Tab 108, S. 130/131, Mittelwert gewichtet basierend auf Erzeugunsmix der Wärmepumpen-Typen, , fremde Hilfsenergie</t>
  </si>
  <si>
    <t>UBA 2021: Emissionsbilanz erneuerbarer Energieträger im Jahr 2020,Tab 116, S. 135, fremde Hilfsenergie</t>
  </si>
  <si>
    <t>UBA 2021: Emissionsbilanz erneuerbarer Energieträger im Jahr 2020,Tab 12, 14 und Tabelle 18 und 19; Anteile onshore/offshore: AGEE, Sept 2021: Zeitreihen zur Entwicklung der erneuerbaren Energien in Deutschland; Excel, S. 6 Tabelle 3, fremde Hilfsenergie</t>
  </si>
  <si>
    <t>UBA 2021: Emissionsbilanz erneuerbarer Energieträger im Jahr 2020,Tab 22, Durschschnitt Laufwasser und Pumpspeicher gewichtet nach Anteil Stromerzeugung, fremde Hilfsenergie</t>
  </si>
  <si>
    <t>UBA 2021: Emissionsbilanz erneuerbarer Energieträger im Jahr 2020,Tab 10, fremde Hilfsenergie</t>
  </si>
  <si>
    <t xml:space="preserve">DEFRA 2022, Fuels, Liquid Fuels, Petrol (100% mineral petrol), litres </t>
  </si>
  <si>
    <t xml:space="preserve">DEFRA 2022, WTT-Fuels, Liquid Fuels, Petrol (100% mineral petrol), litres </t>
  </si>
  <si>
    <t>DEFRA 2022, Fuels, Gaseous Fuels,  CNG, litres</t>
  </si>
  <si>
    <t>DEFRA 2022, WTT Fuels, Gaseous Fuels,  CNG, litres</t>
  </si>
  <si>
    <t>DEFRA 2022, Fuels, Liquid Fuels, Diesel (100% mineral diesel), litres</t>
  </si>
  <si>
    <t>DEFRA 2022, WTT-Fuels, Liquid Fuels, Diesel (100% mineral diesel), litres</t>
  </si>
  <si>
    <t>DEFRA 2022, Business travel-land, Cars (by-size), Small car, Diesel</t>
  </si>
  <si>
    <t>DEFRA 2022, WTT-pass vehs &amp; travel-land, WTT-cars (by-size), Average car, Diesel</t>
  </si>
  <si>
    <t>DEFRA 2022, Business travel-land, Cars (by-size), Medium car, Diesel</t>
  </si>
  <si>
    <t>DEFRA 2022, Business travel-land, Cars (by-size), Large car, Diesel</t>
  </si>
  <si>
    <t>DEFRA 2022, Business travel-land, Cars (by-size), Average car, Diesel</t>
  </si>
  <si>
    <t>DEFRA 2022, Passenger vehicles, Cars (by-size), Small car, Petrol</t>
  </si>
  <si>
    <t>DEFRA 2022, WTT- pass vehs &amp; travel-land, WTT-Cars (by-size), Small car, Petrol</t>
  </si>
  <si>
    <t>DEFRA 2022, Passenger vehicles, Cars (by-size), Medium car, Petrol</t>
  </si>
  <si>
    <t>DEFRA 2022, WTT- pass vehs &amp; travel-land, WTT-Cars (by-size), Medium car, Petrol</t>
  </si>
  <si>
    <t>DEFRA 2022, Passenger vehicles, Cars (by-size), Large car, Petrol</t>
  </si>
  <si>
    <t>DEFRA 2022, WTT- pass vehs &amp; travel-land, WTT-Cars (by-size), Large car, Petrol</t>
  </si>
  <si>
    <t>DEFRA 2022, Passenger vehicles, Cars (by-size), Average car, Petrol</t>
  </si>
  <si>
    <t>DEFRA 2022, WTT-pass vehs &amp; travel-land, WTT-cars (by-size), Average car, Petrol</t>
  </si>
  <si>
    <t>DEFRA 2022, Passenger vehicles, Cars (by-size), Medium car, CNG</t>
  </si>
  <si>
    <t>DEFRA 2022, WTT-pass vehs &amp; travel-land, WTT-cars (by-size), Medium car, CNG</t>
  </si>
  <si>
    <t>DEFRA 2022, Passenger vehicles, Cars (by-size), Large car, CNG</t>
  </si>
  <si>
    <t>DEFRA 2022, WTT-pass vehs &amp; travel-land, WTT-cars (by-size), Large car, CNG</t>
  </si>
  <si>
    <t>DEFRA 2022, Passenger vehicle, Cars (by-size), Average car, CNG</t>
  </si>
  <si>
    <t>DEFRA 2022, WTT-pass vehs &amp; travel-land, WTT-cars (by-size), Average car, CNG</t>
  </si>
  <si>
    <t>DEFRA 2022, Passenger vehicle, Cars (by-size), Small car, Hybrid</t>
  </si>
  <si>
    <t>DEFRA 2022, WTT-pass vehs &amp; travel-land, WTT-cars (by-size), Small car, Hybrid</t>
  </si>
  <si>
    <t>DEFRA 2022, Passenger vehicle, Cars (by-size), Medium car, Hybrid</t>
  </si>
  <si>
    <t>DEFRA 2022, WTT-pass vehs &amp; travel-land, WTT-cars (by-size), Medium car, Hybrid</t>
  </si>
  <si>
    <t>DEFRA 2022, Passenger vehicle, Cars (by-size), Large car, Hybrid</t>
  </si>
  <si>
    <t>DEFRA 2022, WTT-pass vehs &amp; travel-land, WTT-cars (by-size), Large car, Hybrid</t>
  </si>
  <si>
    <t>DEFRA 2022, Passenger vehicle, Cars (by-size), Average car, Hybrid</t>
  </si>
  <si>
    <t>DEFRA 2022, WTT-pass vehs &amp; travel-land, WTT-cars (by-size), Average car, Hybrid</t>
  </si>
  <si>
    <t>DEFRA 2022, Passenger vehicle, Cars (by-size), Small car, Plug-in Hybrid Electric Vehicle</t>
  </si>
  <si>
    <t>DEFRA 2022, UK electricity for EVs, Cars (by-size), Small car, Plug-in-Hybrid</t>
  </si>
  <si>
    <t>Summe aus 'DEFRA 2022, UK electricity T&amp;D for EVs, Cars (by-size), Small car, Plug-in-Hybrid' und 'DEFRA 2022, WTT-pass vehs &amp; travel-land, WTT-cars (by-size), Small car, Plug-in Hybrid'</t>
  </si>
  <si>
    <t>DEFRA 2022, Passenger vehicle, Cars (by-size), Medium car, Plug-in Hybrid</t>
  </si>
  <si>
    <t>DEFRA 2022, UK electricity for EVs, Cars (by-size), Medium car, Plug-in-Hybrid</t>
  </si>
  <si>
    <t>Summe aus 'DEFRA 2022, UK electricity T&amp;D for EVs, Cars (by-size), Medium car, Plug-in-Hybrid' und 'DEFRA 2022, WTT-pass vehs &amp; travel-land, WTT-cars (by-size), Medium car, Plug-in Hybrid'</t>
  </si>
  <si>
    <t>DEFRA 2022, Passenger vehicle, Cars (by-size), Large car, Plug-in Hybrid</t>
  </si>
  <si>
    <t>DEFRA 2022, UK electricity for EVs, Cars (by-size), Large car, Plug-in-Hybrid</t>
  </si>
  <si>
    <t>Summe aus 'DEFRA 2022, UK electricity T&amp;D for EVs, Cars (by-size), Large car, Plug-in-Hybrid' und 'DEFRA 2022, WTT-pass vehs &amp; travel-land, WTT-cars (by-size), Large car, Plug-in Hybrid'</t>
  </si>
  <si>
    <t>DEFRA 2022, Passenger vehicle, Cars (by-size), Average car, Plug-in Hybrid</t>
  </si>
  <si>
    <t>DEFRA 2022, UK electricity for EVs, Cars (by-size), Average car, Lug-in-Hybrid</t>
  </si>
  <si>
    <t>Summe aus 'DEFRA 2022, UK electricity T&amp;D for EVs, Cars (by-size), Average car, Plug-in-Hybrid' und 'DEFRA 2022, WTT-pass vehs &amp; travel-land, WTT-cars (by-size), Average car, Plug-in Hybrid'</t>
  </si>
  <si>
    <t>DEFRA 2022, UK electricity for EVs, Cars (by-size), Small car, Battery Electric</t>
  </si>
  <si>
    <t>Summe aus 'DEFRA 2022, UK electricity T&amp;D for EVs, Cars (by-size), Small car, Battery Electric' und 'DEFRA 2022, WTT-pass vehs &amp; travel-land, WTT-cars (by-size), Small car, Battery Electric'</t>
  </si>
  <si>
    <t>DEFRA 2022, UK electricity for EVs, Cars (by-size), Medium car, Battery Electric</t>
  </si>
  <si>
    <t>Summe aus 'DEFRA 2022, UK electricity T&amp;D for EVs, Cars (by-size), Medium car, Battery Electric' und 'DEFRA 2022, WTT-pass vehs &amp; travel-land, WTT-cars (by-size), Medium car, Battery Electric'</t>
  </si>
  <si>
    <t>DEFRA 2022, UK electricity for EVs, Cars (by-size), Large car, Battery Electric</t>
  </si>
  <si>
    <t>Summe aus 'DEFRA 2022, UK electricity T&amp;D for EVs, Cars (by-size), Large car, Battery Electric' und 'DEFRA 2022, WTT-pass vehs &amp; travel-land, WTT-cars (by-size), Large car, Battery Electric'</t>
  </si>
  <si>
    <t>DEFRA 2022, Passenger vehicle, Cars (by-size), Average car, Battery Electric</t>
  </si>
  <si>
    <t>DEFRA 2022, UK electricity for EVs, Cars (by-size), Average car, Battery Electric</t>
  </si>
  <si>
    <t>Summe aus 'DEFRA 2022, UK electricity T&amp;D for EVs, Cars (by-size), Average car, Battery Electric' und 'DEFRA 2022, WTT-pass vehs &amp; travel-land, WTT-cars (by-size), Average car, Battery Electric'</t>
  </si>
  <si>
    <t>DEFRA 2022, Freighting goods, Vans, Class I, km, Diesel</t>
  </si>
  <si>
    <t>DEFRA 2022, WTT- delivery vehs &amp; freight, WTT- vans, Class I, km, Diesel</t>
  </si>
  <si>
    <t>DEFRA 2022, Freighting goods, Vans, Class I, km, Petrol</t>
  </si>
  <si>
    <t>DEFRA 2022, WTT- delivery vehs &amp; freight, WTT- vans, Class I, km, Petrol</t>
  </si>
  <si>
    <t>DEFRA 2022, UK electricity for EVs, Vans, Class I, km, Battery</t>
  </si>
  <si>
    <t>Summe aus 'DEFRA 2022, UK electricity T&amp;D for EVs, Vans, Class I, km, Battery Electric' und 'DEFRA 2022, WTT-delivery vehs &amp; freight, WTT-vans, Class I, km, Battery Electric'</t>
  </si>
  <si>
    <t>DEFRA 2022, Freighting goods, Vans, Average, km, Diesel</t>
  </si>
  <si>
    <t>DEFRA 2022, WTT- delivery vehs &amp; freight, WTT- vans, Average, km, Diesel</t>
  </si>
  <si>
    <t>DEFRA 2022, Freighting goods, Vans, Average, km, Petrol</t>
  </si>
  <si>
    <t>DEFRA 2022, WTT- delivery vehs &amp; freight, WTT- vans, Average, km, Petrol</t>
  </si>
  <si>
    <t>DEFRA 2022, UK electricity for EVs, Vans, Average, km, Battery</t>
  </si>
  <si>
    <t>Summe aus 'DEFRA 2022, UK electricity T&amp;D for EVs, Vans, Average, km, Battery Electric' und 'DEFRA 2022, WTT-delivery vehs &amp; freight, WTT-vans, Average, km, Battery Electric'</t>
  </si>
  <si>
    <t>DEFRA 2022, Delivery vehicles,  HGV (all diesel), Rigid (&gt;3.5 - 7.5 tonnes), average laden, km</t>
  </si>
  <si>
    <t>DEFRA 2022,WTT- delivery vehs &amp; freight, WTT-HGV (all diesel), Rigid (&gt;3.5 - 7.5 tonnes), average laden, km</t>
  </si>
  <si>
    <t>DEFRA 2022, Delivery vehicles,  HGV (all diesel), Rigid (&gt; 17 tonnes), average laden, km</t>
  </si>
  <si>
    <t>DEFRA 2022, WTT- delivery vehs &amp; freight,  WTT-HGV (all diesel), Rigid (&gt; 17 tonnes), average laden, km</t>
  </si>
  <si>
    <t>DEFRA 2022, Delivery vehicles,  HGV (all diesel), Articulated (&gt;33t), average laden, km</t>
  </si>
  <si>
    <t>DEFRA 2022, WTT- delivery vehs &amp; freight,  WTT-HGV (all diesel), Articulated (&gt;33t), average laden, km</t>
  </si>
  <si>
    <t>DEFRA 2022, Refrigerant &amp; other, Kyoto protocol-blends, R22</t>
  </si>
  <si>
    <t>S:\Wissensressourcen\Klima\Footprinting&amp;Klimaneutralität\1_Carbon Footprinting\1-2_Emissionsfaktoren\1-2-1_EFs nach Emissionsbereichen\Kältemittel\Scope 3 EF-Liste Kältemittel.xlsx</t>
  </si>
  <si>
    <t>DEFRA 2022, Refrigerant &amp; other, Kyoto protocol-blends, R134</t>
  </si>
  <si>
    <t>DEFRA 2022, Refrigerant &amp; other, Kyoto protocol-blends, R404A</t>
  </si>
  <si>
    <t>DEFRA 2022, Refrigerant &amp; other, Kyoto protocol-blends, R410A</t>
  </si>
  <si>
    <t>R403A</t>
  </si>
  <si>
    <t>keine Werte gefunden</t>
  </si>
  <si>
    <t>DEFRA 2022, Refrigerant &amp; other, Kyoto protocol-blends, R403A</t>
  </si>
  <si>
    <t>R407A</t>
  </si>
  <si>
    <t>DEFRA 2022, Refrigerant &amp; other, Kyoto protocol-blends, R407A</t>
  </si>
  <si>
    <t>R407C</t>
  </si>
  <si>
    <t>DEFRA 2022, Refrigerant &amp; other, Kyoto protocol-blends, R407C</t>
  </si>
  <si>
    <t>R407F</t>
  </si>
  <si>
    <t>DEFRA 2022, Refrigerant &amp; other, Kyoto protocol-blends, R407F</t>
  </si>
  <si>
    <t>R408A</t>
  </si>
  <si>
    <t>DEFRA 2022, Refrigerant &amp; other, Kyoto protocol-blends, R408A</t>
  </si>
  <si>
    <t>R507A</t>
  </si>
  <si>
    <t>DEFRA 2022, Refrigerant &amp; other, Kyoto protocol-blends, R507A</t>
  </si>
  <si>
    <t>R508B</t>
  </si>
  <si>
    <t>DEFRA 2022, Refrigerant &amp; other, Kyoto protocol-blends, R508B</t>
  </si>
  <si>
    <t>EIGENE DEFINITION(9)</t>
  </si>
  <si>
    <t>EIGENE DEFINITION (22)</t>
  </si>
  <si>
    <t>DEFRA 2022, Freighting goods, Vans, Average (up to 3.5 tonnes), Diesel, tkm</t>
  </si>
  <si>
    <t>DEFRA 2022, WTT - delivery vehs &amp; freight, WTT-Vans, Average (up to 3.5 tonnes), Diesel tkm</t>
  </si>
  <si>
    <t>DEFRA 2022, Freighting goods, HGV (all diesel), All HGVs, Average laden, tkm</t>
  </si>
  <si>
    <t>DEFRA 2022, WTT - delivery vehs &amp; freight, WTT-HGV (all diesel), All HGVs,  Average Laden, tkm</t>
  </si>
  <si>
    <t>DEFRA 2022, Freighting goods, Rail, Freight train</t>
  </si>
  <si>
    <t>DEFRA 2022, WTT - delivery vehs &amp; freight, WTT-HGV (all diesel), rail</t>
  </si>
  <si>
    <t>DEFRA 2022, Freighting goods, Cargo ship, General cargo, Average, tkm</t>
  </si>
  <si>
    <t>DEFRA 2022, WTT - delivery vehs &amp; freight, WTT-cargo ship, General cargo, Average</t>
  </si>
  <si>
    <t>DEFRA 2022, Business travel-air, Flights, Domestic</t>
  </si>
  <si>
    <t>DEFRA 2022, WTT - business travel-air, WTT-flights, Domestic</t>
  </si>
  <si>
    <t>DEFRA 2022, Business travel-air, Flights, Short-haul, Average passenger, passenger.km</t>
  </si>
  <si>
    <t>DEFRA 2022, WTT - business travel-air, WTT-flights, Short-haul</t>
  </si>
  <si>
    <t>DEFRA 2022, Business travel-air, Flights, Long-haul, Average passenger, passenger.km</t>
  </si>
  <si>
    <t>DEFRA 2022, WTT - business travel-air, WTT-flights, Long-haul</t>
  </si>
  <si>
    <t>DEFRA 2022, Business travel-land, Rail, National rail, p.km</t>
  </si>
  <si>
    <t>DEFRA 2022, WTT-pass vehs &amp; travel-land, WTT-rail, National rail</t>
  </si>
  <si>
    <t>DEFRA 2022, Business travel-land, Rail, International rail</t>
  </si>
  <si>
    <t>DEFRA 2022, WTT-pass vehs &amp; travel-land, WTT-rail, International rail</t>
  </si>
  <si>
    <t>DEFRA 2022, Business travel-land, Bus, Coach</t>
  </si>
  <si>
    <t>DEFRA 2022, WTT-pass vehs &amp; travel-land, WTT-bus, Coach</t>
  </si>
  <si>
    <t>DEFRA 2022, Business travel-land, Rail, Light rain and tram</t>
  </si>
  <si>
    <t>DEFRA 2022, WTT-pass vehs &amp; travel-land, WTT-rail, Light rail and tram</t>
  </si>
  <si>
    <t>DEFRA 2022, Business travel-land, Rail, London Underground</t>
  </si>
  <si>
    <t>DEFRA 2022, WTT-pass vehs &amp; travel-land, WTT-rail, London Underground</t>
  </si>
  <si>
    <t>DEFRA 2022, Business travel-land, Bus, Average local bus</t>
  </si>
  <si>
    <t>DEFRA 2022, WTT-pass vehs &amp; travel-land, WTT-bus, Average local bus</t>
  </si>
  <si>
    <t>DEFRA 2022, Business travel-land, Taxis, Regular taxi, passenger.km</t>
  </si>
  <si>
    <t>DEFRA 2022, WTT-pass vehs &amp; travel-land, WTT-taxis, Regular taxi, passenger.km</t>
  </si>
  <si>
    <t>Durschnittsberechnung aus DEFRA 2022</t>
  </si>
  <si>
    <t>DEFRA 2022, Business travel-land, Cars (by-size), Average car, Petrol</t>
  </si>
  <si>
    <t>DEFRA 2022, Business travel-land, Cars (by-size), Average car, Hybrid</t>
  </si>
  <si>
    <t>DEFRA 2022, WTT-pass vehs &amp; travel-land, WTT-cars (by-size), Average car, Battery Electric</t>
  </si>
  <si>
    <t>DEFRA 2022, Business travel-land, Cars (by-size), Average car, unknown fuel</t>
  </si>
  <si>
    <t>DEFRA 2022, WTT-pass vehs &amp; travel-land, WTT-cars (by-size), Average car, unknown fuel</t>
  </si>
  <si>
    <t>DEFRA 2022, Business travel-land, Durchschnitt aus "Local bus", "Rail", "Light Rail and tram", "Underground"</t>
  </si>
  <si>
    <t>DEFRA 2022, WTT- pass vehs &amp; travel- land, Durchschnitt aus "Local bus", "Rail", "Light Rail and tram", "Underground"</t>
  </si>
  <si>
    <t>DEFRA 2022, Business travel-land, Motorbike, Average, km</t>
  </si>
  <si>
    <t>DEFRA 2022, WTT-pass vehs &amp; travel-land, WTT-motorbike, Average, km</t>
  </si>
  <si>
    <t>Emissionen je Personenkilometer</t>
  </si>
  <si>
    <t>UBA 2020: CO2-Fußabdrücke im Alltagsverkehr (S.41)</t>
  </si>
  <si>
    <t>je Weg und Mitarbeiter</t>
  </si>
  <si>
    <t>Person &amp; Mitarbeiter</t>
  </si>
  <si>
    <t>UBA 2020: CO2-Fußabdrücke im Alltagsverkehr (S.47)</t>
  </si>
  <si>
    <t>DEFRA 2022, Material use, Paper, paper, primary material production</t>
  </si>
  <si>
    <t>DEFRA 2022, Material use, Paper, paper, closed-loop source</t>
  </si>
  <si>
    <t>Einkauf von Druckartikeln</t>
  </si>
  <si>
    <t>DEFRA 2022, Waste disposal, Refuse, Household residual waste, combustion</t>
  </si>
  <si>
    <t>DEFRA 2022, Waste disposal, Electrical, WEEE alle, Landfill</t>
  </si>
  <si>
    <t>DEFRA 2022, Waste disposal, Electrical, Batteries, Landfill</t>
  </si>
  <si>
    <t>DEFRA 2022, Waste disposal, Construction, Average construction, Open-/Closed loop</t>
  </si>
  <si>
    <t>DEFRA 2022, Waste disposal, Plastic, Open-/Closed-loop/Combustion</t>
  </si>
  <si>
    <t>DEFRA 2022, Waste disposal, Paper, paper, combustion</t>
  </si>
  <si>
    <t>DEFRA 2022, Waste disposal, Construction, Mineral oil, Combustion</t>
  </si>
  <si>
    <t>DEFRA 2022, Waste disposal, Others, Glass, Combustion</t>
  </si>
  <si>
    <t>DEFRA 2022, Water supply, cubic metres</t>
  </si>
  <si>
    <t>DEFRA 2022, Water treatment, cubic metres</t>
  </si>
  <si>
    <t>Eigene Berechnungen kombiniert aus DEFRA 2022 und Statistiken zur Wassernutzung in Deutschland UBA</t>
  </si>
  <si>
    <t>Aluminium</t>
  </si>
  <si>
    <t>BAFA 2022: Informationsblatt
CO2-Faktoren</t>
  </si>
  <si>
    <t>https://www.bafa.de/SharedDocs/Downloads/DE/Energie/eew_infoblatt_co2_faktoren_2022.pdf?__blob=publicationFile&amp;v=5</t>
  </si>
  <si>
    <t>Beton</t>
  </si>
  <si>
    <t>Eisen</t>
  </si>
  <si>
    <t>Bewehrungsstahl</t>
  </si>
  <si>
    <t>Edelstahl</t>
  </si>
  <si>
    <t>Porenbeton</t>
  </si>
  <si>
    <t>Holz</t>
  </si>
  <si>
    <t>Kunststoffe - generisch</t>
  </si>
  <si>
    <t>Asphaltbinder</t>
  </si>
  <si>
    <t>https://oekobaudat.de/OEKOBAU.DAT/datasetdetail/process.xhtml?uuid=3d1b480d-243f-4ff2-aa16-428e1a93f5d8&amp;version=20.21.060&amp;stock=OBD_2021_II&amp;lang=de</t>
  </si>
  <si>
    <t>Ökobaudat EN 15804+A2 - A1-A3: Asphaltbinder</t>
  </si>
  <si>
    <t>Ökobaudat EN 15804+A2 - A1-A3: Tragdeckschicht</t>
  </si>
  <si>
    <t>Asphalt-Tragdeckschicht</t>
  </si>
  <si>
    <t>https://oekobaudat.de/OEKOBAU.DAT/datasetdetail/process.xhtml?uuid=24d554b6-a720-45a3-b80d-17a46e612f26&amp;version=20.21.060&amp;stock=OBD_2021_II&amp;lang=de</t>
  </si>
  <si>
    <t>Ökobaudat EN 15804+A2 - A1-A3: Asphalttragschicht</t>
  </si>
  <si>
    <t>Asphalttragschicht</t>
  </si>
  <si>
    <t>https://oekobaudat.de/OEKOBAU.DAT/datasetdetail/process.xhtml?uuid=f34786e7-0953-4085-9f3d-955481cdd4ea&amp;version=20.21.060&amp;stock=OBD_2021_II&amp;lang=de</t>
  </si>
  <si>
    <t>m3</t>
  </si>
  <si>
    <t>https://oekobaudat.de/OEKOBAU.DAT/datasetdetail/process.xhtml?uuid=8565038f-5c21-48d7-94cb-958498ba9dd3&amp;version=20.21.060&amp;stock=OBD_2021_II&amp;lang=de</t>
  </si>
  <si>
    <t>Ökobaudat EN 15804+A2 - A1-A3: Bewehrungsstahl</t>
  </si>
  <si>
    <t>Ökobaudat EN 15804+A2 - A1-A3: Edelstahlblech</t>
  </si>
  <si>
    <t>https://oekobaudat.de/OEKOBAU.DAT/datasetdetail/process.xhtml?uuid=649fd5c6-2c2d-47d9-9a1a-a567673c9fd0&amp;version=20.21.060&amp;stock=OBD_2021_II&amp;lang=de</t>
  </si>
  <si>
    <t>Kalksandstein - m3</t>
  </si>
  <si>
    <t>Kalksandstein - Tonne</t>
  </si>
  <si>
    <t>https://oekobaudat.de/OEKOBAU.DAT/datasetdetail/process.xhtml?uuid=722467a6-68cb-4676-bf9f-c6ea1d36594f&amp;version=20.21.060&amp;stock=OBD_2021_II&amp;lang=de</t>
  </si>
  <si>
    <t>Ökobaudat EN 15804+A2 - A1-A3: Kalksandstein</t>
  </si>
  <si>
    <t>https://oekobaudat.de/OEKOBAU.DAT/datasetdetail/process.xhtml?uuid=47583aa9-56d9-4b39-8cc3-e3513210dd17&amp;version=20.21.060&amp;stock=OBD_2021_II&amp;lang=de</t>
  </si>
  <si>
    <t>Ökobaudat EN 15804+A2 - A1-A3: Beton-Mauersteine</t>
  </si>
  <si>
    <t>Ökobaudat EN 15804+A2 - A1-A3: Beton-Pflastersteine</t>
  </si>
  <si>
    <t>https://oekobaudat.de/OEKOBAU.DAT/datasetdetail/process.xhtml?uuid=0e85f255-4d11-4973-9daa-c03889948351&amp;version=00.01.000&amp;stock=OBD_2021_II&amp;lang=de</t>
  </si>
  <si>
    <t>m2</t>
  </si>
  <si>
    <t>https://oekobaudat.de/OEKOBAU.DAT/datasetdetail/process.xhtml?uuid=700f0fa1-6870-40b3-af87-692b103a61a2&amp;version=20.21.060&amp;stock=OBD_2021_II&amp;lang=de</t>
  </si>
  <si>
    <t>Ökobaudat EN 15804+A2 - A1-A3: Dachziegel</t>
  </si>
  <si>
    <t>Eigene Berechnung auf Basis von Ökobaudat EN 15804+A2 - A1-A3: Mineralwolle (Boden-/ Fassaden-/ Flachdach-/ Innenausbau-/ Schrägdach-Dämmung)</t>
  </si>
  <si>
    <t>https://oekobaudat.de/OEKOBAU.DAT/datasetdetail/process.xhtml?uuid=58b1ba79-459b-4d58-bc39-91a8f98e71ba&amp;version=20.21.060&amp;stock=OBD_2021_II&amp;lang=de
https://oekobaudat.de/OEKOBAU.DAT/datasetdetail/process.xhtml?uuid=4fa62445-e59f-4874-99e5-49cec91967e0&amp;version=20.21.060&amp;stock=OBD_2021_II&amp;lang=de
https://oekobaudat.de/OEKOBAU.DAT/datasetdetail/process.xhtml?uuid=6ef00a53-1ddc-4c60-8840-e57a860ce18b&amp;version=20.21.060&amp;stock=OBD_2021_II&amp;lang=de
https://oekobaudat.de/OEKOBAU.DAT/datasetdetail/process.xhtml?uuid=8808dd39-82fb-49bb-8ad3-6cb0894292ae&amp;version=20.21.060&amp;stock=OBD_2021_II&amp;lang=de
https://oekobaudat.de/OEKOBAU.DAT/datasetdetail/process.xhtml?uuid=cb0c2e5b-be08-47bd-badb-77ac39ae026d&amp;version=20.21.060&amp;stock=OBD_2021_II&amp;lang=de</t>
  </si>
  <si>
    <t>Steinwolle</t>
  </si>
  <si>
    <t>Ökobaudat EN 15804+A2 - A1-A3: Steinwolle Flachdämmplatte</t>
  </si>
  <si>
    <t>https://oekobaudat.de/OEKOBAU.DAT/datasetdetail/process.xhtml?uuid=026057da-e1ae-4259-8f0b-91c917c63456&amp;version=20.21.060&amp;stock=OBD_2021_II&amp;lang=de</t>
  </si>
  <si>
    <t>Mineralfaserdämmstoff - generisch</t>
  </si>
  <si>
    <t>Eigene Berechnung aus Steinwolle und Mineralwolle</t>
  </si>
  <si>
    <t>Zementestrich</t>
  </si>
  <si>
    <t>Ökobaudat EN 15804+A2 - A1-A3: Zementestrich</t>
  </si>
  <si>
    <t>https://oekobaudat.de/OEKOBAU.DAT/datasetdetail/process.xhtml?uuid=abc6d78d-f274-4400-8f31-fe8d4c2949c9&amp;version=20.21.060&amp;stock=OBD_2021_II&amp;lang=de</t>
  </si>
  <si>
    <t>Ökobaudat EN 15804+A2 - A1-A3: Zementmörtel</t>
  </si>
  <si>
    <t>https://oekobaudat.de/OEKOBAU.DAT/datasetdetail/process.xhtml?uuid=9a08a2a7-b986-4b1a-b61f-ba65cc7414aa&amp;version=20.21.060&amp;stock=OBD_2021_II&amp;lang=de</t>
  </si>
  <si>
    <t>Ökobaudat EN 15804+A2 - A1-A3: Gipskartonplatte (Feuerschutz; 12,5mm)</t>
  </si>
  <si>
    <t>Ökobaudat EN 15804+A2 - A1-A3: Gipskartonplatte (imprägniert; 12,5mm)</t>
  </si>
  <si>
    <t>https://oekobaudat.de/OEKOBAU.DAT/datasetdetail/process.xhtml?uuid=9847cae4-4e56-40f3-a6d0-f0a153239669&amp;version=20.21.060&amp;stock=OBD_2021_II&amp;lang=de</t>
  </si>
  <si>
    <t>https://oekobaudat.de/OEKOBAU.DAT/datasetdetail/process.xhtml?uuid=21034c58-7460-469d-8715-88d1eb90936c&amp;version=20.21.060&amp;stock=OBD_2021_II&amp;lang=de</t>
  </si>
  <si>
    <t>Ökobaudat EN 15804+A2 - A1-A3: Glasbausteine</t>
  </si>
  <si>
    <t>https://oekobaudat.de/OEKOBAU.DAT/datasetdetail/process.xhtml?uuid=bf575960-32e9-47f6-833e-cba96c88dbd2&amp;version=20.21.060&amp;stock=OBD_2021_II&amp;lang=de</t>
  </si>
  <si>
    <t>Kupfer, primär</t>
  </si>
  <si>
    <t>Kupfer, sekundär</t>
  </si>
  <si>
    <t>Gips</t>
  </si>
  <si>
    <t>Ökobaudat EN 15804+A2 - A1-A3: Mauerziegel (mit Dämmstoff gefüllt)</t>
  </si>
  <si>
    <t>Ökobaudat EN 15804+A2 - A1-A3: Mauerziegel (ungefüllt)</t>
  </si>
  <si>
    <t>https://oekobaudat.de/OEKOBAU.DAT/datasetdetail/process.xhtml?uuid=ccee13d3-1e5b-41e2-a867-0d844ee6c1bf&amp;version=00.03.000&amp;stock=OBD_2021_II&amp;lang=de</t>
  </si>
  <si>
    <t>https://oekobaudat.de/OEKOBAU.DAT/datasetdetail/process.xhtml?uuid=30514538-fcb4-483b-b5d5-c108d2037536&amp;version=00.04.000&amp;stock=OBD_2021_II&amp;lang=de</t>
  </si>
  <si>
    <t>Pappe Kartonage</t>
  </si>
  <si>
    <t>https://oekobaudat.de/OEKOBAU.DAT/datasetdetail/process.xhtml?uuid=907545ae-8eac-47a7-9b1b-47a474a16749&amp;version=20.21.060&amp;stock=OBD_2021_II&amp;lang=de</t>
  </si>
  <si>
    <t>Ökobaudat EN 15804+A2 - A1-A3: Porenbeton Granulat</t>
  </si>
  <si>
    <t>Anzahl Mitarbeiter*</t>
  </si>
  <si>
    <t xml:space="preserve"> Datenerfassung Brennstoffverbäuche</t>
  </si>
  <si>
    <t>Ökobaudat EN 15804+A2 - A1-A3: Kalkzementmörtel</t>
  </si>
  <si>
    <t>https://oekobaudat.de/OEKOBAU.DAT/datasetdetail/process.xhtml?uuid=d225240a-821d-469b-add2-f2c5f93b9b3f&amp;version=20.21.060&amp;stock=OBD_2021_II&amp;lang=de</t>
  </si>
  <si>
    <t>Kalksputzmörtel - m3</t>
  </si>
  <si>
    <t>Kalkputzmörtel - Tonne</t>
  </si>
  <si>
    <t>Kalkzementmörtel - m3</t>
  </si>
  <si>
    <t>Kalkzementmörtel - Tonnen</t>
  </si>
  <si>
    <t>https://oekobaudat.de/OEKOBAU.DAT/datasetdetail/process.xhtml?uuid=54e731d4-b14d-48eb-bbe5-02eb19e6a7e3&amp;version=20.21.060&amp;stock=OBD_2021_II&amp;lang=de</t>
  </si>
  <si>
    <t>Ökobaudat EN 15804+A2 - A1-A3: Kalkputzmörtel</t>
  </si>
  <si>
    <t>Kalkzement Putzmörtel - m3</t>
  </si>
  <si>
    <t>Kalkzement Putzmörtel - Tonnen</t>
  </si>
  <si>
    <t>Ökobaudat EN 15804+A2 - A1-A3: Kalkzement Putzmörtel</t>
  </si>
  <si>
    <t>https://oekobaudat.de/OEKOBAU.DAT/datasetdetail/process.xhtml?uuid=cf335713-922c-446a-ba90-f225534bfc03&amp;version=20.21.060&amp;stock=OBD_2021_II&amp;lang=de</t>
  </si>
  <si>
    <t>Zementmörtel - m3</t>
  </si>
  <si>
    <t>Zementmörtel - Tonnen</t>
  </si>
  <si>
    <t>Mauerziegel mit Dämmstoff - m3</t>
  </si>
  <si>
    <t>Mauerziegel ohne Dämmstoff - m3</t>
  </si>
  <si>
    <t>Mauerziegel mit Dämmstoff - Tonnen</t>
  </si>
  <si>
    <t>Mauerziegel ohne Dämmstoff - Tonnen</t>
  </si>
  <si>
    <t>Beton-Mauersteine - m3</t>
  </si>
  <si>
    <t>Beton-Mauersteine - Tonnen</t>
  </si>
  <si>
    <t>Beton-Pflastersteine - m2</t>
  </si>
  <si>
    <t>Beton-Pflastersteine - Tonnen</t>
  </si>
  <si>
    <t>Dachziegel - m2</t>
  </si>
  <si>
    <t>Dachziegel - Tonnen</t>
  </si>
  <si>
    <t>Gipskartonplatte (Feuerschutz; 12,5mm) - m2</t>
  </si>
  <si>
    <t>Gipskartonplatte (Feuerschutz; 12,5mm) - Tonnen</t>
  </si>
  <si>
    <t>Gipskartonplatte (imprägniert; 12,5mm) - m2</t>
  </si>
  <si>
    <t>Gipskartonplatte (imprägniert; 12,5mm) - Tonnen</t>
  </si>
  <si>
    <t>Glasbausteine - m3</t>
  </si>
  <si>
    <t>Glasbausteine - Tonnen</t>
  </si>
  <si>
    <t>Mineralwolle - Dämmung - Tonnen</t>
  </si>
  <si>
    <t>Erzeugte Menge</t>
  </si>
  <si>
    <t>Art der verleasten Anlage</t>
  </si>
  <si>
    <t>Sanitärkeramik</t>
  </si>
  <si>
    <t>Ökobaudat EN 15804+A2 - A1-A3: Sanitärkeramik</t>
  </si>
  <si>
    <t>https://oekobaudat.de/OEKOBAU.DAT/datasetdetail/process.xhtml?uuid=63c1d882-db0e-42cd-ba84-63adce5deb93&amp;version=20.21.060&amp;stock=OBD_2021_II&amp;lang=de</t>
  </si>
  <si>
    <t>Abwasserrohr GFK</t>
  </si>
  <si>
    <t>Abwasserrohr PVC</t>
  </si>
  <si>
    <t>https://oekobaudat.de/OEKOBAU.DAT/datasetdetail/process.xhtml?uuid=61e47e03-7a7d-48db-a48a-f5368266f7f5&amp;version=20.21.060&amp;stock=OBD_2021_II&amp;lang=de</t>
  </si>
  <si>
    <t>Ökobaudat EN 15804+A2 - A1-A3: Abwasserrohr GFK</t>
  </si>
  <si>
    <t>Ökobaudat EN 15804+A2 - A1-A3: Abwasserrohr PVC</t>
  </si>
  <si>
    <t>https://oekobaudat.de/OEKOBAU.DAT/datasetdetail/process.xhtml?uuid=d1ea7d7e-bcfc-496c-8cb6-072f2339eb7f&amp;version=20.21.060&amp;stock=OBD_2021_II&amp;lang=de</t>
  </si>
  <si>
    <t>Hinweis: Die möglichen Abfallschlüsselnummern sind mit einem Emissionsfaktor hinterlegt. Bitte diese auswählen, wenn möglich. Ansonsten bitte in eine der möglichen Kategorien einordnen!</t>
  </si>
  <si>
    <t>Verpackungen aus Kunststoff</t>
  </si>
  <si>
    <t>Verpackungen aus Metall</t>
  </si>
  <si>
    <t>gemischte Verpackungen</t>
  </si>
  <si>
    <t>Darstellungsbeispiele:</t>
  </si>
  <si>
    <t>Darstellungsbeispiel:</t>
  </si>
  <si>
    <t>https://cepe.org/wp-content/uploads/2020/09/20012020-Eco-Footprint-and-Screening-of-Virtual-reference-Leaflet-RM.pdf</t>
  </si>
  <si>
    <t>Studie European Printing Inks Association (EuPIA)</t>
  </si>
  <si>
    <t>Zement (CEM II 42,4)</t>
  </si>
  <si>
    <t>Ökobaudat EN 15804+A2 - A1-A3: CEM II 42,5</t>
  </si>
  <si>
    <t>https://oekobaudat.de/OEKOBAU.DAT/datasetdetail/process.xhtml?uuid=b29a4886-1bcf-4c3c-9df3-206ef1075fd6&amp;version=20.21.060&amp;stock=OBD_2021_II&amp;lang=de</t>
  </si>
  <si>
    <t>Zement (CEM III 42,5)</t>
  </si>
  <si>
    <t>Ökobaudat EN 15804+A2 - A1-A3: CEM III 42,5</t>
  </si>
  <si>
    <t>https://oekobaudat.de/OEKOBAU.DAT/datasetdetail/process.xhtml?uuid=a6376437-3772-4938-b7bb-d97b60628f11&amp;version=20.21.060&amp;stock=OBD_2021_II&amp;lang=de</t>
  </si>
  <si>
    <t>3.1c Druck</t>
  </si>
  <si>
    <t>*Hinweis zu "Herkunft / Art / Tarif" (Spalte E) bezogen auf Ökostrom: Bei der Auswahl "Ökostrom-Mix" wird ein Mix der in DE verwendeten Ökostrom-Arten angesetzt. Sofern Sie einen Ökostrom ausschließlich aus PV oder aus Wind oder aus Wasser beziehen, wählen Sie bitte diesen aus. Die Scope 2 Emissionsfaktoren sind bei den Ökostrom-Arten jeweils 0. Die Scope 3 Emissionsfaktoren unterscheiden sich jedoch.</t>
  </si>
  <si>
    <r>
      <t>**Hinweis zu "Emissionsfaktor Rechnung (CO</t>
    </r>
    <r>
      <rPr>
        <vertAlign val="subscript"/>
        <sz val="12"/>
        <rFont val="Arial"/>
        <family val="2"/>
      </rPr>
      <t>2</t>
    </r>
    <r>
      <rPr>
        <sz val="12"/>
        <rFont val="Arial"/>
        <family val="2"/>
      </rPr>
      <t>) in g/kWh" (Spalte I): Bitte tragen Sie möglichst den versorgerspezifischen Emissionsfaktor ein.</t>
    </r>
  </si>
  <si>
    <t>Hinweis: Abfall, Wasserbezug und Abwasser werden getrennt erfasst, die Erfassungsbögen sind untereinander angeordnet.</t>
  </si>
  <si>
    <t>https://oekobaudat.de/OEKOBAU.DAT/datasetdetail/process.xhtml?uuid=f9f742db-d695-456a-9793-0636eab7df05&amp;version=20.21.060&amp;stock=OBD_2021_II&amp;lang=de</t>
  </si>
  <si>
    <t>Ökobaudat EN 15804+A2 - A1-A3: Sperrholzplatte (generisch); GWP-fossil</t>
  </si>
  <si>
    <t>Holz generisch - Tonnen</t>
  </si>
  <si>
    <t>Holz generisch - m3</t>
  </si>
  <si>
    <t>Speerholz - Tonnen</t>
  </si>
  <si>
    <t>Speerholz - m3</t>
  </si>
  <si>
    <t>Mittelwert aus Ökobaudat EN 15804+A2 - A1-A3: Schnittholz Buche, Eiche, Fichte, Kiefer, Lärche und Zeder (GWP-fossil)</t>
  </si>
  <si>
    <t>https://oekobaudat.de/OEKOBAU.DAT/datasetdetail/process.xhtml?uuid=47522e31-78c8-43ea-aac4-c7c9d6ca30ab&amp;version=20.21.060&amp;stock=OBD_2021_II&amp;lang=de
https://oekobaudat.de/OEKOBAU.DAT/datasetdetail/process.xhtml?uuid=54343f3c-d101-4dd4-883f-0515c44e38de&amp;version=20.21.060&amp;stock=OBD_2021_II&amp;lang=de
https://oekobaudat.de/OEKOBAU.DAT/datasetdetail/process.xhtml?uuid=5f5a9cef-8b0a-4a8a-9828-9a681e5ee399&amp;version=20.21.060&amp;stock=OBD_2021_II&amp;lang=de
https://oekobaudat.de/OEKOBAU.DAT/datasetdetail/process.xhtml?uuid=d171cb17-81c4-41c9-9e14-0da45be14221&amp;version=20.21.060&amp;stock=OBD_2021_II&amp;lang=de
https://oekobaudat.de/OEKOBAU.DAT/datasetdetail/process.xhtml?uuid=9d1d96af-3f9b-41fb-bd33-43ec9e2fd1fd&amp;version=20.21.060&amp;stock=OBD_2021_II&amp;lang=de
https://oekobaudat.de/OEKOBAU.DAT/datasetdetail/process.xhtml?uuid=de1d54e8-8211-416b-9ff6-cebeb5123c71&amp;version=20.21.060&amp;stock=OBD_2021_II&amp;lang=de</t>
  </si>
  <si>
    <t>Datenerfassung Nachunternehmer</t>
  </si>
  <si>
    <t>Nachunternehmer</t>
  </si>
  <si>
    <r>
      <t>Scope 1 Emissionen des Nachunternehmers in tCO</t>
    </r>
    <r>
      <rPr>
        <b/>
        <vertAlign val="subscript"/>
        <sz val="11"/>
        <color theme="1"/>
        <rFont val="Arial"/>
        <family val="2"/>
      </rPr>
      <t>2</t>
    </r>
    <r>
      <rPr>
        <b/>
        <sz val="11"/>
        <color theme="1"/>
        <rFont val="Arial"/>
        <family val="2"/>
      </rPr>
      <t>e</t>
    </r>
  </si>
  <si>
    <r>
      <t>Scope 2 Emissionen des Nachunternehmers in tCO</t>
    </r>
    <r>
      <rPr>
        <b/>
        <vertAlign val="subscript"/>
        <sz val="11"/>
        <color theme="1"/>
        <rFont val="Arial"/>
        <family val="2"/>
      </rPr>
      <t>2</t>
    </r>
    <r>
      <rPr>
        <b/>
        <sz val="11"/>
        <color theme="1"/>
        <rFont val="Arial"/>
        <family val="2"/>
      </rPr>
      <t>e</t>
    </r>
  </si>
  <si>
    <t>3.1d Nachunternehmer</t>
  </si>
  <si>
    <t>Datenerfassung weiterer Prozessemissionen für Wärme-, Kälte- und Dampferzeugung</t>
  </si>
  <si>
    <t>(Brennstoffbedarf wird unter 1.2a erfasst)</t>
  </si>
  <si>
    <t>ppm</t>
  </si>
  <si>
    <t>Kapitalgüter
(Berechnung über Recherche der Emissionsfaktoren für einzelne Kapitalgüter; Eintragung in Reiter "EF" erforderlich!)</t>
  </si>
  <si>
    <t>ODER:</t>
  </si>
  <si>
    <t>Emissionsfaktoren (in t CO2e / EUR)</t>
  </si>
  <si>
    <t xml:space="preserve"> Emissionsfaktor in t CO2e / EUR</t>
  </si>
  <si>
    <r>
      <t>Kapitalgut -</t>
    </r>
    <r>
      <rPr>
        <b/>
        <sz val="11"/>
        <rFont val="Arial"/>
        <family val="2"/>
      </rPr>
      <t xml:space="preserve"> 
Kategorie</t>
    </r>
  </si>
  <si>
    <t>Gesamtkosten in EUR</t>
  </si>
  <si>
    <t>Software</t>
  </si>
  <si>
    <t>Bauarbeiten/ Renovierungsarbeiten an eigenen Gebäuden</t>
  </si>
  <si>
    <t>Maschinen und Equipment</t>
  </si>
  <si>
    <t>Exiobase 2021</t>
  </si>
  <si>
    <t>Bürogeräte / Computer</t>
  </si>
  <si>
    <t>PKW</t>
  </si>
  <si>
    <r>
      <t xml:space="preserve">Art
</t>
    </r>
    <r>
      <rPr>
        <sz val="11"/>
        <color theme="1"/>
        <rFont val="Arial"/>
        <family val="2"/>
      </rPr>
      <t>(Mietwagen oder Privat-Wagen)</t>
    </r>
  </si>
  <si>
    <r>
      <t xml:space="preserve">Fahrstrecke
</t>
    </r>
    <r>
      <rPr>
        <sz val="11"/>
        <color theme="1"/>
        <rFont val="Arial"/>
        <family val="2"/>
      </rPr>
      <t>(in km)</t>
    </r>
  </si>
  <si>
    <t>Elektrische Maschinen</t>
  </si>
  <si>
    <t>DEFRA</t>
  </si>
  <si>
    <t>Summiert nur grüne Zellen.</t>
  </si>
  <si>
    <t>Aluminium primär</t>
  </si>
  <si>
    <t>Aluminium sekundär</t>
  </si>
  <si>
    <t xml:space="preserve">Abf.Nr. 15 01 01 </t>
  </si>
  <si>
    <t xml:space="preserve">Abf.Nr. 15 01 02 </t>
  </si>
  <si>
    <t xml:space="preserve">Abf.Nr. 15 01 03 </t>
  </si>
  <si>
    <t xml:space="preserve">Abf.Nr. 15 01 04 </t>
  </si>
  <si>
    <t xml:space="preserve">Abf.Nr. 15 01 05 </t>
  </si>
  <si>
    <t xml:space="preserve">Abf.Nr. 15 01 06 </t>
  </si>
  <si>
    <t>DEFRA, 2022, Waste disposal, Paper, mixed, Durchschnitt ohne Landfill</t>
  </si>
  <si>
    <t>DEFRA, 2022, Waste disposal, plastic, average plastic film, Durchschnitt ohne Landfill</t>
  </si>
  <si>
    <t>DEFRA, 2022, Waste disposal, construction, wood, Durchschnitt ohne Landfill</t>
  </si>
  <si>
    <t>DEFRA 2022, Waste disposal - Metal - scrap metal - Combustion, Durchschnitt ohne Landfill</t>
  </si>
  <si>
    <t>Durchschnitt aus den verschiedenen DEFRA Verpackungs-Efs</t>
  </si>
  <si>
    <t>Verpackungen aus Papier und Pappe</t>
  </si>
  <si>
    <t>Verpackungen aus Holz</t>
  </si>
  <si>
    <t>Verbundverpackungen</t>
  </si>
  <si>
    <t xml:space="preserve">Abf.Nr. 17 01 01 </t>
  </si>
  <si>
    <t xml:space="preserve">Abf.Nr. 17 01 02 </t>
  </si>
  <si>
    <t xml:space="preserve">Abf.Nr. 17 01 03 </t>
  </si>
  <si>
    <t>Abf.Nr. 17 01 06</t>
  </si>
  <si>
    <t xml:space="preserve">Abf.Nr. 17 01 07 </t>
  </si>
  <si>
    <t xml:space="preserve">Abf.Nr. 17 02 01 </t>
  </si>
  <si>
    <t xml:space="preserve">Abf.Nr. 17 02 02 </t>
  </si>
  <si>
    <t xml:space="preserve">Abf.Nr. 17 02 03 </t>
  </si>
  <si>
    <t>Abf.Nr. 17 02 04</t>
  </si>
  <si>
    <t>Abf.Nr. 17 03 01</t>
  </si>
  <si>
    <t xml:space="preserve">Abf.Nr. 17 03 02 </t>
  </si>
  <si>
    <t>Abf.Nr. 17 03 03</t>
  </si>
  <si>
    <t xml:space="preserve">Abf.Nr. 17 04 01 </t>
  </si>
  <si>
    <t xml:space="preserve">Abf.Nr. 17 04 02 </t>
  </si>
  <si>
    <t xml:space="preserve">Abf.Nr. 17 04 03 </t>
  </si>
  <si>
    <t xml:space="preserve">Abf.Nr. 17 04 04 </t>
  </si>
  <si>
    <t xml:space="preserve">Abf.Nr. 17 04 05 </t>
  </si>
  <si>
    <t xml:space="preserve">Abf.Nr. 17 04 06 </t>
  </si>
  <si>
    <t xml:space="preserve">Abf.Nr. 17 04 07 </t>
  </si>
  <si>
    <t>Abf.Nr. 17 04 09</t>
  </si>
  <si>
    <t>Abf.Nr. 17 04 10</t>
  </si>
  <si>
    <t xml:space="preserve">Abf.Nr. 17 04 11 </t>
  </si>
  <si>
    <t>Abf.Nr. 17 05 03</t>
  </si>
  <si>
    <t xml:space="preserve">Abf.Nr. 17 05 04 </t>
  </si>
  <si>
    <t>Abf.Nr. 17 05 05</t>
  </si>
  <si>
    <t xml:space="preserve">Abf.Nr. 17 05 06 </t>
  </si>
  <si>
    <t>Abf.Nr. 17 05 07</t>
  </si>
  <si>
    <t xml:space="preserve">Abf.Nr. 17 05 08 </t>
  </si>
  <si>
    <t>Abf.Nr. 17 06 01</t>
  </si>
  <si>
    <t>Abf.Nr. 17 06 03</t>
  </si>
  <si>
    <t xml:space="preserve">Abf.Nr. 17 06 04 </t>
  </si>
  <si>
    <t>Abf.Nr. 17 06 05</t>
  </si>
  <si>
    <t>Abf.Nr. 17 08 01</t>
  </si>
  <si>
    <t xml:space="preserve">Abf.Nr. 17 08 02 </t>
  </si>
  <si>
    <t>Abf.Nr. 17 09 01</t>
  </si>
  <si>
    <t>Abf.Nr. 17 09 02</t>
  </si>
  <si>
    <t>Abf.Nr. 17 09 03</t>
  </si>
  <si>
    <t xml:space="preserve">Abf.Nr. 17 09 04 </t>
  </si>
  <si>
    <t>DEFRA 2022, Waste disposal, construction, concrete, Durchschnitt ohne Landfill</t>
  </si>
  <si>
    <t>DEFRA 2022, Waste disposal, construction, bricks, Durchschnitt ohne Landfill</t>
  </si>
  <si>
    <t>DEFRA 2022, Waste disposal, construction, mineral oil</t>
  </si>
  <si>
    <t>DEFRA 2022, Waste disposal, construction, average concrete and bricks, Durchschnitt ohne Landfill</t>
  </si>
  <si>
    <t>DEFRA 2022, Waste disposal, construction, wood, Durchschnitt ohne Landfill</t>
  </si>
  <si>
    <t>DEFRA 2022, Waste disposal, other, glass, Durchschnitt ohne Landfill</t>
  </si>
  <si>
    <t>DEFRA 2022, Waste disposal, Plastics, average plastics, Durchschnitt ohne Landfill</t>
  </si>
  <si>
    <t>DEFRA 2022, Waste disposal, construction, Asphalt</t>
  </si>
  <si>
    <t>DEFRA 2022, Waste disposal - Metal - scrap metal - Combustion</t>
  </si>
  <si>
    <t>Durchschnitt aus DEFRA 2022, Waste disposal, plastic und DEFRA 2022, Waste disposal, metal</t>
  </si>
  <si>
    <t>DEFRA 2022, Waste disposal, construction, soils</t>
  </si>
  <si>
    <t>DEFRA 2022, Waste disposal - Metal, combustion</t>
  </si>
  <si>
    <t>DEFRA 2022, Waste disposal, construction, average asbestos and insulation</t>
  </si>
  <si>
    <t>DEFRA 2022, Waste disposal, construction, insulation</t>
  </si>
  <si>
    <t>DEFRA 2022, Waste disposal, construction, asbestos, landfill</t>
  </si>
  <si>
    <t>DEFRA 2022, Waste disposal, construction, plasterboard</t>
  </si>
  <si>
    <t>DEFRA 2022, Waste disposal, construction, average construction</t>
  </si>
  <si>
    <t>Ziegel</t>
  </si>
  <si>
    <t>Fliesen, Ziegel und Keramik</t>
  </si>
  <si>
    <t>Gemische aus oder getrennte Fraktionen von Beton, Ziegeln, Fliesen und Keramik, die gefährliche Stoffe enthalten</t>
  </si>
  <si>
    <t>Gemische aus Beton, Ziegeln, Fliesen und Keramik mit Ausnahme derjenigen, die unter 17 01 06 fallen</t>
  </si>
  <si>
    <t>Glas</t>
  </si>
  <si>
    <t>Kunststoff</t>
  </si>
  <si>
    <t>Glas, Kunststoff und Holz, die gefährliche Stoffe enthalten oder durch gefährliche Stoffe verunreinigt sind</t>
  </si>
  <si>
    <t>kohlenteerhaltige Bitumengemische</t>
  </si>
  <si>
    <t>Bitumengemische mit Ausnahme derjenigen, die unter 17 03 01 fallen</t>
  </si>
  <si>
    <t>Kohlenteer und teerhaltige Produkte\r\nBeispiele: Bitumen(teerhaltig), teerhaltige Dachpappe,</t>
  </si>
  <si>
    <t>Kupfer, Bronze, Messing</t>
  </si>
  <si>
    <t>Blei</t>
  </si>
  <si>
    <t>Zink</t>
  </si>
  <si>
    <t>Eisen und Stahl</t>
  </si>
  <si>
    <t>Zinn</t>
  </si>
  <si>
    <t>gemischte Metalle</t>
  </si>
  <si>
    <t>Metallabfälle, die durch gefährliche Stoffe verunreinigt sind</t>
  </si>
  <si>
    <t>Kabel, die Öl, Kohlenteer oder andere gefährliche Stoffe enthalten</t>
  </si>
  <si>
    <t>Kabel mit Ausnahme derjenigen, die unter 17 04 10 fallen</t>
  </si>
  <si>
    <t>Boden und Steine, die gefährliche Stoffe enthalten</t>
  </si>
  <si>
    <t>Boden und Steine mit Ausnahme derjenigen, die unter 17 05 03 fallen</t>
  </si>
  <si>
    <t>Baggergut, das gefährliche Stoffe enthält \r\nBeispiele: Ablagerung aus Rückhaltebecken,</t>
  </si>
  <si>
    <t>Baggergut mit Ausnahme desjenigen, das unter 17 05 05 fällt</t>
  </si>
  <si>
    <t>Gleisschotter, der gefährliche Stoffe enthält</t>
  </si>
  <si>
    <t>Gleisschotter mit Ausnahme desjenigen, der unter 17 05 07 fällt</t>
  </si>
  <si>
    <t>Dämmmaterial, das Asbest enthält</t>
  </si>
  <si>
    <t>anderes Dämmmaterial, das aus gefährlichen Stoffen besteht oder solche Stoffe enthält \r\nBeispiel: KMF -Dämmung - Abfälle (künstliche Mineralfaser)</t>
  </si>
  <si>
    <t>Dämmmaterial mit Ausnahme desjenigen, das unter 17 06 01 und 17 06 03 fällt</t>
  </si>
  <si>
    <t>asbesthaltige Baustoffe</t>
  </si>
  <si>
    <t>Baustoffe auf Gipsbasis, die durch gefährliche Stoffe verunreinigt sind</t>
  </si>
  <si>
    <t>Baustoffe auf Gipsbasis mit Ausnahme derjenigen, die unter 17 08 01 fallen - \r\nBeispiele Abfall Entsorgung von: Gips, Gipskartonplatten, Rigips, Gipsputz, Estrich (Gipsbasis) Fermacell, Ytong</t>
  </si>
  <si>
    <t>Bau- und Abbruchabfälle, die Quecksilber enthalten</t>
  </si>
  <si>
    <t>Bau- und Abbruchabfälle, die PCB enthalten (z.B. PCB-haltige Dichtungsmassen, PCB-haltige Bodenbeläge auf Harzbasis, PCB-haltige Isolierverglasungen, PCB-haltige Kondensatoren)</t>
  </si>
  <si>
    <t>sonstige Bau- und Abbruchabfälle (einschließlich gemischte Abfälle), die gefährliche Stoffe enthalten \r\nBeispiel: Brandabfälle (verbrannte Einrichtungsgegenstände wie Möbel, Elektroschrott, Altkleider etc.)</t>
  </si>
  <si>
    <t>gemischte Bau- und Abbruchabfälle mit Ausnahme derjenigen, die unter 17 09 01, 17 09 02 und 17 09 03 fallen</t>
  </si>
  <si>
    <t>Kapitalgüter monetär</t>
  </si>
  <si>
    <r>
      <t>Kapitalgut -</t>
    </r>
    <r>
      <rPr>
        <b/>
        <sz val="11"/>
        <rFont val="Arial"/>
        <family val="2"/>
      </rPr>
      <t xml:space="preserve"> 
Bitte eintragen</t>
    </r>
  </si>
  <si>
    <t>Anzahl Anschaffungen</t>
  </si>
  <si>
    <t xml:space="preserve">Kapitalgüter - Annäherung über monetäre Berechnung:
Kapitalgut-Kategorie aus DropDown Menu auswählen und im Bilanzjahr dafür ausgegebenen Geldwert eintragen.
</t>
  </si>
  <si>
    <t>Datenerfassung Papier</t>
  </si>
  <si>
    <t>Verkehrsmittel</t>
  </si>
  <si>
    <t>Taxi - Pkm</t>
  </si>
  <si>
    <t>Taxi - Euro-Betrag</t>
  </si>
  <si>
    <r>
      <t xml:space="preserve">Strecken können auch als Summe eingegeben werden; </t>
    </r>
    <r>
      <rPr>
        <sz val="12"/>
        <color rgb="FFFF0000"/>
        <rFont val="Arial"/>
        <family val="2"/>
      </rPr>
      <t>Bitte Spalten F und G entsprechend dem gewählten Verkehsmittel eintragen!</t>
    </r>
  </si>
  <si>
    <t>Alternativ zur Strecke: bezahlter Euro - Betrag</t>
  </si>
  <si>
    <t>Anzahl (Summe/Jahr)</t>
  </si>
  <si>
    <t>Hotelübernachtungen (Durchschnittsemissionen)</t>
  </si>
  <si>
    <t>Druck extern</t>
  </si>
  <si>
    <t xml:space="preserve">Dies ist eine Vorlagen-Datei. Für eine fehlerfreie Verwendung von Ihnen, müssen Sie die Datei zunächst neu als Arbeitsdatei abspeichern (speichern unter =&gt; Excel-Arbeitsmappe (unterhalb Dateiname))!!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</si>
</sst>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3">
    <numFmt numFmtId="41" formatCode="_-* #,##0_-;\-* #,##0_-;_-* &quot;-&quot;_-;_-@_-"/>
    <numFmt numFmtId="44" formatCode="_-* #,##0.00\ &quot;€&quot;_-;\-* #,##0.00\ &quot;€&quot;_-;_-* &quot;-&quot;??\ &quot;€&quot;_-;_-@_-"/>
    <numFmt numFmtId="43" formatCode="_-* #,##0.00_-;\-* #,##0.00_-;_-* &quot;-&quot;??_-;_-@_-"/>
    <numFmt numFmtId="164" formatCode="_(* #,##0.00_);_(* \(#,##0.00\);_(* &quot;-&quot;??_);_(@_)"/>
    <numFmt numFmtId="165" formatCode="_-* #,##0.00\ _€_-;\-* #,##0.00\ _€_-;_-* &quot;-&quot;??\ _€_-;_-@_-"/>
    <numFmt numFmtId="166" formatCode="_ @"/>
    <numFmt numFmtId="167" formatCode="@_ "/>
    <numFmt numFmtId="168" formatCode="@\ *."/>
    <numFmt numFmtId="169" formatCode="\ \ \ \ \ \ \ \ \ \ @\ *."/>
    <numFmt numFmtId="170" formatCode="\ \ \ \ \ \ \ \ \ \ \ \ @\ *."/>
    <numFmt numFmtId="171" formatCode="\ \ \ \ \ \ \ \ \ \ \ \ @"/>
    <numFmt numFmtId="172" formatCode="\ \ \ \ \ \ \ \ \ \ \ \ \ @\ *."/>
    <numFmt numFmtId="173" formatCode="\ @\ *."/>
    <numFmt numFmtId="174" formatCode="\ @"/>
    <numFmt numFmtId="175" formatCode="\ \ @\ *."/>
    <numFmt numFmtId="176" formatCode="\ \ @"/>
    <numFmt numFmtId="177" formatCode="\ \ \ @\ *."/>
    <numFmt numFmtId="178" formatCode="\ \ \ @"/>
    <numFmt numFmtId="179" formatCode="\ \ \ \ @\ *."/>
    <numFmt numFmtId="180" formatCode="\ \ \ \ @"/>
    <numFmt numFmtId="181" formatCode="\ \ \ \ \ \ @\ *."/>
    <numFmt numFmtId="182" formatCode="\ \ \ \ \ \ @"/>
    <numFmt numFmtId="183" formatCode="\ \ \ \ \ \ \ @\ *."/>
    <numFmt numFmtId="184" formatCode="\ \ \ \ \ \ \ \ \ @\ *."/>
    <numFmt numFmtId="185" formatCode="\ \ \ \ \ \ \ \ \ @"/>
    <numFmt numFmtId="186" formatCode="#,##0.00\ &quot;Gg&quot;"/>
    <numFmt numFmtId="187" formatCode="#,##0.00\ &quot;kg&quot;"/>
    <numFmt numFmtId="188" formatCode="#,##0.00\ &quot;kt&quot;"/>
    <numFmt numFmtId="189" formatCode="#,##0.00\ &quot;Stck&quot;"/>
    <numFmt numFmtId="190" formatCode="#,##0.00\ &quot;Stk&quot;"/>
    <numFmt numFmtId="191" formatCode="#,##0.00\ &quot;T.Stk&quot;"/>
    <numFmt numFmtId="192" formatCode="#,##0.00\ &quot;TJ&quot;"/>
    <numFmt numFmtId="193" formatCode="#,##0.00\ &quot;TStk&quot;"/>
    <numFmt numFmtId="194" formatCode="yyyy"/>
    <numFmt numFmtId="195" formatCode="#,##0.0_ ;[Red]\-#,##0.0_ ;#,##0.0_ "/>
    <numFmt numFmtId="196" formatCode="_-[$€-2]* #,##0.00_-;\-[$€-2]* #,##0.00_-;_-[$€-2]* &quot;-&quot;??_-"/>
    <numFmt numFmtId="197" formatCode="_-* #,##0.00\ [$€]_-;\-* #,##0.00\ [$€]_-;_-* &quot;-&quot;??\ [$€]_-;_-@_-"/>
    <numFmt numFmtId="198" formatCode="[$-407]General"/>
    <numFmt numFmtId="199" formatCode="[$-407]0%"/>
    <numFmt numFmtId="200" formatCode="[&gt;0.5]#,##0;[&lt;-0.5]\-#,##0;\-"/>
    <numFmt numFmtId="201" formatCode="_-* #,##0\ _F_-;\-* #,##0\ _F_-;_-* &quot;-&quot;\ _F_-;_-@_-"/>
    <numFmt numFmtId="202" formatCode="_-* #,##0.00\ _F_-;\-* #,##0.00\ _F_-;_-* &quot;-&quot;??\ _F_-;_-@_-"/>
    <numFmt numFmtId="203" formatCode="_-* #,##0\ &quot;F&quot;_-;\-* #,##0\ &quot;F&quot;_-;_-* &quot;-&quot;\ &quot;F&quot;_-;_-@_-"/>
    <numFmt numFmtId="204" formatCode="_-* #,##0.00\ &quot;F&quot;_-;\-* #,##0.00\ &quot;F&quot;_-;_-* &quot;-&quot;??\ &quot;F&quot;_-;_-@_-"/>
    <numFmt numFmtId="205" formatCode="0.00_)"/>
    <numFmt numFmtId="206" formatCode="#,##0.0000"/>
    <numFmt numFmtId="207" formatCode="#,##0.00&quot; &quot;[$€-407];[Red]&quot;-&quot;#,##0.00&quot; &quot;[$€-407]"/>
    <numFmt numFmtId="208" formatCode="dd/mm/yy;@"/>
    <numFmt numFmtId="209" formatCode="h:mm;@"/>
    <numFmt numFmtId="210" formatCode="###.0"/>
    <numFmt numFmtId="211" formatCode="0.000"/>
    <numFmt numFmtId="212" formatCode="##.0"/>
    <numFmt numFmtId="213" formatCode="#,###,##0"/>
    <numFmt numFmtId="214" formatCode="_-&quot;$&quot;* #,##0_-;\-&quot;$&quot;* #,##0_-;_-&quot;$&quot;* &quot;-&quot;_-;_-@_-"/>
    <numFmt numFmtId="215" formatCode="_-&quot;£&quot;* #,##0_-;\-&quot;£&quot;* #,##0_-;_-&quot;£&quot;* &quot;-&quot;_-;_-@_-"/>
    <numFmt numFmtId="216" formatCode="_-&quot;$&quot;* #,##0.00_-;\-&quot;$&quot;* #,##0.00_-;_-&quot;$&quot;* &quot;-&quot;??_-;_-@_-"/>
    <numFmt numFmtId="217" formatCode="_(&quot;€&quot;* #,##0.00_);_(&quot;€&quot;* \(#,##0.00\);_(&quot;€&quot;* &quot;-&quot;??_);_(@_)"/>
    <numFmt numFmtId="218" formatCode="0.000000"/>
    <numFmt numFmtId="219" formatCode="0.00000000"/>
    <numFmt numFmtId="220" formatCode="#,##0.000000\ &quot;t CO2e/l&quot;"/>
    <numFmt numFmtId="221" formatCode="#,##0.0000000\ &quot;t CO2e/l&quot;"/>
    <numFmt numFmtId="222" formatCode="#,##0.000000\ &quot;t CO2e/Pkm&quot;"/>
    <numFmt numFmtId="223" formatCode="#,##0.000\ &quot;t CO2e/person &amp; Nacht&quot;"/>
    <numFmt numFmtId="224" formatCode="#,##0.000000\ &quot;t CO2e/t&quot;"/>
    <numFmt numFmtId="225" formatCode="#,##0.000"/>
    <numFmt numFmtId="226" formatCode="#,##0.00000"/>
    <numFmt numFmtId="227" formatCode="_-* #,##0.0\ _€_-;\-* #,##0.0\ _€_-;_-* &quot;-&quot;??\ _€_-;_-@_-"/>
    <numFmt numFmtId="228" formatCode="_-* #,##0\ _€_-;\-* #,##0\ _€_-;_-* &quot;-&quot;??\ _€_-;_-@_-"/>
    <numFmt numFmtId="229" formatCode="_-* #,##0.00000\ _€_-;\-* #,##0.00000\ _€_-;_-* &quot;-&quot;?????\ _€_-;_-@_-"/>
    <numFmt numFmtId="230" formatCode="0.0"/>
    <numFmt numFmtId="231" formatCode="_-* #,##0.0000\ _€_-;\-* #,##0.0000\ _€_-;_-* &quot;-&quot;??\ _€_-;_-@_-"/>
    <numFmt numFmtId="232" formatCode="_-* #,##0.00000\ _€_-;\-* #,##0.00000\ _€_-;_-* &quot;-&quot;??\ _€_-;_-@_-"/>
    <numFmt numFmtId="233" formatCode="#,##0.000000"/>
    <numFmt numFmtId="234" formatCode="0.00000"/>
    <numFmt numFmtId="235" formatCode="_-* #,##0.0\ _€_-;\-* #,##0.0\ _€_-;_-* &quot;-&quot;?\ _€_-;_-@_-"/>
    <numFmt numFmtId="236" formatCode="0.0%"/>
    <numFmt numFmtId="237" formatCode="0.0000"/>
    <numFmt numFmtId="238" formatCode="#,##0.000000\ &quot;t CO2e/kg&quot;"/>
    <numFmt numFmtId="239" formatCode="_-* #,##0.00\ _€_-;\-* #,##0.00\ _€_-;_-* &quot;-&quot;?????\ _€_-;_-@_-"/>
    <numFmt numFmtId="240" formatCode="0.0000000"/>
    <numFmt numFmtId="241" formatCode="_-* #,##0.000000\ _€_-;\-* #,##0.000000\ _€_-;_-* &quot;-&quot;??\ _€_-;_-@_-"/>
    <numFmt numFmtId="242" formatCode="_-* #,##0.000000\ _€_-;\-* #,##0.000000\ _€_-;_-* &quot;-&quot;?????\ _€_-;_-@_-"/>
    <numFmt numFmtId="243" formatCode="_-* #,##0.0000000\ _€_-;\-* #,##0.0000000\ _€_-;_-* &quot;-&quot;?????\ _€_-;_-@_-"/>
  </numFmts>
  <fonts count="194">
    <font>
      <sz val="11"/>
      <color theme="1"/>
      <name val="Arial"/>
      <family val="2"/>
      <scheme val="minor"/>
    </font>
    <font>
      <sz val="11"/>
      <color theme="1"/>
      <name val="Arial"/>
      <family val="2"/>
    </font>
    <font>
      <sz val="10"/>
      <color theme="1"/>
      <name val="Arial"/>
      <family val="2"/>
    </font>
    <font>
      <sz val="11"/>
      <color theme="1"/>
      <name val="Arial"/>
      <family val="2"/>
      <scheme val="minor"/>
    </font>
    <font>
      <sz val="11"/>
      <color theme="1"/>
      <name val="Verdana"/>
      <family val="2"/>
    </font>
    <font>
      <sz val="10"/>
      <name val="Arial"/>
      <family val="2"/>
    </font>
    <font>
      <b/>
      <sz val="8"/>
      <color indexed="48"/>
      <name val="Arial"/>
      <family val="2"/>
    </font>
    <font>
      <sz val="8"/>
      <color indexed="45"/>
      <name val="Arial"/>
      <family val="2"/>
    </font>
    <font>
      <sz val="9"/>
      <name val="Arial"/>
      <family val="2"/>
    </font>
    <font>
      <u/>
      <sz val="8"/>
      <color indexed="21"/>
      <name val="Arial"/>
      <family val="2"/>
    </font>
    <font>
      <sz val="8"/>
      <name val="Arial"/>
      <family val="2"/>
    </font>
    <font>
      <sz val="7"/>
      <name val="Letter Gothic CE"/>
      <family val="3"/>
      <charset val="238"/>
    </font>
    <font>
      <sz val="11"/>
      <color theme="1"/>
      <name val="LTUnivers 430 BasicReg"/>
      <family val="2"/>
    </font>
    <font>
      <sz val="12"/>
      <color indexed="8"/>
      <name val="Arial"/>
      <family val="2"/>
    </font>
    <font>
      <sz val="11"/>
      <color indexed="8"/>
      <name val="Calibri"/>
      <family val="2"/>
    </font>
    <font>
      <sz val="7"/>
      <name val="Arial"/>
      <family val="2"/>
    </font>
    <font>
      <sz val="9"/>
      <name val="Times New Roman"/>
      <family val="1"/>
    </font>
    <font>
      <sz val="10"/>
      <name val="Arial Cyr"/>
      <charset val="204"/>
    </font>
    <font>
      <sz val="11"/>
      <color theme="0"/>
      <name val="LTUnivers 430 BasicReg"/>
      <family val="2"/>
    </font>
    <font>
      <sz val="12"/>
      <color indexed="9"/>
      <name val="Arial"/>
      <family val="2"/>
    </font>
    <font>
      <sz val="11"/>
      <color indexed="9"/>
      <name val="Calibri"/>
      <family val="2"/>
    </font>
    <font>
      <b/>
      <sz val="11"/>
      <color rgb="FF3F3F3F"/>
      <name val="LTUnivers 430 BasicReg"/>
      <family val="2"/>
    </font>
    <font>
      <sz val="12"/>
      <color indexed="20"/>
      <name val="Arial"/>
      <family val="2"/>
    </font>
    <font>
      <b/>
      <sz val="11"/>
      <color rgb="FFFA7D00"/>
      <name val="LTUnivers 430 BasicReg"/>
      <family val="2"/>
    </font>
    <font>
      <b/>
      <sz val="9"/>
      <name val="Times New Roman"/>
      <family val="1"/>
    </font>
    <font>
      <b/>
      <sz val="12"/>
      <color indexed="52"/>
      <name val="Arial"/>
      <family val="2"/>
    </font>
    <font>
      <b/>
      <sz val="12"/>
      <color indexed="9"/>
      <name val="Arial"/>
      <family val="2"/>
    </font>
    <font>
      <sz val="10"/>
      <name val="Tahoma"/>
      <family val="2"/>
    </font>
    <font>
      <sz val="11"/>
      <color rgb="FF3F3F76"/>
      <name val="LTUnivers 430 BasicReg"/>
      <family val="2"/>
    </font>
    <font>
      <sz val="10"/>
      <color rgb="FF3F3F76"/>
      <name val="Arial"/>
      <family val="2"/>
    </font>
    <font>
      <b/>
      <sz val="11"/>
      <color theme="1"/>
      <name val="LTUnivers 430 BasicReg"/>
      <family val="2"/>
    </font>
    <font>
      <i/>
      <sz val="11"/>
      <color rgb="FF7F7F7F"/>
      <name val="LTUnivers 430 BasicReg"/>
      <family val="2"/>
    </font>
    <font>
      <sz val="11"/>
      <color rgb="FF323232"/>
      <name val="Verdana"/>
      <family val="2"/>
    </font>
    <font>
      <i/>
      <sz val="12"/>
      <color indexed="23"/>
      <name val="Arial"/>
      <family val="2"/>
    </font>
    <font>
      <sz val="12"/>
      <color indexed="17"/>
      <name val="Arial"/>
      <family val="2"/>
    </font>
    <font>
      <sz val="11"/>
      <color rgb="FF006100"/>
      <name val="LTUnivers 430 BasicReg"/>
      <family val="2"/>
    </font>
    <font>
      <sz val="14"/>
      <name val="Arial"/>
      <family val="2"/>
    </font>
    <font>
      <b/>
      <sz val="15"/>
      <color indexed="56"/>
      <name val="Arial"/>
      <family val="2"/>
    </font>
    <font>
      <b/>
      <sz val="13"/>
      <color indexed="56"/>
      <name val="Arial"/>
      <family val="2"/>
    </font>
    <font>
      <b/>
      <sz val="11"/>
      <color indexed="56"/>
      <name val="Arial"/>
      <family val="2"/>
    </font>
    <font>
      <b/>
      <i/>
      <sz val="16"/>
      <color theme="1"/>
      <name val="Arial"/>
      <family val="2"/>
    </font>
    <font>
      <b/>
      <sz val="12"/>
      <name val="Times New Roman"/>
      <family val="1"/>
    </font>
    <font>
      <u/>
      <sz val="10"/>
      <color indexed="12"/>
      <name val="Arial"/>
      <family val="2"/>
    </font>
    <font>
      <u/>
      <sz val="10"/>
      <color theme="10"/>
      <name val="Arial"/>
      <family val="2"/>
    </font>
    <font>
      <u/>
      <sz val="11"/>
      <color theme="10"/>
      <name val="Arial"/>
      <family val="2"/>
      <scheme val="minor"/>
    </font>
    <font>
      <u/>
      <sz val="11"/>
      <color theme="10"/>
      <name val="Calibri"/>
      <family val="2"/>
    </font>
    <font>
      <u/>
      <sz val="8"/>
      <color indexed="12"/>
      <name val="Arial"/>
      <family val="2"/>
    </font>
    <font>
      <u/>
      <sz val="12"/>
      <color theme="10"/>
      <name val="Arial"/>
      <family val="2"/>
      <scheme val="minor"/>
    </font>
    <font>
      <sz val="12"/>
      <color indexed="62"/>
      <name val="Arial"/>
      <family val="2"/>
    </font>
    <font>
      <sz val="12"/>
      <color theme="1"/>
      <name val="Arial"/>
      <family val="2"/>
      <scheme val="minor"/>
    </font>
    <font>
      <sz val="12"/>
      <color indexed="52"/>
      <name val="Arial"/>
      <family val="2"/>
    </font>
    <font>
      <sz val="11"/>
      <color rgb="FF9C6500"/>
      <name val="LTUnivers 430 BasicReg"/>
      <family val="2"/>
    </font>
    <font>
      <sz val="12"/>
      <color indexed="60"/>
      <name val="Arial"/>
      <family val="2"/>
    </font>
    <font>
      <b/>
      <i/>
      <sz val="16"/>
      <name val="Helv"/>
    </font>
    <font>
      <sz val="11"/>
      <color theme="1"/>
      <name val="Arial"/>
      <family val="2"/>
    </font>
    <font>
      <sz val="8"/>
      <name val="Helvetica"/>
      <family val="2"/>
    </font>
    <font>
      <sz val="10"/>
      <name val="MS Sans Serif"/>
      <family val="2"/>
    </font>
    <font>
      <b/>
      <sz val="12"/>
      <color indexed="63"/>
      <name val="Arial"/>
      <family val="2"/>
    </font>
    <font>
      <sz val="11"/>
      <color indexed="8"/>
      <name val="Arial"/>
      <family val="2"/>
    </font>
    <font>
      <sz val="10"/>
      <name val="Times New Roman"/>
      <family val="1"/>
    </font>
    <font>
      <b/>
      <i/>
      <u/>
      <sz val="11"/>
      <color theme="1"/>
      <name val="Arial"/>
      <family val="2"/>
    </font>
    <font>
      <sz val="11"/>
      <color rgb="FF9C0006"/>
      <name val="LTUnivers 430 BasicReg"/>
      <family val="2"/>
    </font>
    <font>
      <i/>
      <sz val="12"/>
      <name val="Times New Roman"/>
      <family val="1"/>
    </font>
    <font>
      <sz val="8"/>
      <name val="Helv"/>
    </font>
    <font>
      <sz val="10"/>
      <name val="Frutiger 45 Light"/>
    </font>
    <font>
      <sz val="10"/>
      <name val="Verdana"/>
      <family val="2"/>
    </font>
    <font>
      <sz val="8"/>
      <name val="Verdana"/>
      <family val="2"/>
    </font>
    <font>
      <sz val="11"/>
      <color rgb="FF002060"/>
      <name val="Arial"/>
      <family val="2"/>
      <scheme val="minor"/>
    </font>
    <font>
      <b/>
      <sz val="18"/>
      <color indexed="56"/>
      <name val="Cambria"/>
      <family val="2"/>
    </font>
    <font>
      <b/>
      <sz val="14"/>
      <name val="Helv"/>
    </font>
    <font>
      <b/>
      <sz val="12"/>
      <name val="Helv"/>
    </font>
    <font>
      <b/>
      <sz val="10"/>
      <color indexed="18"/>
      <name val="Arial"/>
      <family val="2"/>
    </font>
    <font>
      <b/>
      <sz val="12"/>
      <color indexed="8"/>
      <name val="Arial"/>
      <family val="2"/>
    </font>
    <font>
      <b/>
      <sz val="10"/>
      <color indexed="8"/>
      <name val="Arial"/>
      <family val="2"/>
    </font>
    <font>
      <b/>
      <sz val="15"/>
      <color theme="3"/>
      <name val="LTUnivers 430 BasicReg"/>
      <family val="2"/>
    </font>
    <font>
      <b/>
      <sz val="13"/>
      <color theme="3"/>
      <name val="LTUnivers 430 BasicReg"/>
      <family val="2"/>
    </font>
    <font>
      <b/>
      <sz val="11"/>
      <color theme="3"/>
      <name val="LTUnivers 430 BasicReg"/>
      <family val="2"/>
    </font>
    <font>
      <sz val="11"/>
      <color rgb="FFFA7D00"/>
      <name val="LTUnivers 430 BasicReg"/>
      <family val="2"/>
    </font>
    <font>
      <sz val="11"/>
      <color rgb="FFFF0000"/>
      <name val="LTUnivers 430 BasicReg"/>
      <family val="2"/>
    </font>
    <font>
      <sz val="12"/>
      <color indexed="10"/>
      <name val="Arial"/>
      <family val="2"/>
    </font>
    <font>
      <b/>
      <sz val="12"/>
      <color indexed="12"/>
      <name val="Arial"/>
      <family val="2"/>
    </font>
    <font>
      <b/>
      <sz val="11"/>
      <color theme="0"/>
      <name val="LTUnivers 430 BasicReg"/>
      <family val="2"/>
    </font>
    <font>
      <b/>
      <sz val="12"/>
      <color theme="1"/>
      <name val="Arial"/>
      <family val="2"/>
      <scheme val="minor"/>
    </font>
    <font>
      <sz val="10"/>
      <name val="Arial"/>
      <family val="2"/>
      <scheme val="minor"/>
    </font>
    <font>
      <sz val="10"/>
      <color theme="1"/>
      <name val="Arial"/>
      <family val="2"/>
      <scheme val="minor"/>
    </font>
    <font>
      <b/>
      <sz val="18"/>
      <color indexed="63"/>
      <name val="Arial"/>
      <family val="2"/>
      <scheme val="minor"/>
    </font>
    <font>
      <sz val="10"/>
      <color theme="0"/>
      <name val="Arial"/>
      <family val="2"/>
    </font>
    <font>
      <b/>
      <sz val="12"/>
      <color theme="0"/>
      <name val="Arial"/>
      <family val="2"/>
      <scheme val="minor"/>
    </font>
    <font>
      <sz val="12"/>
      <name val="Arial"/>
      <family val="2"/>
      <scheme val="minor"/>
    </font>
    <font>
      <b/>
      <sz val="10"/>
      <color theme="1"/>
      <name val="Verdana"/>
      <family val="2"/>
    </font>
    <font>
      <b/>
      <sz val="10"/>
      <color rgb="FFFFFFFF"/>
      <name val="Verdana"/>
      <family val="2"/>
    </font>
    <font>
      <b/>
      <sz val="10"/>
      <name val="Arial"/>
      <family val="2"/>
      <scheme val="minor"/>
    </font>
    <font>
      <b/>
      <sz val="14"/>
      <color rgb="FFFFFFFF"/>
      <name val="Verdana"/>
      <family val="2"/>
    </font>
    <font>
      <sz val="10"/>
      <color indexed="8"/>
      <name val="Arial"/>
      <family val="2"/>
    </font>
    <font>
      <sz val="14"/>
      <color theme="1"/>
      <name val="Arial"/>
      <family val="2"/>
      <scheme val="minor"/>
    </font>
    <font>
      <sz val="10"/>
      <color theme="0" tint="-4.9989318521683403E-2"/>
      <name val="Arial"/>
      <family val="2"/>
    </font>
    <font>
      <sz val="10"/>
      <color rgb="FFFF0000"/>
      <name val="Arial"/>
      <family val="2"/>
    </font>
    <font>
      <b/>
      <sz val="12"/>
      <name val="Arial"/>
      <family val="2"/>
      <scheme val="minor"/>
    </font>
    <font>
      <b/>
      <sz val="10"/>
      <color theme="1"/>
      <name val="Arial"/>
      <family val="2"/>
    </font>
    <font>
      <sz val="11"/>
      <color rgb="FF006100"/>
      <name val="Arial"/>
      <family val="2"/>
      <scheme val="minor"/>
    </font>
    <font>
      <sz val="11"/>
      <color rgb="FF9C0006"/>
      <name val="Arial"/>
      <family val="2"/>
      <scheme val="minor"/>
    </font>
    <font>
      <b/>
      <sz val="11"/>
      <color theme="0"/>
      <name val="Arial"/>
      <family val="2"/>
      <scheme val="minor"/>
    </font>
    <font>
      <sz val="11"/>
      <color theme="0"/>
      <name val="Arial"/>
      <family val="2"/>
      <scheme val="minor"/>
    </font>
    <font>
      <u/>
      <sz val="11"/>
      <color indexed="12"/>
      <name val="Calibri"/>
      <family val="2"/>
    </font>
    <font>
      <sz val="10"/>
      <color theme="9" tint="-0.499984740745262"/>
      <name val="Arial"/>
      <family val="2"/>
    </font>
    <font>
      <i/>
      <sz val="10"/>
      <color rgb="FFFF0000"/>
      <name val="Arial"/>
      <family val="2"/>
    </font>
    <font>
      <u/>
      <sz val="10"/>
      <color theme="11"/>
      <name val="Arial"/>
      <family val="2"/>
    </font>
    <font>
      <sz val="11"/>
      <color rgb="FF9C5700"/>
      <name val="Arial"/>
      <family val="2"/>
      <scheme val="minor"/>
    </font>
    <font>
      <b/>
      <sz val="10"/>
      <color theme="0"/>
      <name val="Arial"/>
      <family val="2"/>
    </font>
    <font>
      <sz val="18"/>
      <color theme="3"/>
      <name val="Arial"/>
      <family val="2"/>
      <scheme val="major"/>
    </font>
    <font>
      <sz val="8"/>
      <name val="Arial"/>
      <family val="2"/>
      <scheme val="minor"/>
    </font>
    <font>
      <b/>
      <sz val="10"/>
      <color rgb="FFFF0000"/>
      <name val="Arial"/>
      <family val="2"/>
    </font>
    <font>
      <b/>
      <sz val="10"/>
      <name val="Arial"/>
      <family val="2"/>
    </font>
    <font>
      <b/>
      <sz val="12"/>
      <color theme="0"/>
      <name val="Arial"/>
      <family val="2"/>
    </font>
    <font>
      <b/>
      <sz val="12"/>
      <name val="Arial"/>
      <family val="2"/>
    </font>
    <font>
      <sz val="9"/>
      <color theme="1"/>
      <name val="Arial"/>
      <family val="2"/>
    </font>
    <font>
      <u/>
      <sz val="10"/>
      <name val="Arial"/>
      <family val="2"/>
    </font>
    <font>
      <sz val="10"/>
      <color indexed="63"/>
      <name val="Arial"/>
      <family val="2"/>
    </font>
    <font>
      <b/>
      <sz val="26"/>
      <color indexed="63"/>
      <name val="Arial"/>
      <family val="2"/>
    </font>
    <font>
      <b/>
      <sz val="16"/>
      <color theme="1"/>
      <name val="Arial"/>
      <family val="2"/>
    </font>
    <font>
      <i/>
      <sz val="18"/>
      <color theme="1"/>
      <name val="Arial"/>
      <family val="2"/>
    </font>
    <font>
      <sz val="16"/>
      <color theme="1"/>
      <name val="Arial"/>
      <family val="2"/>
    </font>
    <font>
      <sz val="16"/>
      <color indexed="63"/>
      <name val="Arial"/>
      <family val="2"/>
    </font>
    <font>
      <b/>
      <sz val="14"/>
      <color theme="1"/>
      <name val="Arial"/>
      <family val="2"/>
    </font>
    <font>
      <sz val="14"/>
      <color theme="1"/>
      <name val="Arial"/>
      <family val="2"/>
    </font>
    <font>
      <sz val="8"/>
      <color rgb="FFDFE8F0"/>
      <name val="Arial"/>
      <family val="2"/>
    </font>
    <font>
      <b/>
      <sz val="14"/>
      <name val="Arial"/>
      <family val="2"/>
    </font>
    <font>
      <b/>
      <sz val="14"/>
      <color indexed="63"/>
      <name val="Arial"/>
      <family val="2"/>
    </font>
    <font>
      <b/>
      <sz val="11"/>
      <color rgb="FFFF0000"/>
      <name val="Arial"/>
      <family val="2"/>
    </font>
    <font>
      <b/>
      <vertAlign val="subscript"/>
      <sz val="10"/>
      <color theme="1"/>
      <name val="Arial"/>
      <family val="2"/>
    </font>
    <font>
      <vertAlign val="subscript"/>
      <sz val="11"/>
      <color theme="1"/>
      <name val="Arial"/>
      <family val="2"/>
    </font>
    <font>
      <b/>
      <sz val="18"/>
      <color indexed="63"/>
      <name val="Arial"/>
      <family val="2"/>
    </font>
    <font>
      <b/>
      <sz val="18"/>
      <color rgb="FFFF0000"/>
      <name val="Arial"/>
      <family val="2"/>
    </font>
    <font>
      <sz val="12"/>
      <name val="Arial"/>
      <family val="2"/>
    </font>
    <font>
      <b/>
      <sz val="12"/>
      <color theme="1"/>
      <name val="Arial"/>
      <family val="2"/>
    </font>
    <font>
      <b/>
      <sz val="11"/>
      <color theme="1"/>
      <name val="Arial"/>
      <family val="2"/>
    </font>
    <font>
      <b/>
      <u/>
      <sz val="11"/>
      <color theme="1"/>
      <name val="Arial"/>
      <family val="2"/>
    </font>
    <font>
      <b/>
      <vertAlign val="subscript"/>
      <sz val="11"/>
      <color theme="1"/>
      <name val="Arial"/>
      <family val="2"/>
    </font>
    <font>
      <b/>
      <sz val="11"/>
      <name val="Arial"/>
      <family val="2"/>
    </font>
    <font>
      <sz val="11"/>
      <color rgb="FFFF0000"/>
      <name val="Arial"/>
      <family val="2"/>
    </font>
    <font>
      <sz val="11"/>
      <name val="Arial"/>
      <family val="2"/>
    </font>
    <font>
      <sz val="9"/>
      <color rgb="FFFF0000"/>
      <name val="Arial"/>
      <family val="2"/>
    </font>
    <font>
      <b/>
      <sz val="14"/>
      <color rgb="FFFF0000"/>
      <name val="Arial"/>
      <family val="2"/>
    </font>
    <font>
      <b/>
      <u/>
      <sz val="14"/>
      <color rgb="FFFF0000"/>
      <name val="Arial"/>
      <family val="2"/>
    </font>
    <font>
      <b/>
      <sz val="10"/>
      <color indexed="63"/>
      <name val="Arial"/>
      <family val="2"/>
    </font>
    <font>
      <sz val="12"/>
      <color indexed="63"/>
      <name val="Arial"/>
      <family val="2"/>
    </font>
    <font>
      <b/>
      <sz val="18"/>
      <name val="Arial"/>
      <family val="2"/>
    </font>
    <font>
      <b/>
      <vertAlign val="subscript"/>
      <sz val="12"/>
      <color theme="1"/>
      <name val="Arial"/>
      <family val="2"/>
    </font>
    <font>
      <b/>
      <sz val="12"/>
      <color theme="2"/>
      <name val="Arial"/>
      <family val="2"/>
    </font>
    <font>
      <b/>
      <u/>
      <sz val="12"/>
      <color theme="1"/>
      <name val="Arial"/>
      <family val="2"/>
    </font>
    <font>
      <i/>
      <sz val="10"/>
      <color theme="1"/>
      <name val="Arial"/>
      <family val="2"/>
    </font>
    <font>
      <b/>
      <sz val="12"/>
      <color rgb="FFFF0000"/>
      <name val="Arial"/>
      <family val="2"/>
    </font>
    <font>
      <b/>
      <u/>
      <sz val="12"/>
      <color rgb="FFFF0000"/>
      <name val="Arial"/>
      <family val="2"/>
    </font>
    <font>
      <b/>
      <sz val="18"/>
      <color theme="1"/>
      <name val="Arial"/>
      <family val="2"/>
    </font>
    <font>
      <u/>
      <sz val="12"/>
      <name val="Arial"/>
      <family val="2"/>
    </font>
    <font>
      <sz val="12"/>
      <color rgb="FFFF0000"/>
      <name val="Arial"/>
      <family val="2"/>
    </font>
    <font>
      <b/>
      <u/>
      <sz val="14"/>
      <name val="Arial"/>
      <family val="2"/>
    </font>
    <font>
      <b/>
      <u/>
      <vertAlign val="subscript"/>
      <sz val="14"/>
      <name val="Arial"/>
      <family val="2"/>
    </font>
    <font>
      <sz val="14"/>
      <color theme="0"/>
      <name val="Arial"/>
      <family val="2"/>
    </font>
    <font>
      <u/>
      <sz val="14"/>
      <name val="Arial"/>
      <family val="2"/>
    </font>
    <font>
      <b/>
      <u/>
      <sz val="16"/>
      <name val="Arial"/>
      <family val="2"/>
    </font>
    <font>
      <sz val="10"/>
      <color rgb="FFC00000"/>
      <name val="Arial"/>
      <family val="2"/>
    </font>
    <font>
      <i/>
      <strike/>
      <sz val="10"/>
      <name val="Arial"/>
      <family val="2"/>
    </font>
    <font>
      <u/>
      <sz val="10"/>
      <color theme="1"/>
      <name val="Arial"/>
      <family val="2"/>
    </font>
    <font>
      <vertAlign val="subscript"/>
      <sz val="12"/>
      <name val="Arial"/>
      <family val="2"/>
    </font>
    <font>
      <i/>
      <sz val="10"/>
      <name val="Arial"/>
      <family val="2"/>
    </font>
    <font>
      <i/>
      <sz val="11"/>
      <color theme="1"/>
      <name val="Arial"/>
      <family val="2"/>
    </font>
    <font>
      <b/>
      <i/>
      <sz val="14"/>
      <name val="Arial"/>
      <family val="2"/>
    </font>
    <font>
      <i/>
      <sz val="12"/>
      <name val="Arial"/>
      <family val="2"/>
    </font>
    <font>
      <i/>
      <u/>
      <sz val="14"/>
      <name val="Arial"/>
      <family val="2"/>
    </font>
    <font>
      <i/>
      <sz val="8"/>
      <name val="Arial"/>
      <family val="2"/>
    </font>
    <font>
      <b/>
      <sz val="10"/>
      <color rgb="FF000000"/>
      <name val="BundesSerifOffice"/>
    </font>
    <font>
      <sz val="10"/>
      <color rgb="FF000000"/>
      <name val="BundesSerifOffice"/>
    </font>
    <font>
      <sz val="6"/>
      <color rgb="FF000000"/>
      <name val="BundesSerifOffice"/>
    </font>
    <font>
      <i/>
      <sz val="10"/>
      <color rgb="FFC00000"/>
      <name val="Arial"/>
      <family val="2"/>
    </font>
    <font>
      <b/>
      <sz val="10"/>
      <color rgb="FFC00000"/>
      <name val="Arial"/>
      <family val="2"/>
    </font>
    <font>
      <b/>
      <vertAlign val="subscript"/>
      <sz val="12"/>
      <color theme="1"/>
      <name val="Arial"/>
      <family val="2"/>
      <scheme val="minor"/>
    </font>
    <font>
      <sz val="10"/>
      <color rgb="FFBFBFBF"/>
      <name val="Arial"/>
      <family val="2"/>
    </font>
    <font>
      <b/>
      <sz val="16"/>
      <name val="Arial"/>
      <family val="2"/>
    </font>
    <font>
      <sz val="10"/>
      <color rgb="FFCC0000"/>
      <name val="Arial"/>
      <family val="2"/>
    </font>
    <font>
      <b/>
      <i/>
      <sz val="18"/>
      <color theme="1"/>
      <name val="Arial"/>
      <family val="2"/>
    </font>
    <font>
      <b/>
      <sz val="12"/>
      <color theme="3" tint="9.9978637043366805E-2"/>
      <name val="Arial"/>
      <family val="2"/>
    </font>
    <font>
      <sz val="11"/>
      <name val="Arial"/>
      <family val="2"/>
      <scheme val="minor"/>
    </font>
    <font>
      <sz val="10"/>
      <color theme="3" tint="9.9978637043366805E-2"/>
      <name val="Arial"/>
      <family val="2"/>
    </font>
    <font>
      <sz val="20"/>
      <color theme="1"/>
      <name val="Arial"/>
      <family val="2"/>
    </font>
    <font>
      <b/>
      <sz val="11"/>
      <color rgb="FF323232"/>
      <name val="Arial"/>
      <family val="2"/>
    </font>
    <font>
      <b/>
      <vertAlign val="subscript"/>
      <sz val="11"/>
      <color rgb="FF323232"/>
      <name val="Arial"/>
      <family val="2"/>
    </font>
    <font>
      <sz val="12"/>
      <color theme="1"/>
      <name val="Arial"/>
      <family val="2"/>
    </font>
    <font>
      <sz val="10"/>
      <color rgb="FFFFFFFF"/>
      <name val="Arial"/>
      <family val="2"/>
    </font>
    <font>
      <b/>
      <sz val="12"/>
      <color rgb="FFFFFFFF"/>
      <name val="Arial"/>
      <family val="2"/>
    </font>
    <font>
      <sz val="11"/>
      <color theme="1"/>
      <name val="Arial"/>
      <family val="2"/>
    </font>
    <font>
      <b/>
      <sz val="14"/>
      <color theme="1"/>
      <name val="Arial"/>
      <family val="2"/>
    </font>
    <font>
      <b/>
      <sz val="16"/>
      <color rgb="FFFF0000"/>
      <name val="Arial"/>
      <family val="2"/>
    </font>
    <font>
      <sz val="16"/>
      <color rgb="FFFF0000"/>
      <name val="Arial"/>
      <family val="2"/>
    </font>
  </fonts>
  <fills count="11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62"/>
        <bgColor indexed="64"/>
      </patternFill>
    </fill>
    <fill>
      <patternFill patternType="solid">
        <fgColor indexed="21"/>
        <bgColor indexed="64"/>
      </patternFill>
    </fill>
    <fill>
      <patternFill patternType="solid">
        <fgColor indexed="46"/>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16"/>
        <bgColor indexed="64"/>
      </patternFill>
    </fill>
    <fill>
      <patternFill patternType="solid">
        <fgColor indexed="43"/>
        <bgColor indexed="64"/>
      </patternFill>
    </fill>
    <fill>
      <patternFill patternType="solid">
        <fgColor indexed="26"/>
        <bgColor indexed="64"/>
      </patternFill>
    </fill>
    <fill>
      <patternFill patternType="solid">
        <fgColor indexed="43"/>
      </patternFill>
    </fill>
    <fill>
      <patternFill patternType="darkTrellis"/>
    </fill>
    <fill>
      <patternFill patternType="darkDown">
        <bgColor rgb="FFD9D9D9"/>
      </patternFill>
    </fill>
    <fill>
      <patternFill patternType="solid">
        <fgColor indexed="14"/>
        <bgColor indexed="64"/>
      </patternFill>
    </fill>
    <fill>
      <patternFill patternType="lightGray">
        <fgColor indexed="9"/>
      </patternFill>
    </fill>
    <fill>
      <patternFill patternType="gray0625">
        <fgColor indexed="9"/>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79646"/>
        <bgColor rgb="FF000000"/>
      </patternFill>
    </fill>
    <fill>
      <patternFill patternType="solid">
        <fgColor theme="0" tint="-0.14999847407452621"/>
        <bgColor indexed="64"/>
      </patternFill>
    </fill>
    <fill>
      <patternFill patternType="solid">
        <fgColor rgb="FFDFE8F0"/>
        <bgColor indexed="64"/>
      </patternFill>
    </fill>
    <fill>
      <patternFill patternType="solid">
        <fgColor theme="4"/>
        <bgColor indexed="64"/>
      </patternFill>
    </fill>
    <fill>
      <patternFill patternType="solid">
        <fgColor theme="8"/>
        <bgColor indexed="64"/>
      </patternFill>
    </fill>
    <fill>
      <patternFill patternType="solid">
        <fgColor theme="4" tint="0.79998168889431442"/>
        <bgColor indexed="64"/>
      </patternFill>
    </fill>
    <fill>
      <patternFill patternType="solid">
        <fgColor theme="9"/>
        <bgColor indexed="64"/>
      </patternFill>
    </fill>
    <fill>
      <patternFill patternType="solid">
        <fgColor rgb="FFFF0000"/>
        <bgColor indexed="64"/>
      </patternFill>
    </fill>
    <fill>
      <patternFill patternType="solid">
        <fgColor rgb="FFCC99FF"/>
        <bgColor indexed="64"/>
      </patternFill>
    </fill>
    <fill>
      <patternFill patternType="solid">
        <fgColor theme="7" tint="0.39997558519241921"/>
        <bgColor rgb="FF000000"/>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002060"/>
        <bgColor indexed="64"/>
      </patternFill>
    </fill>
    <fill>
      <patternFill patternType="solid">
        <fgColor theme="4" tint="0.79998168889431442"/>
        <bgColor rgb="FF000000"/>
      </patternFill>
    </fill>
    <fill>
      <patternFill patternType="solid">
        <fgColor rgb="FFFFFFCC"/>
        <bgColor indexed="64"/>
      </patternFill>
    </fill>
    <fill>
      <patternFill patternType="solid">
        <fgColor rgb="FF00B050"/>
        <bgColor indexed="64"/>
      </patternFill>
    </fill>
    <fill>
      <patternFill patternType="solid">
        <fgColor theme="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00A6BE"/>
        <bgColor indexed="64"/>
      </patternFill>
    </fill>
    <fill>
      <patternFill patternType="solid">
        <fgColor theme="7"/>
        <bgColor indexed="64"/>
      </patternFill>
    </fill>
    <fill>
      <patternFill patternType="solid">
        <fgColor rgb="FFF3FFFC"/>
        <bgColor indexed="64"/>
      </patternFill>
    </fill>
    <fill>
      <patternFill patternType="solid">
        <fgColor rgb="FFFFFFFF"/>
        <bgColor indexed="64"/>
      </patternFill>
    </fill>
    <fill>
      <patternFill patternType="solid">
        <fgColor rgb="FFFAC832"/>
        <bgColor indexed="64"/>
      </patternFill>
    </fill>
    <fill>
      <patternFill patternType="solid">
        <fgColor rgb="FF648CB9"/>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BFBFBF"/>
        <bgColor indexed="64"/>
      </patternFill>
    </fill>
    <fill>
      <patternFill patternType="solid">
        <fgColor theme="8" tint="0.59999389629810485"/>
        <bgColor indexed="64"/>
      </patternFill>
    </fill>
    <fill>
      <patternFill patternType="solid">
        <fgColor theme="6"/>
        <bgColor indexed="64"/>
      </patternFill>
    </fill>
    <fill>
      <patternFill patternType="solid">
        <fgColor theme="0" tint="-0.499984740745262"/>
        <bgColor indexed="64"/>
      </patternFill>
    </fill>
  </fills>
  <borders count="19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45"/>
      </left>
      <right style="thin">
        <color indexed="18"/>
      </right>
      <top style="thin">
        <color indexed="9"/>
      </top>
      <bottom style="medium">
        <color indexed="18"/>
      </bottom>
      <diagonal/>
    </border>
    <border>
      <left/>
      <right style="thin">
        <color indexed="45"/>
      </right>
      <top style="thin">
        <color indexed="63"/>
      </top>
      <bottom style="thin">
        <color indexed="18"/>
      </bottom>
      <diagonal/>
    </border>
    <border>
      <left/>
      <right/>
      <top/>
      <bottom style="thin">
        <color indexed="1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diagonalDown="1">
      <left style="thin">
        <color auto="1"/>
      </left>
      <right style="thin">
        <color auto="1"/>
      </right>
      <top style="thin">
        <color indexed="8"/>
      </top>
      <bottom style="thin">
        <color indexed="8"/>
      </bottom>
      <diagonal style="thin">
        <color auto="1"/>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2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medium">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thin">
        <color rgb="FF053D5F"/>
      </left>
      <right style="thin">
        <color rgb="FF053D5F"/>
      </right>
      <top style="thin">
        <color rgb="FF053D5F"/>
      </top>
      <bottom style="thin">
        <color rgb="FF053D5F"/>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45"/>
      </left>
      <right style="thin">
        <color indexed="18"/>
      </right>
      <top style="thin">
        <color indexed="9"/>
      </top>
      <bottom style="medium">
        <color indexed="18"/>
      </bottom>
      <diagonal/>
    </border>
    <border>
      <left/>
      <right style="thin">
        <color indexed="45"/>
      </right>
      <top style="thin">
        <color indexed="63"/>
      </top>
      <bottom style="thin">
        <color indexed="1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45"/>
      </right>
      <top style="thin">
        <color indexed="63"/>
      </top>
      <bottom style="thin">
        <color indexed="1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5"/>
      </left>
      <right style="thin">
        <color indexed="18"/>
      </right>
      <top style="thin">
        <color indexed="9"/>
      </top>
      <bottom style="medium">
        <color indexed="1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style="thin">
        <color indexed="45"/>
      </left>
      <right style="thin">
        <color indexed="18"/>
      </right>
      <top style="thin">
        <color indexed="9"/>
      </top>
      <bottom style="medium">
        <color indexed="18"/>
      </bottom>
      <diagonal/>
    </border>
    <border>
      <left/>
      <right style="thin">
        <color indexed="45"/>
      </right>
      <top style="thin">
        <color indexed="63"/>
      </top>
      <bottom style="thin">
        <color indexed="1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45"/>
      </left>
      <right style="thin">
        <color indexed="18"/>
      </right>
      <top style="thin">
        <color indexed="9"/>
      </top>
      <bottom style="medium">
        <color indexed="18"/>
      </bottom>
      <diagonal/>
    </border>
    <border>
      <left/>
      <right style="thin">
        <color indexed="45"/>
      </right>
      <top style="thin">
        <color indexed="63"/>
      </top>
      <bottom style="thin">
        <color indexed="18"/>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45"/>
      </left>
      <right style="thin">
        <color indexed="18"/>
      </right>
      <top style="thin">
        <color indexed="9"/>
      </top>
      <bottom style="medium">
        <color indexed="18"/>
      </bottom>
      <diagonal/>
    </border>
    <border>
      <left/>
      <right style="thin">
        <color indexed="45"/>
      </right>
      <top style="thin">
        <color indexed="63"/>
      </top>
      <bottom style="thin">
        <color indexed="18"/>
      </bottom>
      <diagonal/>
    </border>
    <border>
      <left/>
      <right/>
      <top/>
      <bottom style="thin">
        <color indexed="1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thin">
        <color indexed="2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double">
        <color indexed="64"/>
      </bottom>
      <diagonal/>
    </border>
    <border>
      <left style="thin">
        <color indexed="45"/>
      </left>
      <right style="thin">
        <color indexed="18"/>
      </right>
      <top style="thin">
        <color indexed="9"/>
      </top>
      <bottom style="medium">
        <color indexed="18"/>
      </bottom>
      <diagonal/>
    </border>
    <border>
      <left/>
      <right style="thin">
        <color indexed="45"/>
      </right>
      <top style="thin">
        <color indexed="63"/>
      </top>
      <bottom style="thin">
        <color indexed="1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45"/>
      </right>
      <top style="thin">
        <color indexed="63"/>
      </top>
      <bottom style="thin">
        <color indexed="1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5"/>
      </left>
      <right style="thin">
        <color indexed="18"/>
      </right>
      <top style="thin">
        <color indexed="9"/>
      </top>
      <bottom style="medium">
        <color indexed="1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auto="1"/>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auto="1"/>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indexed="64"/>
      </right>
      <top/>
      <bottom/>
      <diagonal/>
    </border>
    <border>
      <left style="thin">
        <color indexed="64"/>
      </left>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auto="1"/>
      </right>
      <top/>
      <bottom style="thin">
        <color auto="1"/>
      </bottom>
      <diagonal/>
    </border>
    <border>
      <left style="thin">
        <color indexed="64"/>
      </left>
      <right style="medium">
        <color indexed="64"/>
      </right>
      <top/>
      <bottom style="thin">
        <color auto="1"/>
      </bottom>
      <diagonal/>
    </border>
    <border>
      <left style="thin">
        <color auto="1"/>
      </left>
      <right/>
      <top/>
      <bottom style="thin">
        <color auto="1"/>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style="thin">
        <color auto="1"/>
      </top>
      <bottom/>
      <diagonal/>
    </border>
    <border>
      <left/>
      <right/>
      <top/>
      <bottom style="thick">
        <color theme="8" tint="0.39994506668294322"/>
      </bottom>
      <diagonal/>
    </border>
    <border>
      <left/>
      <right/>
      <top/>
      <bottom style="thin">
        <color theme="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thin">
        <color indexed="64"/>
      </bottom>
      <diagonal/>
    </border>
    <border>
      <left/>
      <right style="thin">
        <color indexed="64"/>
      </right>
      <top/>
      <bottom style="medium">
        <color indexed="64"/>
      </bottom>
      <diagonal/>
    </border>
    <border>
      <left style="thin">
        <color rgb="FFFF0000"/>
      </left>
      <right style="medium">
        <color indexed="64"/>
      </right>
      <top/>
      <bottom/>
      <diagonal/>
    </border>
    <border>
      <left/>
      <right style="thin">
        <color rgb="FFFF0000"/>
      </right>
      <top/>
      <bottom/>
      <diagonal/>
    </border>
    <border>
      <left/>
      <right/>
      <top style="thin">
        <color rgb="FFFF0000"/>
      </top>
      <bottom style="thin">
        <color rgb="FFFF0000"/>
      </bottom>
      <diagonal/>
    </border>
    <border>
      <left/>
      <right style="medium">
        <color rgb="FF000000"/>
      </right>
      <top style="thin">
        <color indexed="64"/>
      </top>
      <bottom/>
      <diagonal/>
    </border>
    <border>
      <left style="medium">
        <color rgb="FF000000"/>
      </left>
      <right style="medium">
        <color rgb="FF000000"/>
      </right>
      <top style="thin">
        <color indexed="64"/>
      </top>
      <bottom style="medium">
        <color indexed="64"/>
      </bottom>
      <diagonal/>
    </border>
  </borders>
  <cellStyleXfs count="48094">
    <xf numFmtId="0" fontId="0" fillId="0" borderId="0"/>
    <xf numFmtId="0" fontId="4" fillId="0" borderId="0"/>
    <xf numFmtId="0" fontId="3" fillId="0" borderId="0"/>
    <xf numFmtId="0" fontId="5" fillId="0" borderId="0"/>
    <xf numFmtId="166" fontId="6" fillId="35" borderId="10">
      <alignment horizontal="center" vertical="center"/>
    </xf>
    <xf numFmtId="167" fontId="7" fillId="36" borderId="0">
      <alignment horizontal="right"/>
    </xf>
    <xf numFmtId="167" fontId="7" fillId="36" borderId="0">
      <alignment horizontal="right"/>
    </xf>
    <xf numFmtId="167" fontId="7" fillId="36" borderId="0">
      <alignment horizontal="right"/>
    </xf>
    <xf numFmtId="167" fontId="7" fillId="36" borderId="0">
      <alignment horizontal="right"/>
    </xf>
    <xf numFmtId="167" fontId="7" fillId="36" borderId="0">
      <alignment horizontal="right"/>
    </xf>
    <xf numFmtId="167" fontId="7" fillId="36" borderId="0">
      <alignment horizontal="right"/>
    </xf>
    <xf numFmtId="167" fontId="7" fillId="36" borderId="0">
      <alignment horizontal="right"/>
    </xf>
    <xf numFmtId="4" fontId="8" fillId="37" borderId="11"/>
    <xf numFmtId="0" fontId="9" fillId="0" borderId="0"/>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168" fontId="10" fillId="0" borderId="0"/>
    <xf numFmtId="49" fontId="10" fillId="0" borderId="0"/>
    <xf numFmtId="169" fontId="10" fillId="0" borderId="0">
      <alignment horizontal="center"/>
    </xf>
    <xf numFmtId="170" fontId="10" fillId="0" borderId="0"/>
    <xf numFmtId="171" fontId="10" fillId="0" borderId="0"/>
    <xf numFmtId="172" fontId="10" fillId="0" borderId="0"/>
    <xf numFmtId="173" fontId="10" fillId="0" borderId="0"/>
    <xf numFmtId="174" fontId="11" fillId="0" borderId="0"/>
    <xf numFmtId="0" fontId="12"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2"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2"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2"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12"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12"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175" fontId="15" fillId="0" borderId="0"/>
    <xf numFmtId="176" fontId="11" fillId="0" borderId="0"/>
    <xf numFmtId="49" fontId="16" fillId="0" borderId="13" applyNumberFormat="0" applyFont="0" applyFill="0" applyBorder="0" applyProtection="0">
      <alignment horizontal="left" vertical="center" indent="2"/>
    </xf>
    <xf numFmtId="49" fontId="16" fillId="0" borderId="13" applyNumberFormat="0" applyFont="0" applyFill="0" applyBorder="0" applyProtection="0">
      <alignment horizontal="left" vertical="center" indent="2"/>
    </xf>
    <xf numFmtId="49" fontId="16" fillId="0" borderId="13" applyNumberFormat="0" applyFont="0" applyFill="0" applyBorder="0" applyProtection="0">
      <alignment horizontal="left" vertical="center" indent="2"/>
    </xf>
    <xf numFmtId="49" fontId="16" fillId="0" borderId="13" applyNumberFormat="0" applyFont="0" applyFill="0" applyBorder="0" applyProtection="0">
      <alignment horizontal="left" vertical="center" indent="2"/>
    </xf>
    <xf numFmtId="177" fontId="10" fillId="0" borderId="0"/>
    <xf numFmtId="178" fontId="10" fillId="0" borderId="0"/>
    <xf numFmtId="0" fontId="12"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2"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2"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2"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2"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12"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4" fillId="46" borderId="0" applyNumberFormat="0" applyBorder="0" applyAlignment="0" applyProtection="0"/>
    <xf numFmtId="0" fontId="14" fillId="53" borderId="0" applyNumberFormat="0" applyBorder="0" applyAlignment="0" applyProtection="0"/>
    <xf numFmtId="0" fontId="14" fillId="56" borderId="0" applyNumberFormat="0" applyBorder="0" applyAlignment="0" applyProtection="0"/>
    <xf numFmtId="179" fontId="10" fillId="0" borderId="0"/>
    <xf numFmtId="180" fontId="11" fillId="0" borderId="0"/>
    <xf numFmtId="0" fontId="17" fillId="0" borderId="0" applyNumberFormat="0" applyFont="0" applyFill="0" applyBorder="0" applyProtection="0">
      <alignment horizontal="left" vertical="center" indent="5"/>
    </xf>
    <xf numFmtId="49" fontId="16" fillId="0" borderId="14" applyNumberFormat="0" applyFont="0" applyFill="0" applyBorder="0" applyProtection="0">
      <alignment horizontal="left" vertical="center" indent="5"/>
    </xf>
    <xf numFmtId="49" fontId="16" fillId="0" borderId="14" applyNumberFormat="0" applyFont="0" applyFill="0" applyBorder="0" applyProtection="0">
      <alignment horizontal="left" vertical="center" indent="5"/>
    </xf>
    <xf numFmtId="49" fontId="16" fillId="0" borderId="14" applyNumberFormat="0" applyFont="0" applyFill="0" applyBorder="0" applyProtection="0">
      <alignment horizontal="left" vertical="center" indent="5"/>
    </xf>
    <xf numFmtId="49" fontId="16" fillId="0" borderId="14" applyNumberFormat="0" applyFont="0" applyFill="0" applyBorder="0" applyProtection="0">
      <alignment horizontal="left" vertical="center" indent="5"/>
    </xf>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20" fillId="61" borderId="0" applyNumberFormat="0" applyBorder="0" applyAlignment="0" applyProtection="0"/>
    <xf numFmtId="0" fontId="20" fillId="54" borderId="0" applyNumberFormat="0" applyBorder="0" applyAlignment="0" applyProtection="0"/>
    <xf numFmtId="0" fontId="20" fillId="55" borderId="0" applyNumberFormat="0" applyBorder="0" applyAlignment="0" applyProtection="0"/>
    <xf numFmtId="0" fontId="20" fillId="62" borderId="0" applyNumberFormat="0" applyBorder="0" applyAlignment="0" applyProtection="0"/>
    <xf numFmtId="0" fontId="20" fillId="63" borderId="0" applyNumberFormat="0" applyBorder="0" applyAlignment="0" applyProtection="0"/>
    <xf numFmtId="0" fontId="20" fillId="64" borderId="0" applyNumberFormat="0" applyBorder="0" applyAlignment="0" applyProtection="0"/>
    <xf numFmtId="181" fontId="10" fillId="0" borderId="0">
      <alignment horizontal="center"/>
    </xf>
    <xf numFmtId="182" fontId="10" fillId="0" borderId="0">
      <alignment horizontal="center"/>
    </xf>
    <xf numFmtId="183" fontId="10" fillId="0" borderId="0">
      <alignment horizontal="center"/>
    </xf>
    <xf numFmtId="184" fontId="10" fillId="0" borderId="0">
      <alignment horizontal="center"/>
    </xf>
    <xf numFmtId="185" fontId="10" fillId="0" borderId="0">
      <alignment horizontal="center"/>
    </xf>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86" fontId="5" fillId="0" borderId="15" applyFont="0" applyFill="0" applyBorder="0" applyAlignment="0" applyProtection="0">
      <alignment horizontal="left"/>
    </xf>
    <xf numFmtId="186" fontId="5" fillId="0" borderId="15" applyFont="0" applyFill="0" applyBorder="0" applyAlignment="0" applyProtection="0">
      <alignment horizontal="left"/>
    </xf>
    <xf numFmtId="186" fontId="5" fillId="0" borderId="15" applyFont="0" applyFill="0" applyBorder="0" applyAlignment="0" applyProtection="0">
      <alignment horizontal="left"/>
    </xf>
    <xf numFmtId="187" fontId="5" fillId="0" borderId="15" applyFont="0" applyFill="0" applyBorder="0" applyAlignment="0" applyProtection="0">
      <alignment horizontal="left"/>
    </xf>
    <xf numFmtId="187" fontId="5" fillId="0" borderId="15" applyFont="0" applyFill="0" applyBorder="0" applyAlignment="0" applyProtection="0">
      <alignment horizontal="left"/>
    </xf>
    <xf numFmtId="187" fontId="5" fillId="0" borderId="15" applyFont="0" applyFill="0" applyBorder="0" applyAlignment="0" applyProtection="0">
      <alignment horizontal="left"/>
    </xf>
    <xf numFmtId="188" fontId="5" fillId="0" borderId="15" applyFont="0" applyFill="0" applyBorder="0" applyAlignment="0" applyProtection="0">
      <alignment horizontal="left"/>
    </xf>
    <xf numFmtId="188" fontId="5" fillId="0" borderId="15" applyFont="0" applyFill="0" applyBorder="0" applyAlignment="0" applyProtection="0">
      <alignment horizontal="left"/>
    </xf>
    <xf numFmtId="188" fontId="5" fillId="0" borderId="15" applyFont="0" applyFill="0" applyBorder="0" applyAlignment="0" applyProtection="0">
      <alignment horizontal="left"/>
    </xf>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alignment horizontal="left"/>
    </xf>
    <xf numFmtId="0" fontId="5" fillId="0" borderId="0" applyFont="0" applyFill="0" applyBorder="0" applyAlignment="0" applyProtection="0">
      <alignment horizontal="left"/>
    </xf>
    <xf numFmtId="0" fontId="5" fillId="0" borderId="0" applyFont="0" applyFill="0" applyBorder="0" applyAlignment="0" applyProtection="0">
      <alignment horizontal="left"/>
    </xf>
    <xf numFmtId="189" fontId="5" fillId="0" borderId="15" applyFont="0" applyFill="0" applyBorder="0" applyAlignment="0" applyProtection="0">
      <alignment horizontal="left"/>
    </xf>
    <xf numFmtId="189" fontId="5" fillId="0" borderId="15" applyFont="0" applyFill="0" applyBorder="0" applyAlignment="0" applyProtection="0">
      <alignment horizontal="left"/>
    </xf>
    <xf numFmtId="189" fontId="5" fillId="0" borderId="15" applyFont="0" applyFill="0" applyBorder="0" applyAlignment="0" applyProtection="0">
      <alignment horizontal="left"/>
    </xf>
    <xf numFmtId="190" fontId="5" fillId="0" borderId="15" applyFont="0" applyFill="0" applyBorder="0" applyAlignment="0" applyProtection="0">
      <alignment horizontal="left"/>
    </xf>
    <xf numFmtId="190" fontId="5" fillId="0" borderId="15" applyFont="0" applyFill="0" applyBorder="0" applyAlignment="0" applyProtection="0">
      <alignment horizontal="left"/>
    </xf>
    <xf numFmtId="190" fontId="5" fillId="0" borderId="15" applyFont="0" applyFill="0" applyBorder="0" applyAlignment="0" applyProtection="0">
      <alignment horizontal="left"/>
    </xf>
    <xf numFmtId="191" fontId="5" fillId="0" borderId="15" applyFont="0" applyFill="0" applyBorder="0" applyAlignment="0" applyProtection="0">
      <alignment horizontal="left"/>
    </xf>
    <xf numFmtId="191" fontId="5" fillId="0" borderId="15" applyFont="0" applyFill="0" applyBorder="0" applyAlignment="0" applyProtection="0">
      <alignment horizontal="left"/>
    </xf>
    <xf numFmtId="191" fontId="5" fillId="0" borderId="15" applyFont="0" applyFill="0" applyBorder="0" applyAlignment="0" applyProtection="0">
      <alignment horizontal="left"/>
    </xf>
    <xf numFmtId="192" fontId="5" fillId="0" borderId="15" applyFont="0" applyFill="0" applyBorder="0" applyAlignment="0" applyProtection="0">
      <alignment horizontal="left"/>
    </xf>
    <xf numFmtId="192" fontId="5" fillId="0" borderId="15" applyFont="0" applyFill="0" applyBorder="0" applyAlignment="0" applyProtection="0">
      <alignment horizontal="left"/>
    </xf>
    <xf numFmtId="192" fontId="5" fillId="0" borderId="15" applyFont="0" applyFill="0" applyBorder="0" applyAlignment="0" applyProtection="0">
      <alignment horizontal="left"/>
    </xf>
    <xf numFmtId="193" fontId="5" fillId="0" borderId="15" applyFont="0" applyFill="0" applyBorder="0" applyAlignment="0" applyProtection="0">
      <alignment horizontal="left"/>
    </xf>
    <xf numFmtId="193" fontId="5" fillId="0" borderId="15" applyFont="0" applyFill="0" applyBorder="0" applyAlignment="0" applyProtection="0">
      <alignment horizontal="left"/>
    </xf>
    <xf numFmtId="193" fontId="5" fillId="0" borderId="15" applyFont="0" applyFill="0" applyBorder="0" applyAlignment="0" applyProtection="0">
      <alignment horizontal="left"/>
    </xf>
    <xf numFmtId="194" fontId="5" fillId="0" borderId="15" applyFont="0" applyFill="0" applyBorder="0" applyAlignment="0" applyProtection="0">
      <alignment horizontal="left"/>
    </xf>
    <xf numFmtId="194" fontId="5" fillId="0" borderId="15" applyFont="0" applyFill="0" applyBorder="0" applyAlignment="0" applyProtection="0">
      <alignment horizontal="left"/>
    </xf>
    <xf numFmtId="194" fontId="5" fillId="0" borderId="15" applyFont="0" applyFill="0" applyBorder="0" applyAlignment="0" applyProtection="0">
      <alignment horizontal="left"/>
    </xf>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19" fillId="66" borderId="0" applyNumberFormat="0" applyBorder="0" applyAlignment="0" applyProtection="0"/>
    <xf numFmtId="0" fontId="19" fillId="66" borderId="0" applyNumberFormat="0" applyBorder="0" applyAlignment="0" applyProtection="0"/>
    <xf numFmtId="0" fontId="19" fillId="66"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4" fontId="16" fillId="41" borderId="13">
      <alignment horizontal="right" vertical="center"/>
    </xf>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21" fillId="6" borderId="5" applyNumberFormat="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3" fillId="6" borderId="4" applyNumberFormat="0" applyAlignment="0" applyProtection="0"/>
    <xf numFmtId="4" fontId="24" fillId="0" borderId="16" applyFill="0" applyBorder="0" applyProtection="0">
      <alignment horizontal="right" vertical="center"/>
    </xf>
    <xf numFmtId="4" fontId="24" fillId="0" borderId="16" applyFill="0" applyBorder="0" applyProtection="0">
      <alignment horizontal="right" vertical="center"/>
    </xf>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5" fillId="68" borderId="17" applyNumberFormat="0" applyAlignment="0" applyProtection="0"/>
    <xf numFmtId="0" fontId="26" fillId="69" borderId="18" applyNumberFormat="0" applyAlignment="0" applyProtection="0"/>
    <xf numFmtId="0" fontId="26" fillId="69" borderId="18" applyNumberFormat="0" applyAlignment="0" applyProtection="0"/>
    <xf numFmtId="0" fontId="26" fillId="69" borderId="18" applyNumberFormat="0" applyAlignment="0" applyProtection="0"/>
    <xf numFmtId="0" fontId="26" fillId="69" borderId="18" applyNumberFormat="0" applyAlignment="0" applyProtection="0"/>
    <xf numFmtId="195" fontId="27" fillId="70" borderId="19" applyFont="0" applyFill="0" applyBorder="0" applyProtection="0">
      <alignment horizontal="right"/>
    </xf>
    <xf numFmtId="195" fontId="27" fillId="70" borderId="19" applyFont="0" applyFill="0" applyBorder="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5" fillId="71" borderId="0" applyNumberFormat="0" applyFont="0" applyBorder="0" applyAlignment="0"/>
    <xf numFmtId="0" fontId="5" fillId="71" borderId="0" applyNumberFormat="0" applyFont="0" applyBorder="0" applyAlignment="0"/>
    <xf numFmtId="0" fontId="5" fillId="71" borderId="0" applyNumberFormat="0" applyFont="0" applyBorder="0" applyAlignment="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8" fillId="5" borderId="4" applyNumberFormat="0" applyAlignment="0" applyProtection="0"/>
    <xf numFmtId="0" fontId="29" fillId="5" borderId="4" applyNumberFormat="0" applyAlignment="0" applyProtection="0"/>
    <xf numFmtId="0" fontId="30" fillId="0" borderId="9" applyNumberFormat="0" applyFill="0" applyAlignment="0" applyProtection="0"/>
    <xf numFmtId="0" fontId="31" fillId="0" borderId="0" applyNumberForma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6"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44" fontId="5" fillId="0" borderId="0" applyFont="0" applyFill="0" applyBorder="0" applyAlignment="0" applyProtection="0"/>
    <xf numFmtId="197" fontId="5" fillId="0" borderId="0" applyFont="0" applyFill="0" applyBorder="0" applyAlignment="0" applyProtection="0"/>
    <xf numFmtId="44" fontId="5" fillId="0" borderId="0" applyFont="0" applyFill="0" applyBorder="0" applyAlignment="0" applyProtection="0"/>
    <xf numFmtId="196" fontId="5" fillId="0" borderId="0" applyFont="0" applyFill="0" applyBorder="0" applyAlignment="0" applyProtection="0"/>
    <xf numFmtId="44"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0" fontId="14" fillId="0" borderId="0"/>
    <xf numFmtId="198" fontId="32" fillId="0" borderId="0"/>
    <xf numFmtId="199" fontId="32" fillId="0" borderId="0"/>
    <xf numFmtId="0" fontId="33" fillId="0" borderId="0" applyNumberFormat="0" applyFill="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38" fontId="10" fillId="68" borderId="0" applyNumberFormat="0" applyBorder="0" applyAlignment="0" applyProtection="0"/>
    <xf numFmtId="0" fontId="35" fillId="2" borderId="0" applyNumberFormat="0" applyBorder="0" applyAlignment="0" applyProtection="0"/>
    <xf numFmtId="200" fontId="36" fillId="0" borderId="0">
      <alignment horizontal="left" vertical="center"/>
    </xf>
    <xf numFmtId="0" fontId="37" fillId="0" borderId="20" applyNumberFormat="0" applyFill="0" applyAlignment="0" applyProtection="0"/>
    <xf numFmtId="0" fontId="38" fillId="0" borderId="21" applyNumberFormat="0" applyFill="0" applyAlignment="0" applyProtection="0"/>
    <xf numFmtId="0" fontId="39" fillId="0" borderId="22" applyNumberFormat="0" applyFill="0" applyAlignment="0" applyProtection="0"/>
    <xf numFmtId="0" fontId="39" fillId="0" borderId="0" applyNumberFormat="0" applyFill="0" applyBorder="0" applyAlignment="0" applyProtection="0"/>
    <xf numFmtId="0" fontId="40" fillId="0" borderId="0">
      <alignment horizontal="center" textRotation="90"/>
    </xf>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xf numFmtId="0" fontId="4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7" fillId="0" borderId="0" applyNumberFormat="0" applyFill="0" applyBorder="0" applyAlignment="0" applyProtection="0"/>
    <xf numFmtId="10" fontId="10" fillId="72" borderId="13" applyNumberFormat="0" applyBorder="0" applyAlignment="0" applyProtection="0"/>
    <xf numFmtId="10" fontId="10" fillId="72" borderId="13" applyNumberFormat="0" applyBorder="0" applyAlignment="0" applyProtection="0"/>
    <xf numFmtId="10" fontId="10" fillId="72" borderId="13" applyNumberFormat="0" applyBorder="0" applyAlignment="0" applyProtection="0"/>
    <xf numFmtId="10" fontId="10" fillId="72" borderId="13" applyNumberFormat="0" applyBorder="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0" fontId="48" fillId="42" borderId="17" applyNumberFormat="0" applyAlignment="0" applyProtection="0"/>
    <xf numFmtId="4" fontId="16" fillId="0" borderId="23">
      <alignment horizontal="right" vertical="center"/>
    </xf>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2" fillId="0" borderId="0" applyFont="0" applyFill="0" applyBorder="0" applyAlignment="0" applyProtection="0"/>
    <xf numFmtId="43" fontId="3"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2" fillId="0" borderId="0" applyFont="0" applyFill="0" applyBorder="0" applyAlignment="0" applyProtection="0"/>
    <xf numFmtId="164"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50" fillId="0" borderId="24" applyNumberFormat="0" applyFill="0" applyAlignment="0" applyProtection="0"/>
    <xf numFmtId="0" fontId="5" fillId="42" borderId="0" applyNumberFormat="0" applyFont="0" applyBorder="0" applyAlignment="0"/>
    <xf numFmtId="0" fontId="5" fillId="42" borderId="0" applyNumberFormat="0" applyFont="0" applyBorder="0" applyAlignment="0"/>
    <xf numFmtId="0" fontId="5" fillId="42" borderId="0" applyNumberFormat="0" applyFont="0" applyBorder="0" applyAlignment="0"/>
    <xf numFmtId="201" fontId="5" fillId="0" borderId="0" applyFont="0" applyFill="0" applyBorder="0" applyAlignment="0" applyProtection="0"/>
    <xf numFmtId="202" fontId="5" fillId="0" borderId="0" applyFont="0" applyFill="0" applyBorder="0" applyAlignment="0" applyProtection="0"/>
    <xf numFmtId="168" fontId="11" fillId="0" borderId="0"/>
    <xf numFmtId="203" fontId="5" fillId="0" borderId="0" applyFont="0" applyFill="0" applyBorder="0" applyAlignment="0" applyProtection="0"/>
    <xf numFmtId="204" fontId="5" fillId="0" borderId="0" applyFont="0" applyFill="0" applyBorder="0" applyAlignment="0" applyProtection="0"/>
    <xf numFmtId="0" fontId="51" fillId="4" borderId="0" applyNumberFormat="0" applyBorder="0" applyAlignment="0" applyProtection="0"/>
    <xf numFmtId="0" fontId="52" fillId="71" borderId="0" applyNumberFormat="0" applyBorder="0" applyAlignment="0" applyProtection="0"/>
    <xf numFmtId="0" fontId="52" fillId="71" borderId="0" applyNumberFormat="0" applyBorder="0" applyAlignment="0" applyProtection="0"/>
    <xf numFmtId="0" fontId="52" fillId="71" borderId="0" applyNumberFormat="0" applyBorder="0" applyAlignment="0" applyProtection="0"/>
    <xf numFmtId="0" fontId="52" fillId="71" borderId="0" applyNumberFormat="0" applyBorder="0" applyAlignment="0" applyProtection="0"/>
    <xf numFmtId="0" fontId="51" fillId="4" borderId="0" applyNumberFormat="0" applyBorder="0" applyAlignment="0" applyProtection="0"/>
    <xf numFmtId="0" fontId="52" fillId="73" borderId="0" applyNumberFormat="0" applyBorder="0" applyAlignment="0" applyProtection="0"/>
    <xf numFmtId="205" fontId="5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3" fillId="0" borderId="0"/>
    <xf numFmtId="0" fontId="3" fillId="0" borderId="0"/>
    <xf numFmtId="0" fontId="54" fillId="0" borderId="0"/>
    <xf numFmtId="0" fontId="54" fillId="0" borderId="0"/>
    <xf numFmtId="0" fontId="5"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54" fillId="0" borderId="0"/>
    <xf numFmtId="0" fontId="54" fillId="0" borderId="0"/>
    <xf numFmtId="0" fontId="54" fillId="0" borderId="0"/>
    <xf numFmtId="0" fontId="5" fillId="0" borderId="0"/>
    <xf numFmtId="0" fontId="5" fillId="0" borderId="0"/>
    <xf numFmtId="0" fontId="5" fillId="0" borderId="0"/>
    <xf numFmtId="4" fontId="16" fillId="0" borderId="13" applyFill="0" applyBorder="0" applyProtection="0">
      <alignment horizontal="right" vertical="center"/>
    </xf>
    <xf numFmtId="4" fontId="16" fillId="0" borderId="13" applyFill="0" applyBorder="0" applyProtection="0">
      <alignment horizontal="right" vertical="center"/>
    </xf>
    <xf numFmtId="4" fontId="16" fillId="0" borderId="13" applyFill="0" applyBorder="0" applyProtection="0">
      <alignment horizontal="right" vertical="center"/>
    </xf>
    <xf numFmtId="4" fontId="16" fillId="0" borderId="13" applyFill="0" applyBorder="0" applyProtection="0">
      <alignment horizontal="right" vertical="center"/>
    </xf>
    <xf numFmtId="49" fontId="24" fillId="0" borderId="13" applyNumberFormat="0" applyFill="0" applyBorder="0" applyProtection="0">
      <alignment horizontal="left" vertical="center"/>
    </xf>
    <xf numFmtId="49" fontId="24" fillId="0" borderId="13" applyNumberFormat="0" applyFill="0" applyBorder="0" applyProtection="0">
      <alignment horizontal="left" vertical="center"/>
    </xf>
    <xf numFmtId="49" fontId="24" fillId="0" borderId="13" applyNumberFormat="0" applyFill="0" applyBorder="0" applyProtection="0">
      <alignment horizontal="left" vertical="center"/>
    </xf>
    <xf numFmtId="49" fontId="24" fillId="0" borderId="13" applyNumberFormat="0" applyFill="0" applyBorder="0" applyProtection="0">
      <alignment horizontal="left" vertical="center"/>
    </xf>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7" fillId="69" borderId="0" applyNumberFormat="0" applyFont="0" applyBorder="0" applyAlignment="0" applyProtection="0"/>
    <xf numFmtId="0" fontId="55" fillId="68" borderId="0" applyNumberFormat="0" applyFont="0" applyBorder="0" applyAlignment="0" applyProtection="0"/>
    <xf numFmtId="0" fontId="56" fillId="0" borderId="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3" fillId="72" borderId="25" applyNumberFormat="0" applyFont="0" applyAlignment="0" applyProtection="0"/>
    <xf numFmtId="0" fontId="12" fillId="8" borderId="8" applyNumberFormat="0" applyFont="0" applyAlignment="0" applyProtection="0"/>
    <xf numFmtId="0" fontId="14" fillId="8" borderId="8" applyNumberFormat="0" applyFont="0" applyAlignment="0" applyProtection="0"/>
    <xf numFmtId="0" fontId="2"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49" fontId="11" fillId="0" borderId="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206" fontId="16" fillId="74" borderId="13" applyNumberFormat="0" applyFont="0" applyBorder="0" applyAlignment="0" applyProtection="0">
      <alignment horizontal="right" vertical="center"/>
    </xf>
    <xf numFmtId="206" fontId="16" fillId="74" borderId="13" applyNumberFormat="0" applyFont="0" applyBorder="0" applyAlignment="0" applyProtection="0">
      <alignment horizontal="right" vertical="center"/>
    </xf>
    <xf numFmtId="206" fontId="16" fillId="74" borderId="13" applyNumberFormat="0" applyFont="0" applyBorder="0" applyAlignment="0" applyProtection="0">
      <alignment horizontal="right" vertical="center"/>
    </xf>
    <xf numFmtId="206" fontId="16" fillId="74" borderId="13" applyNumberFormat="0" applyFont="0" applyBorder="0" applyAlignment="0" applyProtection="0">
      <alignment horizontal="right" vertical="center"/>
    </xf>
    <xf numFmtId="206" fontId="16" fillId="74" borderId="13" applyNumberFormat="0" applyFont="0" applyBorder="0" applyAlignment="0" applyProtection="0">
      <alignment horizontal="right" vertical="center"/>
    </xf>
    <xf numFmtId="206" fontId="16" fillId="74" borderId="13" applyNumberFormat="0" applyFont="0" applyBorder="0" applyAlignment="0" applyProtection="0">
      <alignment horizontal="right" vertical="center"/>
    </xf>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13" fontId="5" fillId="0" borderId="0" applyFont="0" applyFill="0" applyProtection="0"/>
    <xf numFmtId="13" fontId="5" fillId="0" borderId="0" applyFont="0" applyFill="0" applyProtection="0"/>
    <xf numFmtId="13" fontId="5" fillId="0" borderId="0" applyFont="0" applyFill="0" applyProtection="0"/>
    <xf numFmtId="9" fontId="54" fillId="0" borderId="0" applyFont="0" applyFill="0" applyBorder="0" applyAlignment="0" applyProtection="0"/>
    <xf numFmtId="9" fontId="4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4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00" fontId="59" fillId="0" borderId="0" applyFill="0" applyBorder="0" applyAlignment="0" applyProtection="0"/>
    <xf numFmtId="0" fontId="5" fillId="0" borderId="0"/>
    <xf numFmtId="0" fontId="5" fillId="0" borderId="0"/>
    <xf numFmtId="0" fontId="5" fillId="0" borderId="0"/>
    <xf numFmtId="0" fontId="60" fillId="0" borderId="0"/>
    <xf numFmtId="207" fontId="60" fillId="0" borderId="0"/>
    <xf numFmtId="0" fontId="61" fillId="3" borderId="0" applyNumberFormat="0" applyBorder="0" applyAlignment="0" applyProtection="0"/>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0" fontId="16" fillId="69" borderId="13"/>
    <xf numFmtId="208" fontId="27" fillId="0" borderId="0" applyFont="0" applyFill="0" applyBorder="0" applyAlignment="0" applyProtection="0"/>
    <xf numFmtId="209" fontId="27" fillId="0" borderId="0" applyFont="0" applyFill="0" applyBorder="0" applyAlignment="0" applyProtection="0"/>
    <xf numFmtId="0" fontId="62" fillId="0" borderId="0"/>
    <xf numFmtId="0" fontId="63" fillId="0" borderId="0">
      <alignment horizontal="right"/>
    </xf>
    <xf numFmtId="0" fontId="63" fillId="0" borderId="0">
      <alignment horizontal="lef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49"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64" fillId="0" borderId="0"/>
    <xf numFmtId="0" fontId="64"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6" fillId="33" borderId="27" applyBorder="0">
      <alignment horizontal="center"/>
    </xf>
    <xf numFmtId="0" fontId="66" fillId="33" borderId="27" applyBorder="0">
      <alignment horizontal="center"/>
    </xf>
    <xf numFmtId="0" fontId="67" fillId="75" borderId="28" applyBorder="0"/>
    <xf numFmtId="210" fontId="5" fillId="0" borderId="0" applyFont="0" applyFill="0" applyBorder="0" applyAlignment="0" applyProtection="0">
      <alignment horizontal="left"/>
    </xf>
    <xf numFmtId="210" fontId="5" fillId="0" borderId="0" applyFont="0" applyFill="0" applyBorder="0" applyAlignment="0" applyProtection="0">
      <alignment horizontal="left"/>
    </xf>
    <xf numFmtId="210" fontId="5" fillId="0" borderId="0" applyFont="0" applyFill="0" applyBorder="0" applyAlignment="0" applyProtection="0">
      <alignment horizontal="left"/>
    </xf>
    <xf numFmtId="211" fontId="5" fillId="0" borderId="0" applyFont="0" applyFill="0" applyBorder="0" applyAlignment="0" applyProtection="0">
      <alignment horizontal="left"/>
    </xf>
    <xf numFmtId="211" fontId="5" fillId="0" borderId="0" applyFont="0" applyFill="0" applyBorder="0" applyAlignment="0" applyProtection="0">
      <alignment horizontal="left"/>
    </xf>
    <xf numFmtId="211" fontId="5" fillId="0" borderId="0" applyFont="0" applyFill="0" applyBorder="0" applyAlignment="0" applyProtection="0">
      <alignment horizontal="left"/>
    </xf>
    <xf numFmtId="212" fontId="5" fillId="0" borderId="0" applyFont="0" applyFill="0" applyBorder="0" applyAlignment="0" applyProtection="0">
      <alignment horizontal="left"/>
    </xf>
    <xf numFmtId="212" fontId="5" fillId="0" borderId="0" applyFont="0" applyFill="0" applyBorder="0" applyAlignment="0" applyProtection="0">
      <alignment horizontal="left"/>
    </xf>
    <xf numFmtId="212" fontId="5" fillId="0" borderId="0" applyFont="0" applyFill="0" applyBorder="0" applyAlignment="0" applyProtection="0">
      <alignment horizontal="left"/>
    </xf>
    <xf numFmtId="49" fontId="5" fillId="0" borderId="0" applyFill="0" applyBorder="0" applyProtection="0">
      <alignment horizontal="left"/>
    </xf>
    <xf numFmtId="49" fontId="5" fillId="0" borderId="0" applyFill="0" applyBorder="0" applyProtection="0">
      <alignment horizontal="left"/>
    </xf>
    <xf numFmtId="49" fontId="5" fillId="0" borderId="0" applyFill="0" applyBorder="0" applyProtection="0">
      <alignment horizontal="left"/>
    </xf>
    <xf numFmtId="210" fontId="5" fillId="0" borderId="0" applyFont="0" applyFill="0" applyBorder="0" applyAlignment="0" applyProtection="0">
      <alignment horizontal="left"/>
    </xf>
    <xf numFmtId="210" fontId="5" fillId="0" borderId="0" applyFont="0" applyFill="0" applyBorder="0" applyAlignment="0" applyProtection="0">
      <alignment horizontal="left"/>
    </xf>
    <xf numFmtId="210" fontId="5" fillId="0" borderId="0" applyFont="0" applyFill="0" applyBorder="0" applyAlignment="0" applyProtection="0">
      <alignment horizontal="left"/>
    </xf>
    <xf numFmtId="211" fontId="5" fillId="0" borderId="0" applyFont="0" applyFill="0" applyBorder="0" applyAlignment="0" applyProtection="0">
      <alignment horizontal="left"/>
    </xf>
    <xf numFmtId="211" fontId="5" fillId="0" borderId="0" applyFont="0" applyFill="0" applyBorder="0" applyAlignment="0" applyProtection="0">
      <alignment horizontal="left"/>
    </xf>
    <xf numFmtId="211" fontId="5" fillId="0" borderId="0" applyFont="0" applyFill="0" applyBorder="0" applyAlignment="0" applyProtection="0">
      <alignment horizontal="left"/>
    </xf>
    <xf numFmtId="212" fontId="5" fillId="0" borderId="0" applyFont="0" applyFill="0" applyBorder="0" applyAlignment="0" applyProtection="0">
      <alignment horizontal="left"/>
    </xf>
    <xf numFmtId="212" fontId="5" fillId="0" borderId="0" applyFont="0" applyFill="0" applyBorder="0" applyAlignment="0" applyProtection="0">
      <alignment horizontal="left"/>
    </xf>
    <xf numFmtId="212" fontId="5" fillId="0" borderId="0" applyFont="0" applyFill="0" applyBorder="0" applyAlignment="0" applyProtection="0">
      <alignment horizontal="left"/>
    </xf>
    <xf numFmtId="49" fontId="5" fillId="0" borderId="0" applyFill="0" applyBorder="0" applyProtection="0">
      <alignment horizontal="left"/>
    </xf>
    <xf numFmtId="49" fontId="5" fillId="0" borderId="0" applyFill="0" applyBorder="0" applyProtection="0">
      <alignment horizontal="left"/>
    </xf>
    <xf numFmtId="49" fontId="5" fillId="0" borderId="0" applyFill="0" applyBorder="0" applyProtection="0">
      <alignment horizontal="left"/>
    </xf>
    <xf numFmtId="49" fontId="27" fillId="76" borderId="19" applyFont="0" applyFill="0" applyBorder="0" applyProtection="0">
      <alignment horizontal="left"/>
    </xf>
    <xf numFmtId="49" fontId="27" fillId="76" borderId="19" applyFont="0" applyFill="0" applyBorder="0" applyProtection="0">
      <alignment horizontal="left"/>
    </xf>
    <xf numFmtId="0" fontId="68" fillId="0" borderId="0" applyNumberFormat="0" applyFill="0" applyBorder="0" applyAlignment="0" applyProtection="0"/>
    <xf numFmtId="0" fontId="69" fillId="0" borderId="0">
      <alignment horizontal="left" vertical="top"/>
    </xf>
    <xf numFmtId="0" fontId="70" fillId="0" borderId="0">
      <alignment horizontal="left"/>
    </xf>
    <xf numFmtId="213" fontId="71" fillId="77" borderId="0" applyNumberFormat="0" applyBorder="0">
      <protection locked="0"/>
    </xf>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213" fontId="73" fillId="78" borderId="0" applyNumberFormat="0" applyBorder="0">
      <protection locked="0"/>
    </xf>
    <xf numFmtId="41"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74" fillId="0" borderId="1" applyNumberFormat="0" applyFill="0" applyAlignment="0" applyProtection="0"/>
    <xf numFmtId="0" fontId="75" fillId="0" borderId="2" applyNumberFormat="0" applyFill="0" applyAlignment="0" applyProtection="0"/>
    <xf numFmtId="0" fontId="76" fillId="0" borderId="3" applyNumberFormat="0" applyFill="0" applyAlignment="0" applyProtection="0"/>
    <xf numFmtId="0" fontId="76" fillId="0" borderId="0" applyNumberFormat="0" applyFill="0" applyBorder="0" applyAlignment="0" applyProtection="0"/>
    <xf numFmtId="214" fontId="5" fillId="0" borderId="0" applyFont="0" applyFill="0" applyBorder="0" applyAlignment="0" applyProtection="0"/>
    <xf numFmtId="215" fontId="5" fillId="0" borderId="0" applyFont="0" applyFill="0" applyBorder="0" applyAlignment="0" applyProtection="0"/>
    <xf numFmtId="216" fontId="5" fillId="0" borderId="0" applyFont="0" applyFill="0" applyBorder="0" applyAlignment="0" applyProtection="0"/>
    <xf numFmtId="0" fontId="77" fillId="0" borderId="6" applyNumberFormat="0" applyFill="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80" fillId="71" borderId="0">
      <alignment horizontal="left" vertical="center" indent="1"/>
    </xf>
    <xf numFmtId="0" fontId="81" fillId="7" borderId="7" applyNumberFormat="0" applyAlignment="0" applyProtection="0"/>
    <xf numFmtId="0" fontId="16" fillId="0" borderId="0"/>
    <xf numFmtId="166" fontId="6" fillId="35" borderId="48">
      <alignment horizontal="center" vertical="center"/>
    </xf>
    <xf numFmtId="4" fontId="8" fillId="37" borderId="49"/>
    <xf numFmtId="49" fontId="16" fillId="0" borderId="47" applyNumberFormat="0" applyFont="0" applyFill="0" applyBorder="0" applyProtection="0">
      <alignment horizontal="left" vertical="center" indent="2"/>
    </xf>
    <xf numFmtId="49" fontId="16" fillId="0" borderId="47" applyNumberFormat="0" applyFont="0" applyFill="0" applyBorder="0" applyProtection="0">
      <alignment horizontal="left" vertical="center" indent="2"/>
    </xf>
    <xf numFmtId="49" fontId="16" fillId="0" borderId="47" applyNumberFormat="0" applyFont="0" applyFill="0" applyBorder="0" applyProtection="0">
      <alignment horizontal="left" vertical="center" indent="2"/>
    </xf>
    <xf numFmtId="49" fontId="16" fillId="0" borderId="47" applyNumberFormat="0" applyFont="0" applyFill="0" applyBorder="0" applyProtection="0">
      <alignment horizontal="left" vertical="center" indent="2"/>
    </xf>
    <xf numFmtId="10" fontId="10" fillId="72" borderId="47" applyNumberFormat="0" applyBorder="0" applyAlignment="0" applyProtection="0"/>
    <xf numFmtId="10" fontId="10" fillId="72" borderId="47" applyNumberFormat="0" applyBorder="0" applyAlignment="0" applyProtection="0"/>
    <xf numFmtId="10" fontId="10" fillId="72" borderId="47" applyNumberFormat="0" applyBorder="0" applyAlignment="0" applyProtection="0"/>
    <xf numFmtId="10" fontId="10" fillId="72" borderId="47" applyNumberFormat="0" applyBorder="0" applyAlignment="0" applyProtection="0"/>
    <xf numFmtId="4" fontId="16" fillId="0" borderId="47" applyFill="0" applyBorder="0" applyProtection="0">
      <alignment horizontal="right" vertical="center"/>
    </xf>
    <xf numFmtId="4" fontId="16" fillId="0" borderId="47" applyFill="0" applyBorder="0" applyProtection="0">
      <alignment horizontal="right" vertical="center"/>
    </xf>
    <xf numFmtId="4" fontId="16" fillId="0" borderId="47" applyFill="0" applyBorder="0" applyProtection="0">
      <alignment horizontal="right" vertical="center"/>
    </xf>
    <xf numFmtId="4" fontId="16" fillId="0" borderId="47" applyFill="0" applyBorder="0" applyProtection="0">
      <alignment horizontal="right" vertical="center"/>
    </xf>
    <xf numFmtId="49" fontId="24" fillId="0" borderId="47" applyNumberFormat="0" applyFill="0" applyBorder="0" applyProtection="0">
      <alignment horizontal="left" vertical="center"/>
    </xf>
    <xf numFmtId="49" fontId="24" fillId="0" borderId="47" applyNumberFormat="0" applyFill="0" applyBorder="0" applyProtection="0">
      <alignment horizontal="left" vertical="center"/>
    </xf>
    <xf numFmtId="49" fontId="24" fillId="0" borderId="47" applyNumberFormat="0" applyFill="0" applyBorder="0" applyProtection="0">
      <alignment horizontal="left" vertical="center"/>
    </xf>
    <xf numFmtId="49" fontId="24" fillId="0" borderId="47" applyNumberFormat="0" applyFill="0" applyBorder="0" applyProtection="0">
      <alignment horizontal="left" vertical="center"/>
    </xf>
    <xf numFmtId="0" fontId="16" fillId="0" borderId="47" applyNumberFormat="0" applyFill="0" applyAlignment="0" applyProtection="0"/>
    <xf numFmtId="0" fontId="16" fillId="0" borderId="47" applyNumberFormat="0" applyFill="0" applyAlignment="0" applyProtection="0"/>
    <xf numFmtId="0" fontId="16" fillId="0" borderId="47" applyNumberFormat="0" applyFill="0" applyAlignment="0" applyProtection="0"/>
    <xf numFmtId="0" fontId="16" fillId="0" borderId="47" applyNumberFormat="0" applyFill="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0" fontId="13" fillId="72" borderId="50" applyNumberFormat="0" applyFont="0" applyAlignment="0" applyProtection="0"/>
    <xf numFmtId="206" fontId="16" fillId="74" borderId="47" applyNumberFormat="0" applyFont="0" applyBorder="0" applyAlignment="0" applyProtection="0">
      <alignment horizontal="right" vertical="center"/>
    </xf>
    <xf numFmtId="206" fontId="16" fillId="74" borderId="47" applyNumberFormat="0" applyFont="0" applyBorder="0" applyAlignment="0" applyProtection="0">
      <alignment horizontal="right" vertical="center"/>
    </xf>
    <xf numFmtId="206" fontId="16" fillId="74" borderId="47" applyNumberFormat="0" applyFont="0" applyBorder="0" applyAlignment="0" applyProtection="0">
      <alignment horizontal="right" vertical="center"/>
    </xf>
    <xf numFmtId="206" fontId="16" fillId="74" borderId="47" applyNumberFormat="0" applyFont="0" applyBorder="0" applyAlignment="0" applyProtection="0">
      <alignment horizontal="right" vertical="center"/>
    </xf>
    <xf numFmtId="206" fontId="16" fillId="74" borderId="47" applyNumberFormat="0" applyFont="0" applyBorder="0" applyAlignment="0" applyProtection="0">
      <alignment horizontal="right" vertical="center"/>
    </xf>
    <xf numFmtId="206" fontId="16" fillId="74" borderId="47" applyNumberFormat="0" applyFont="0" applyBorder="0" applyAlignment="0" applyProtection="0">
      <alignment horizontal="right" vertical="center"/>
    </xf>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16" fillId="69" borderId="47"/>
    <xf numFmtId="0" fontId="66" fillId="33" borderId="38" applyBorder="0">
      <alignment horizontal="center"/>
    </xf>
    <xf numFmtId="0" fontId="66" fillId="33" borderId="38" applyBorder="0">
      <alignment horizontal="center"/>
    </xf>
    <xf numFmtId="0" fontId="72" fillId="0" borderId="51" applyNumberFormat="0" applyFill="0" applyAlignment="0" applyProtection="0"/>
    <xf numFmtId="0" fontId="72" fillId="0" borderId="51" applyNumberFormat="0" applyFill="0" applyAlignment="0" applyProtection="0"/>
    <xf numFmtId="0" fontId="72" fillId="0" borderId="51" applyNumberFormat="0" applyFill="0" applyAlignment="0" applyProtection="0"/>
    <xf numFmtId="0" fontId="72" fillId="0" borderId="51" applyNumberFormat="0" applyFill="0" applyAlignment="0" applyProtection="0"/>
    <xf numFmtId="0" fontId="72" fillId="0" borderId="51" applyNumberFormat="0" applyFill="0" applyAlignment="0" applyProtection="0"/>
    <xf numFmtId="0" fontId="72" fillId="0" borderId="51" applyNumberFormat="0" applyFill="0" applyAlignment="0" applyProtection="0"/>
    <xf numFmtId="0" fontId="72" fillId="0" borderId="51" applyNumberFormat="0" applyFill="0" applyAlignment="0" applyProtection="0"/>
    <xf numFmtId="0" fontId="72" fillId="0" borderId="51" applyNumberFormat="0" applyFill="0" applyAlignment="0" applyProtection="0"/>
    <xf numFmtId="0" fontId="16" fillId="69" borderId="74"/>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4" fontId="8" fillId="37" borderId="54"/>
    <xf numFmtId="0" fontId="25" fillId="68" borderId="55" applyNumberFormat="0" applyAlignment="0" applyProtection="0"/>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195" fontId="27" fillId="70" borderId="19" applyFont="0" applyFill="0" applyBorder="0" applyProtection="0">
      <alignment horizontal="right"/>
    </xf>
    <xf numFmtId="195" fontId="27" fillId="70" borderId="19" applyFont="0" applyFill="0" applyBorder="0" applyProtection="0">
      <alignment horizontal="right"/>
    </xf>
    <xf numFmtId="49" fontId="16" fillId="0" borderId="52" applyNumberFormat="0" applyFont="0" applyFill="0" applyBorder="0" applyProtection="0">
      <alignment horizontal="left" vertical="center" indent="2"/>
    </xf>
    <xf numFmtId="49" fontId="16" fillId="0" borderId="52" applyNumberFormat="0" applyFont="0" applyFill="0" applyBorder="0" applyProtection="0">
      <alignment horizontal="left" vertical="center" indent="2"/>
    </xf>
    <xf numFmtId="49" fontId="16" fillId="0" borderId="52" applyNumberFormat="0" applyFont="0" applyFill="0" applyBorder="0" applyProtection="0">
      <alignment horizontal="left" vertical="center" indent="2"/>
    </xf>
    <xf numFmtId="49" fontId="16" fillId="0" borderId="52" applyNumberFormat="0" applyFont="0" applyFill="0" applyBorder="0" applyProtection="0">
      <alignment horizontal="left" vertical="center" indent="2"/>
    </xf>
    <xf numFmtId="10" fontId="10" fillId="72" borderId="35" applyNumberFormat="0" applyBorder="0" applyAlignment="0" applyProtection="0"/>
    <xf numFmtId="10" fontId="10" fillId="72" borderId="35" applyNumberFormat="0" applyBorder="0" applyAlignment="0" applyProtection="0"/>
    <xf numFmtId="10" fontId="10" fillId="72" borderId="35" applyNumberFormat="0" applyBorder="0" applyAlignment="0" applyProtection="0"/>
    <xf numFmtId="10" fontId="10" fillId="72" borderId="35" applyNumberFormat="0" applyBorder="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48" fillId="42" borderId="61"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195" fontId="27" fillId="70" borderId="19" applyFont="0" applyFill="0" applyBorder="0" applyProtection="0">
      <alignment horizontal="right"/>
    </xf>
    <xf numFmtId="195" fontId="27" fillId="70" borderId="19" applyFont="0" applyFill="0" applyBorder="0" applyProtection="0">
      <alignment horizontal="right"/>
    </xf>
    <xf numFmtId="10" fontId="10" fillId="72" borderId="52" applyNumberFormat="0" applyBorder="0" applyAlignment="0" applyProtection="0"/>
    <xf numFmtId="10" fontId="10" fillId="72" borderId="52" applyNumberFormat="0" applyBorder="0" applyAlignment="0" applyProtection="0"/>
    <xf numFmtId="10" fontId="10" fillId="72" borderId="52" applyNumberFormat="0" applyBorder="0" applyAlignment="0" applyProtection="0"/>
    <xf numFmtId="10" fontId="10" fillId="72" borderId="52" applyNumberFormat="0" applyBorder="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10" fontId="10" fillId="72" borderId="52" applyNumberFormat="0" applyBorder="0" applyAlignment="0" applyProtection="0"/>
    <xf numFmtId="10" fontId="10" fillId="72" borderId="52" applyNumberFormat="0" applyBorder="0" applyAlignment="0" applyProtection="0"/>
    <xf numFmtId="10" fontId="10" fillId="72" borderId="52" applyNumberFormat="0" applyBorder="0" applyAlignment="0" applyProtection="0"/>
    <xf numFmtId="10" fontId="10" fillId="72" borderId="52" applyNumberFormat="0" applyBorder="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16" fillId="69" borderId="77"/>
    <xf numFmtId="0" fontId="16" fillId="69" borderId="77"/>
    <xf numFmtId="0" fontId="16" fillId="69" borderId="77"/>
    <xf numFmtId="0" fontId="16" fillId="69" borderId="77"/>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57" fillId="68" borderId="71" applyNumberFormat="0" applyAlignment="0" applyProtection="0"/>
    <xf numFmtId="0" fontId="57" fillId="68" borderId="71" applyNumberFormat="0" applyAlignment="0" applyProtection="0"/>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78" applyNumberFormat="0" applyAlignment="0" applyProtection="0"/>
    <xf numFmtId="0" fontId="57" fillId="68" borderId="78" applyNumberFormat="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0" fontId="13" fillId="72" borderId="81" applyNumberFormat="0" applyFont="0" applyAlignment="0" applyProtection="0"/>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6" fillId="0" borderId="52" applyNumberFormat="0" applyFill="0" applyAlignment="0" applyProtection="0"/>
    <xf numFmtId="0" fontId="16" fillId="0" borderId="52" applyNumberFormat="0" applyFill="0" applyAlignment="0" applyProtection="0"/>
    <xf numFmtId="0" fontId="16" fillId="0" borderId="52" applyNumberFormat="0" applyFill="0" applyAlignment="0" applyProtection="0"/>
    <xf numFmtId="0" fontId="16" fillId="0" borderId="52" applyNumberFormat="0" applyFill="0" applyAlignment="0" applyProtection="0"/>
    <xf numFmtId="49" fontId="24" fillId="0" borderId="52" applyNumberFormat="0" applyFill="0" applyBorder="0" applyProtection="0">
      <alignment horizontal="left" vertical="center"/>
    </xf>
    <xf numFmtId="49" fontId="24" fillId="0" borderId="52" applyNumberFormat="0" applyFill="0" applyBorder="0" applyProtection="0">
      <alignment horizontal="left" vertical="center"/>
    </xf>
    <xf numFmtId="49" fontId="24" fillId="0" borderId="52" applyNumberFormat="0" applyFill="0" applyBorder="0" applyProtection="0">
      <alignment horizontal="left" vertical="center"/>
    </xf>
    <xf numFmtId="49" fontId="24" fillId="0" borderId="52" applyNumberFormat="0" applyFill="0" applyBorder="0" applyProtection="0">
      <alignment horizontal="left" vertical="center"/>
    </xf>
    <xf numFmtId="4" fontId="16" fillId="0" borderId="52" applyFill="0" applyBorder="0" applyProtection="0">
      <alignment horizontal="right" vertical="center"/>
    </xf>
    <xf numFmtId="4" fontId="16" fillId="0" borderId="52" applyFill="0" applyBorder="0" applyProtection="0">
      <alignment horizontal="right" vertical="center"/>
    </xf>
    <xf numFmtId="4" fontId="16" fillId="0" borderId="52" applyFill="0" applyBorder="0" applyProtection="0">
      <alignment horizontal="right" vertical="center"/>
    </xf>
    <xf numFmtId="4" fontId="16" fillId="0" borderId="52"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 fontId="16" fillId="0" borderId="60" applyFill="0" applyBorder="0" applyProtection="0">
      <alignment horizontal="righ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49" fontId="24" fillId="0" borderId="60" applyNumberFormat="0" applyFill="0" applyBorder="0" applyProtection="0">
      <alignment horizontal="left" vertical="center"/>
    </xf>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0" fontId="16" fillId="0" borderId="60" applyNumberFormat="0" applyFill="0" applyAlignment="0" applyProtection="0"/>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4" fontId="16" fillId="0" borderId="74" applyFill="0" applyBorder="0" applyProtection="0">
      <alignment horizontal="right" vertical="center"/>
    </xf>
    <xf numFmtId="4" fontId="16" fillId="0" borderId="74" applyFill="0" applyBorder="0" applyProtection="0">
      <alignment horizontal="right" vertical="center"/>
    </xf>
    <xf numFmtId="4" fontId="16" fillId="0" borderId="74" applyFill="0" applyBorder="0" applyProtection="0">
      <alignment horizontal="right" vertical="center"/>
    </xf>
    <xf numFmtId="4" fontId="16" fillId="0" borderId="74" applyFill="0" applyBorder="0" applyProtection="0">
      <alignment horizontal="right" vertical="center"/>
    </xf>
    <xf numFmtId="49" fontId="24" fillId="0" borderId="74" applyNumberFormat="0" applyFill="0" applyBorder="0" applyProtection="0">
      <alignment horizontal="left" vertical="center"/>
    </xf>
    <xf numFmtId="49" fontId="24" fillId="0" borderId="74" applyNumberFormat="0" applyFill="0" applyBorder="0" applyProtection="0">
      <alignment horizontal="left" vertical="center"/>
    </xf>
    <xf numFmtId="49" fontId="24" fillId="0" borderId="74" applyNumberFormat="0" applyFill="0" applyBorder="0" applyProtection="0">
      <alignment horizontal="left" vertical="center"/>
    </xf>
    <xf numFmtId="49" fontId="24" fillId="0" borderId="74" applyNumberFormat="0" applyFill="0" applyBorder="0" applyProtection="0">
      <alignment horizontal="left" vertical="center"/>
    </xf>
    <xf numFmtId="0" fontId="16" fillId="0" borderId="74" applyNumberFormat="0" applyFill="0" applyAlignment="0" applyProtection="0"/>
    <xf numFmtId="0" fontId="16" fillId="0" borderId="74" applyNumberFormat="0" applyFill="0" applyAlignment="0" applyProtection="0"/>
    <xf numFmtId="0" fontId="16" fillId="0" borderId="74" applyNumberFormat="0" applyFill="0" applyAlignment="0" applyProtection="0"/>
    <xf numFmtId="0" fontId="16" fillId="0" borderId="74"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4" fontId="16" fillId="0" borderId="74" applyFill="0" applyBorder="0" applyProtection="0">
      <alignment horizontal="right" vertical="center"/>
    </xf>
    <xf numFmtId="4" fontId="16" fillId="0" borderId="74" applyFill="0" applyBorder="0" applyProtection="0">
      <alignment horizontal="right" vertical="center"/>
    </xf>
    <xf numFmtId="4" fontId="16" fillId="0" borderId="74" applyFill="0" applyBorder="0" applyProtection="0">
      <alignment horizontal="right" vertical="center"/>
    </xf>
    <xf numFmtId="4" fontId="16" fillId="0" borderId="74" applyFill="0" applyBorder="0" applyProtection="0">
      <alignment horizontal="right" vertical="center"/>
    </xf>
    <xf numFmtId="49" fontId="24" fillId="0" borderId="74" applyNumberFormat="0" applyFill="0" applyBorder="0" applyProtection="0">
      <alignment horizontal="left" vertical="center"/>
    </xf>
    <xf numFmtId="49" fontId="24" fillId="0" borderId="74" applyNumberFormat="0" applyFill="0" applyBorder="0" applyProtection="0">
      <alignment horizontal="left" vertical="center"/>
    </xf>
    <xf numFmtId="49" fontId="24" fillId="0" borderId="74" applyNumberFormat="0" applyFill="0" applyBorder="0" applyProtection="0">
      <alignment horizontal="left" vertical="center"/>
    </xf>
    <xf numFmtId="49" fontId="24" fillId="0" borderId="74" applyNumberFormat="0" applyFill="0" applyBorder="0" applyProtection="0">
      <alignment horizontal="left" vertical="center"/>
    </xf>
    <xf numFmtId="0" fontId="16" fillId="0" borderId="74" applyNumberFormat="0" applyFill="0" applyAlignment="0" applyProtection="0"/>
    <xf numFmtId="0" fontId="16" fillId="0" borderId="74" applyNumberFormat="0" applyFill="0" applyAlignment="0" applyProtection="0"/>
    <xf numFmtId="0" fontId="16" fillId="0" borderId="74" applyNumberFormat="0" applyFill="0" applyAlignment="0" applyProtection="0"/>
    <xf numFmtId="0" fontId="16" fillId="0" borderId="74" applyNumberFormat="0" applyFill="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4" fontId="16" fillId="0" borderId="35" applyFill="0" applyBorder="0" applyProtection="0">
      <alignment horizontal="right" vertical="center"/>
    </xf>
    <xf numFmtId="4" fontId="16" fillId="0" borderId="35" applyFill="0" applyBorder="0" applyProtection="0">
      <alignment horizontal="right" vertical="center"/>
    </xf>
    <xf numFmtId="4" fontId="16" fillId="0" borderId="35" applyFill="0" applyBorder="0" applyProtection="0">
      <alignment horizontal="right" vertical="center"/>
    </xf>
    <xf numFmtId="4" fontId="16" fillId="0" borderId="35" applyFill="0" applyBorder="0" applyProtection="0">
      <alignment horizontal="right" vertical="center"/>
    </xf>
    <xf numFmtId="49" fontId="24" fillId="0" borderId="35" applyNumberFormat="0" applyFill="0" applyBorder="0" applyProtection="0">
      <alignment horizontal="left" vertical="center"/>
    </xf>
    <xf numFmtId="49" fontId="24" fillId="0" borderId="35" applyNumberFormat="0" applyFill="0" applyBorder="0" applyProtection="0">
      <alignment horizontal="left" vertical="center"/>
    </xf>
    <xf numFmtId="49" fontId="24" fillId="0" borderId="35" applyNumberFormat="0" applyFill="0" applyBorder="0" applyProtection="0">
      <alignment horizontal="left" vertical="center"/>
    </xf>
    <xf numFmtId="49" fontId="24" fillId="0" borderId="35" applyNumberFormat="0" applyFill="0" applyBorder="0" applyProtection="0">
      <alignment horizontal="left" vertical="center"/>
    </xf>
    <xf numFmtId="0" fontId="16" fillId="0" borderId="35" applyNumberFormat="0" applyFill="0" applyAlignment="0" applyProtection="0"/>
    <xf numFmtId="0" fontId="16" fillId="0" borderId="35" applyNumberFormat="0" applyFill="0" applyAlignment="0" applyProtection="0"/>
    <xf numFmtId="0" fontId="16" fillId="0" borderId="35" applyNumberFormat="0" applyFill="0" applyAlignment="0" applyProtection="0"/>
    <xf numFmtId="0" fontId="16" fillId="0" borderId="35" applyNumberFormat="0" applyFill="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4" fontId="16" fillId="0" borderId="35" applyFill="0" applyBorder="0" applyProtection="0">
      <alignment horizontal="right" vertical="center"/>
    </xf>
    <xf numFmtId="4" fontId="16" fillId="0" borderId="35" applyFill="0" applyBorder="0" applyProtection="0">
      <alignment horizontal="right" vertical="center"/>
    </xf>
    <xf numFmtId="4" fontId="16" fillId="0" borderId="35" applyFill="0" applyBorder="0" applyProtection="0">
      <alignment horizontal="right" vertical="center"/>
    </xf>
    <xf numFmtId="4" fontId="16" fillId="0" borderId="35" applyFill="0" applyBorder="0" applyProtection="0">
      <alignment horizontal="right" vertical="center"/>
    </xf>
    <xf numFmtId="49" fontId="24" fillId="0" borderId="35" applyNumberFormat="0" applyFill="0" applyBorder="0" applyProtection="0">
      <alignment horizontal="left" vertical="center"/>
    </xf>
    <xf numFmtId="49" fontId="24" fillId="0" borderId="35" applyNumberFormat="0" applyFill="0" applyBorder="0" applyProtection="0">
      <alignment horizontal="left" vertical="center"/>
    </xf>
    <xf numFmtId="49" fontId="24" fillId="0" borderId="35" applyNumberFormat="0" applyFill="0" applyBorder="0" applyProtection="0">
      <alignment horizontal="left" vertical="center"/>
    </xf>
    <xf numFmtId="49" fontId="24" fillId="0" borderId="35" applyNumberFormat="0" applyFill="0" applyBorder="0" applyProtection="0">
      <alignment horizontal="left" vertical="center"/>
    </xf>
    <xf numFmtId="0" fontId="16" fillId="0" borderId="35" applyNumberFormat="0" applyFill="0" applyAlignment="0" applyProtection="0"/>
    <xf numFmtId="0" fontId="16" fillId="0" borderId="35" applyNumberFormat="0" applyFill="0" applyAlignment="0" applyProtection="0"/>
    <xf numFmtId="0" fontId="16" fillId="0" borderId="35" applyNumberFormat="0" applyFill="0" applyAlignment="0" applyProtection="0"/>
    <xf numFmtId="0" fontId="16" fillId="0" borderId="35" applyNumberFormat="0" applyFill="0" applyAlignment="0" applyProtection="0"/>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0" fontId="57" fillId="68" borderId="71" applyNumberForma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4" fontId="16" fillId="0" borderId="35" applyFill="0" applyBorder="0" applyProtection="0">
      <alignment horizontal="right" vertical="center"/>
    </xf>
    <xf numFmtId="4" fontId="16" fillId="0" borderId="35" applyFill="0" applyBorder="0" applyProtection="0">
      <alignment horizontal="right" vertical="center"/>
    </xf>
    <xf numFmtId="4" fontId="16" fillId="0" borderId="35" applyFill="0" applyBorder="0" applyProtection="0">
      <alignment horizontal="right" vertical="center"/>
    </xf>
    <xf numFmtId="4" fontId="16" fillId="0" borderId="35" applyFill="0" applyBorder="0" applyProtection="0">
      <alignment horizontal="right" vertical="center"/>
    </xf>
    <xf numFmtId="49" fontId="24" fillId="0" borderId="35" applyNumberFormat="0" applyFill="0" applyBorder="0" applyProtection="0">
      <alignment horizontal="left" vertical="center"/>
    </xf>
    <xf numFmtId="49" fontId="24" fillId="0" borderId="35" applyNumberFormat="0" applyFill="0" applyBorder="0" applyProtection="0">
      <alignment horizontal="left" vertical="center"/>
    </xf>
    <xf numFmtId="49" fontId="24" fillId="0" borderId="35" applyNumberFormat="0" applyFill="0" applyBorder="0" applyProtection="0">
      <alignment horizontal="left" vertical="center"/>
    </xf>
    <xf numFmtId="49" fontId="24" fillId="0" borderId="35" applyNumberFormat="0" applyFill="0" applyBorder="0" applyProtection="0">
      <alignment horizontal="left" vertical="center"/>
    </xf>
    <xf numFmtId="0" fontId="16" fillId="0" borderId="35" applyNumberFormat="0" applyFill="0" applyAlignment="0" applyProtection="0"/>
    <xf numFmtId="0" fontId="16" fillId="0" borderId="35" applyNumberFormat="0" applyFill="0" applyAlignment="0" applyProtection="0"/>
    <xf numFmtId="0" fontId="16" fillId="0" borderId="35" applyNumberFormat="0" applyFill="0" applyAlignment="0" applyProtection="0"/>
    <xf numFmtId="0" fontId="16" fillId="0" borderId="35" applyNumberFormat="0" applyFill="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4" fontId="16" fillId="0" borderId="52" applyFill="0" applyBorder="0" applyProtection="0">
      <alignment horizontal="right" vertical="center"/>
    </xf>
    <xf numFmtId="4" fontId="16" fillId="0" borderId="52" applyFill="0" applyBorder="0" applyProtection="0">
      <alignment horizontal="right" vertical="center"/>
    </xf>
    <xf numFmtId="4" fontId="16" fillId="0" borderId="52" applyFill="0" applyBorder="0" applyProtection="0">
      <alignment horizontal="right" vertical="center"/>
    </xf>
    <xf numFmtId="4" fontId="16" fillId="0" borderId="52" applyFill="0" applyBorder="0" applyProtection="0">
      <alignment horizontal="right" vertical="center"/>
    </xf>
    <xf numFmtId="49" fontId="24" fillId="0" borderId="52" applyNumberFormat="0" applyFill="0" applyBorder="0" applyProtection="0">
      <alignment horizontal="left" vertical="center"/>
    </xf>
    <xf numFmtId="49" fontId="24" fillId="0" borderId="52" applyNumberFormat="0" applyFill="0" applyBorder="0" applyProtection="0">
      <alignment horizontal="left" vertical="center"/>
    </xf>
    <xf numFmtId="49" fontId="24" fillId="0" borderId="52" applyNumberFormat="0" applyFill="0" applyBorder="0" applyProtection="0">
      <alignment horizontal="left" vertical="center"/>
    </xf>
    <xf numFmtId="49" fontId="24" fillId="0" borderId="52" applyNumberFormat="0" applyFill="0" applyBorder="0" applyProtection="0">
      <alignment horizontal="left" vertical="center"/>
    </xf>
    <xf numFmtId="0" fontId="16" fillId="0" borderId="52" applyNumberFormat="0" applyFill="0" applyAlignment="0" applyProtection="0"/>
    <xf numFmtId="0" fontId="16" fillId="0" borderId="52" applyNumberFormat="0" applyFill="0" applyAlignment="0" applyProtection="0"/>
    <xf numFmtId="0" fontId="16" fillId="0" borderId="52" applyNumberFormat="0" applyFill="0" applyAlignment="0" applyProtection="0"/>
    <xf numFmtId="0" fontId="16" fillId="0" borderId="52" applyNumberFormat="0" applyFill="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0" fontId="57" fillId="68" borderId="26" applyNumberFormat="0" applyAlignment="0" applyProtection="0"/>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4" fontId="16" fillId="0" borderId="52" applyFill="0" applyBorder="0" applyProtection="0">
      <alignment horizontal="right" vertical="center"/>
    </xf>
    <xf numFmtId="4" fontId="16" fillId="0" borderId="52" applyFill="0" applyBorder="0" applyProtection="0">
      <alignment horizontal="right" vertical="center"/>
    </xf>
    <xf numFmtId="4" fontId="16" fillId="0" borderId="52" applyFill="0" applyBorder="0" applyProtection="0">
      <alignment horizontal="right" vertical="center"/>
    </xf>
    <xf numFmtId="4" fontId="16" fillId="0" borderId="52" applyFill="0" applyBorder="0" applyProtection="0">
      <alignment horizontal="right" vertical="center"/>
    </xf>
    <xf numFmtId="49" fontId="24" fillId="0" borderId="52" applyNumberFormat="0" applyFill="0" applyBorder="0" applyProtection="0">
      <alignment horizontal="left" vertical="center"/>
    </xf>
    <xf numFmtId="49" fontId="24" fillId="0" borderId="52" applyNumberFormat="0" applyFill="0" applyBorder="0" applyProtection="0">
      <alignment horizontal="left" vertical="center"/>
    </xf>
    <xf numFmtId="49" fontId="24" fillId="0" borderId="52" applyNumberFormat="0" applyFill="0" applyBorder="0" applyProtection="0">
      <alignment horizontal="left" vertical="center"/>
    </xf>
    <xf numFmtId="49" fontId="24" fillId="0" borderId="52" applyNumberFormat="0" applyFill="0" applyBorder="0" applyProtection="0">
      <alignment horizontal="left" vertical="center"/>
    </xf>
    <xf numFmtId="0" fontId="16" fillId="0" borderId="52" applyNumberFormat="0" applyFill="0" applyAlignment="0" applyProtection="0"/>
    <xf numFmtId="0" fontId="16" fillId="0" borderId="52" applyNumberFormat="0" applyFill="0" applyAlignment="0" applyProtection="0"/>
    <xf numFmtId="0" fontId="16" fillId="0" borderId="52" applyNumberFormat="0" applyFill="0" applyAlignment="0" applyProtection="0"/>
    <xf numFmtId="0" fontId="16" fillId="0" borderId="52" applyNumberFormat="0" applyFill="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56"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13" fillId="72" borderId="62" applyNumberFormat="0" applyFon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0" fontId="57" fillId="68" borderId="57" applyNumberFormat="0" applyAlignment="0" applyProtection="0"/>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206" fontId="16" fillId="74" borderId="52" applyNumberFormat="0" applyFont="0" applyBorder="0" applyAlignment="0" applyProtection="0">
      <alignment horizontal="right" vertical="center"/>
    </xf>
    <xf numFmtId="0" fontId="13" fillId="72" borderId="62" applyNumberFormat="0" applyFont="0" applyAlignment="0" applyProtection="0"/>
    <xf numFmtId="0" fontId="13" fillId="72" borderId="62" applyNumberFormat="0" applyFont="0" applyAlignment="0" applyProtection="0"/>
    <xf numFmtId="0" fontId="13" fillId="72" borderId="69" applyNumberFormat="0" applyFont="0" applyAlignment="0" applyProtection="0"/>
    <xf numFmtId="0" fontId="13" fillId="72" borderId="69" applyNumberFormat="0" applyFon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0" fontId="57" fillId="68" borderId="63" applyNumberFormat="0" applyAlignment="0" applyProtection="0"/>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206" fontId="16" fillId="74" borderId="35" applyNumberFormat="0" applyFont="0" applyBorder="0" applyAlignment="0" applyProtection="0">
      <alignment horizontal="right" vertical="center"/>
    </xf>
    <xf numFmtId="0" fontId="57" fillId="68" borderId="71" applyNumberFormat="0" applyAlignment="0" applyProtection="0"/>
    <xf numFmtId="0" fontId="57" fillId="68" borderId="71" applyNumberFormat="0" applyAlignment="0" applyProtection="0"/>
    <xf numFmtId="0" fontId="57" fillId="68" borderId="71" applyNumberFormat="0" applyAlignment="0" applyProtection="0"/>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60"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 fontId="16" fillId="0" borderId="74" applyFill="0" applyBorder="0" applyProtection="0">
      <alignment horizontal="right" vertical="center"/>
    </xf>
    <xf numFmtId="4" fontId="16" fillId="0" borderId="74" applyFill="0" applyBorder="0" applyProtection="0">
      <alignment horizontal="right" vertical="center"/>
    </xf>
    <xf numFmtId="4" fontId="16" fillId="0" borderId="74" applyFill="0" applyBorder="0" applyProtection="0">
      <alignment horizontal="right" vertical="center"/>
    </xf>
    <xf numFmtId="4" fontId="16" fillId="0" borderId="74" applyFill="0" applyBorder="0" applyProtection="0">
      <alignment horizontal="right" vertical="center"/>
    </xf>
    <xf numFmtId="49" fontId="24" fillId="0" borderId="74" applyNumberFormat="0" applyFill="0" applyBorder="0" applyProtection="0">
      <alignment horizontal="left" vertical="center"/>
    </xf>
    <xf numFmtId="49" fontId="24" fillId="0" borderId="74" applyNumberFormat="0" applyFill="0" applyBorder="0" applyProtection="0">
      <alignment horizontal="left" vertical="center"/>
    </xf>
    <xf numFmtId="49" fontId="24" fillId="0" borderId="74" applyNumberFormat="0" applyFill="0" applyBorder="0" applyProtection="0">
      <alignment horizontal="left" vertical="center"/>
    </xf>
    <xf numFmtId="49" fontId="24" fillId="0" borderId="74" applyNumberFormat="0" applyFill="0" applyBorder="0" applyProtection="0">
      <alignment horizontal="left" vertical="center"/>
    </xf>
    <xf numFmtId="0" fontId="16" fillId="0" borderId="74" applyNumberFormat="0" applyFill="0" applyAlignment="0" applyProtection="0"/>
    <xf numFmtId="0" fontId="16" fillId="0" borderId="74" applyNumberFormat="0" applyFill="0" applyAlignment="0" applyProtection="0"/>
    <xf numFmtId="0" fontId="16" fillId="0" borderId="74" applyNumberFormat="0" applyFill="0" applyAlignment="0" applyProtection="0"/>
    <xf numFmtId="0" fontId="16" fillId="0" borderId="74" applyNumberFormat="0" applyFill="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0" fontId="57" fillId="68" borderId="78"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206" fontId="16" fillId="74" borderId="74" applyNumberFormat="0" applyFont="0" applyBorder="0" applyAlignment="0" applyProtection="0">
      <alignment horizontal="right" vertical="center"/>
    </xf>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52"/>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35"/>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60"/>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16" fillId="69" borderId="74"/>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10" fontId="10" fillId="72" borderId="52" applyNumberFormat="0" applyBorder="0" applyAlignment="0" applyProtection="0"/>
    <xf numFmtId="10" fontId="10" fillId="72" borderId="52" applyNumberFormat="0" applyBorder="0" applyAlignment="0" applyProtection="0"/>
    <xf numFmtId="10" fontId="10" fillId="72" borderId="52" applyNumberFormat="0" applyBorder="0" applyAlignment="0" applyProtection="0"/>
    <xf numFmtId="10" fontId="10" fillId="72" borderId="52" applyNumberFormat="0" applyBorder="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195" fontId="27" fillId="70" borderId="19" applyFont="0" applyFill="0" applyBorder="0" applyProtection="0">
      <alignment horizontal="right"/>
    </xf>
    <xf numFmtId="195" fontId="27" fillId="70" borderId="19" applyFont="0" applyFill="0" applyBorder="0" applyProtection="0">
      <alignment horizontal="right"/>
    </xf>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0" fontId="66" fillId="33" borderId="38" applyBorder="0">
      <alignment horizontal="center"/>
    </xf>
    <xf numFmtId="0" fontId="66" fillId="33" borderId="38" applyBorder="0">
      <alignment horizontal="center"/>
    </xf>
    <xf numFmtId="0" fontId="66" fillId="33" borderId="53" applyBorder="0">
      <alignment horizontal="center"/>
    </xf>
    <xf numFmtId="0" fontId="66" fillId="33" borderId="53" applyBorder="0">
      <alignment horizontal="center"/>
    </xf>
    <xf numFmtId="49" fontId="27" fillId="76" borderId="19" applyFont="0" applyFill="0" applyBorder="0" applyProtection="0">
      <alignment horizontal="left"/>
    </xf>
    <xf numFmtId="49" fontId="27" fillId="76" borderId="19" applyFont="0" applyFill="0" applyBorder="0" applyProtection="0">
      <alignment horizontal="left"/>
    </xf>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49" fontId="27" fillId="76" borderId="19" applyFont="0" applyFill="0" applyBorder="0" applyProtection="0">
      <alignment horizontal="left"/>
    </xf>
    <xf numFmtId="49" fontId="27" fillId="76" borderId="19" applyFont="0" applyFill="0" applyBorder="0" applyProtection="0">
      <alignment horizontal="left"/>
    </xf>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49" fontId="16" fillId="0" borderId="52" applyNumberFormat="0" applyFont="0" applyFill="0" applyBorder="0" applyProtection="0">
      <alignment horizontal="left" vertical="center" indent="2"/>
    </xf>
    <xf numFmtId="49" fontId="16" fillId="0" borderId="52" applyNumberFormat="0" applyFont="0" applyFill="0" applyBorder="0" applyProtection="0">
      <alignment horizontal="left" vertical="center" indent="2"/>
    </xf>
    <xf numFmtId="49" fontId="16" fillId="0" borderId="52" applyNumberFormat="0" applyFont="0" applyFill="0" applyBorder="0" applyProtection="0">
      <alignment horizontal="left" vertical="center" indent="2"/>
    </xf>
    <xf numFmtId="49" fontId="16" fillId="0" borderId="52" applyNumberFormat="0" applyFont="0" applyFill="0" applyBorder="0" applyProtection="0">
      <alignment horizontal="left" vertical="center" indent="2"/>
    </xf>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206" fontId="16" fillId="74" borderId="77" applyNumberFormat="0" applyFont="0" applyBorder="0" applyAlignment="0" applyProtection="0">
      <alignment horizontal="right" vertical="center"/>
    </xf>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4" fontId="24" fillId="0" borderId="16" applyFill="0" applyBorder="0" applyProtection="0">
      <alignment horizontal="right" vertical="center"/>
    </xf>
    <xf numFmtId="4" fontId="24" fillId="0" borderId="16" applyFill="0" applyBorder="0" applyProtection="0">
      <alignment horizontal="right" vertical="center"/>
    </xf>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49" fontId="16" fillId="0" borderId="14" applyNumberFormat="0" applyFont="0" applyFill="0" applyBorder="0" applyProtection="0">
      <alignment horizontal="left" vertical="center" indent="5"/>
    </xf>
    <xf numFmtId="49" fontId="16" fillId="0" borderId="14" applyNumberFormat="0" applyFont="0" applyFill="0" applyBorder="0" applyProtection="0">
      <alignment horizontal="left" vertical="center" indent="5"/>
    </xf>
    <xf numFmtId="49" fontId="16" fillId="0" borderId="14" applyNumberFormat="0" applyFont="0" applyFill="0" applyBorder="0" applyProtection="0">
      <alignment horizontal="left" vertical="center" indent="5"/>
    </xf>
    <xf numFmtId="49" fontId="16" fillId="0" borderId="14" applyNumberFormat="0" applyFont="0" applyFill="0" applyBorder="0" applyProtection="0">
      <alignment horizontal="left" vertical="center" indent="5"/>
    </xf>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49" fontId="27" fillId="76" borderId="19" applyFont="0" applyFill="0" applyBorder="0" applyProtection="0">
      <alignment horizontal="left"/>
    </xf>
    <xf numFmtId="49" fontId="27" fillId="76" borderId="19" applyFont="0" applyFill="0" applyBorder="0" applyProtection="0">
      <alignment horizontal="left"/>
    </xf>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0" fontId="48" fillId="42" borderId="68" applyNumberFormat="0" applyAlignment="0" applyProtection="0"/>
    <xf numFmtId="10" fontId="10" fillId="72" borderId="35" applyNumberFormat="0" applyBorder="0" applyAlignment="0" applyProtection="0"/>
    <xf numFmtId="10" fontId="10" fillId="72" borderId="35" applyNumberFormat="0" applyBorder="0" applyAlignment="0" applyProtection="0"/>
    <xf numFmtId="10" fontId="10" fillId="72" borderId="35" applyNumberFormat="0" applyBorder="0" applyAlignment="0" applyProtection="0"/>
    <xf numFmtId="10" fontId="10" fillId="72" borderId="35" applyNumberFormat="0" applyBorder="0" applyAlignment="0" applyProtection="0"/>
    <xf numFmtId="49" fontId="16" fillId="0" borderId="52" applyNumberFormat="0" applyFont="0" applyFill="0" applyBorder="0" applyProtection="0">
      <alignment horizontal="left" vertical="center" indent="2"/>
    </xf>
    <xf numFmtId="49" fontId="16" fillId="0" borderId="52" applyNumberFormat="0" applyFont="0" applyFill="0" applyBorder="0" applyProtection="0">
      <alignment horizontal="left" vertical="center" indent="2"/>
    </xf>
    <xf numFmtId="49" fontId="16" fillId="0" borderId="52" applyNumberFormat="0" applyFont="0" applyFill="0" applyBorder="0" applyProtection="0">
      <alignment horizontal="left" vertical="center" indent="2"/>
    </xf>
    <xf numFmtId="49" fontId="16" fillId="0" borderId="52" applyNumberFormat="0" applyFont="0" applyFill="0" applyBorder="0" applyProtection="0">
      <alignment horizontal="left" vertical="center" indent="2"/>
    </xf>
    <xf numFmtId="195" fontId="27" fillId="70" borderId="19" applyFont="0" applyFill="0" applyBorder="0" applyProtection="0">
      <alignment horizontal="right"/>
    </xf>
    <xf numFmtId="195" fontId="27" fillId="70" borderId="19" applyFont="0" applyFill="0" applyBorder="0" applyProtection="0">
      <alignment horizontal="right"/>
    </xf>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25" fillId="68" borderId="61" applyNumberFormat="0" applyAlignment="0" applyProtection="0"/>
    <xf numFmtId="4" fontId="8" fillId="37" borderId="54"/>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166" fontId="6" fillId="35" borderId="59">
      <alignment horizontal="center" vertical="center"/>
    </xf>
    <xf numFmtId="0" fontId="25" fillId="68" borderId="61" applyNumberFormat="0" applyAlignment="0" applyProtection="0"/>
    <xf numFmtId="0" fontId="16" fillId="69" borderId="35"/>
    <xf numFmtId="4" fontId="8" fillId="37" borderId="54"/>
    <xf numFmtId="166" fontId="6" fillId="35" borderId="59">
      <alignment horizontal="center" vertical="center"/>
    </xf>
    <xf numFmtId="0" fontId="16" fillId="69" borderId="6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25" fillId="68" borderId="61" applyNumberFormat="0" applyAlignment="0" applyProtection="0"/>
    <xf numFmtId="0" fontId="66" fillId="33" borderId="38" applyBorder="0">
      <alignment horizontal="center"/>
    </xf>
    <xf numFmtId="0" fontId="66" fillId="33" borderId="38" applyBorder="0">
      <alignment horizontal="center"/>
    </xf>
    <xf numFmtId="49" fontId="16" fillId="0" borderId="14" applyNumberFormat="0" applyFont="0" applyFill="0" applyBorder="0" applyProtection="0">
      <alignment horizontal="left" vertical="center" indent="5"/>
    </xf>
    <xf numFmtId="49" fontId="16" fillId="0" borderId="14" applyNumberFormat="0" applyFont="0" applyFill="0" applyBorder="0" applyProtection="0">
      <alignment horizontal="left" vertical="center" indent="5"/>
    </xf>
    <xf numFmtId="49" fontId="16" fillId="0" borderId="14" applyNumberFormat="0" applyFont="0" applyFill="0" applyBorder="0" applyProtection="0">
      <alignment horizontal="left" vertical="center" indent="5"/>
    </xf>
    <xf numFmtId="49" fontId="16" fillId="0" borderId="14" applyNumberFormat="0" applyFont="0" applyFill="0" applyBorder="0" applyProtection="0">
      <alignment horizontal="left" vertical="center" indent="5"/>
    </xf>
    <xf numFmtId="10" fontId="10" fillId="72" borderId="35" applyNumberFormat="0" applyBorder="0" applyAlignment="0" applyProtection="0"/>
    <xf numFmtId="10" fontId="10" fillId="72" borderId="35" applyNumberFormat="0" applyBorder="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10" fontId="10" fillId="72" borderId="35" applyNumberFormat="0" applyBorder="0" applyAlignment="0" applyProtection="0"/>
    <xf numFmtId="10" fontId="10" fillId="72" borderId="35" applyNumberFormat="0" applyBorder="0" applyAlignment="0" applyProtection="0"/>
    <xf numFmtId="49" fontId="16" fillId="0" borderId="35" applyNumberFormat="0" applyFont="0" applyFill="0" applyBorder="0" applyProtection="0">
      <alignment horizontal="left" vertical="center" indent="2"/>
    </xf>
    <xf numFmtId="49" fontId="16" fillId="0" borderId="35" applyNumberFormat="0" applyFont="0" applyFill="0" applyBorder="0" applyProtection="0">
      <alignment horizontal="left" vertical="center" indent="2"/>
    </xf>
    <xf numFmtId="49" fontId="16" fillId="0" borderId="35" applyNumberFormat="0" applyFont="0" applyFill="0" applyBorder="0" applyProtection="0">
      <alignment horizontal="left" vertical="center" indent="2"/>
    </xf>
    <xf numFmtId="49" fontId="16" fillId="0" borderId="35" applyNumberFormat="0" applyFont="0" applyFill="0" applyBorder="0" applyProtection="0">
      <alignment horizontal="left" vertical="center" indent="2"/>
    </xf>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16" fillId="69" borderId="6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10" fontId="10" fillId="72" borderId="60" applyNumberFormat="0" applyBorder="0" applyAlignment="0" applyProtection="0"/>
    <xf numFmtId="10" fontId="10" fillId="72" borderId="60" applyNumberFormat="0" applyBorder="0" applyAlignment="0" applyProtection="0"/>
    <xf numFmtId="0" fontId="66" fillId="33" borderId="64" applyBorder="0">
      <alignment horizontal="center"/>
    </xf>
    <xf numFmtId="0" fontId="66" fillId="33" borderId="64" applyBorder="0">
      <alignment horizontal="center"/>
    </xf>
    <xf numFmtId="10" fontId="10" fillId="72" borderId="60" applyNumberFormat="0" applyBorder="0" applyAlignment="0" applyProtection="0"/>
    <xf numFmtId="10" fontId="10" fillId="72" borderId="60" applyNumberFormat="0" applyBorder="0" applyAlignment="0" applyProtection="0"/>
    <xf numFmtId="195" fontId="27" fillId="70" borderId="19" applyFont="0" applyFill="0" applyBorder="0" applyProtection="0">
      <alignment horizontal="right"/>
    </xf>
    <xf numFmtId="195" fontId="27" fillId="70" borderId="19" applyFont="0" applyFill="0" applyBorder="0" applyProtection="0">
      <alignment horizontal="right"/>
    </xf>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72" fillId="0" borderId="65" applyNumberFormat="0" applyFill="0" applyAlignment="0" applyProtection="0"/>
    <xf numFmtId="0" fontId="72" fillId="0" borderId="65" applyNumberFormat="0" applyFill="0" applyAlignment="0" applyProtection="0"/>
    <xf numFmtId="0" fontId="72" fillId="0" borderId="65" applyNumberFormat="0" applyFill="0" applyAlignment="0" applyProtection="0"/>
    <xf numFmtId="0" fontId="72" fillId="0" borderId="65" applyNumberFormat="0" applyFill="0" applyAlignment="0" applyProtection="0"/>
    <xf numFmtId="0" fontId="72" fillId="0" borderId="65" applyNumberFormat="0" applyFill="0" applyAlignment="0" applyProtection="0"/>
    <xf numFmtId="0" fontId="72" fillId="0" borderId="65" applyNumberFormat="0" applyFill="0" applyAlignment="0" applyProtection="0"/>
    <xf numFmtId="0" fontId="72" fillId="0" borderId="65" applyNumberFormat="0" applyFill="0" applyAlignment="0" applyProtection="0"/>
    <xf numFmtId="0" fontId="72" fillId="0" borderId="65" applyNumberFormat="0" applyFill="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49" fontId="27" fillId="76" borderId="19" applyFont="0" applyFill="0" applyBorder="0" applyProtection="0">
      <alignment horizontal="left"/>
    </xf>
    <xf numFmtId="49" fontId="27" fillId="76" borderId="19" applyFont="0" applyFill="0" applyBorder="0" applyProtection="0">
      <alignment horizontal="left"/>
    </xf>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4" fontId="24" fillId="0" borderId="16" applyFill="0" applyBorder="0" applyProtection="0">
      <alignment horizontal="right" vertical="center"/>
    </xf>
    <xf numFmtId="4" fontId="24" fillId="0" borderId="16" applyFill="0" applyBorder="0" applyProtection="0">
      <alignment horizontal="right" vertical="center"/>
    </xf>
    <xf numFmtId="4" fontId="8" fillId="37" borderId="67"/>
    <xf numFmtId="166" fontId="6" fillId="35" borderId="66">
      <alignment horizontal="center" vertical="center"/>
    </xf>
    <xf numFmtId="206" fontId="16" fillId="74" borderId="60" applyNumberFormat="0" applyFont="0" applyBorder="0" applyAlignment="0" applyProtection="0">
      <alignment horizontal="right" vertical="center"/>
    </xf>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4" fontId="8" fillId="37" borderId="54"/>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25" fillId="68" borderId="68" applyNumberFormat="0" applyAlignment="0" applyProtection="0"/>
    <xf numFmtId="0" fontId="48" fillId="42" borderId="55" applyNumberFormat="0" applyAlignment="0" applyProtection="0"/>
    <xf numFmtId="0" fontId="48" fillId="42" borderId="55" applyNumberFormat="0" applyAlignment="0" applyProtection="0"/>
    <xf numFmtId="166" fontId="6" fillId="35" borderId="59">
      <alignment horizontal="center" vertical="center"/>
    </xf>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10" fontId="10" fillId="72" borderId="74" applyNumberFormat="0" applyBorder="0" applyAlignment="0" applyProtection="0"/>
    <xf numFmtId="10" fontId="10" fillId="72" borderId="74" applyNumberFormat="0" applyBorder="0" applyAlignment="0" applyProtection="0"/>
    <xf numFmtId="10" fontId="10" fillId="72" borderId="74" applyNumberFormat="0" applyBorder="0" applyAlignment="0" applyProtection="0"/>
    <xf numFmtId="10" fontId="10" fillId="72" borderId="74" applyNumberFormat="0" applyBorder="0" applyAlignment="0" applyProtection="0"/>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35" applyNumberFormat="0" applyFont="0" applyFill="0" applyBorder="0" applyProtection="0">
      <alignment horizontal="left" vertical="center" indent="2"/>
    </xf>
    <xf numFmtId="49" fontId="16" fillId="0" borderId="35" applyNumberFormat="0" applyFont="0" applyFill="0" applyBorder="0" applyProtection="0">
      <alignment horizontal="left" vertical="center" indent="2"/>
    </xf>
    <xf numFmtId="49" fontId="16" fillId="0" borderId="35" applyNumberFormat="0" applyFont="0" applyFill="0" applyBorder="0" applyProtection="0">
      <alignment horizontal="left" vertical="center" indent="2"/>
    </xf>
    <xf numFmtId="49" fontId="16" fillId="0" borderId="35" applyNumberFormat="0" applyFont="0" applyFill="0" applyBorder="0" applyProtection="0">
      <alignment horizontal="left" vertical="center" indent="2"/>
    </xf>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195" fontId="27" fillId="70" borderId="19" applyFont="0" applyFill="0" applyBorder="0" applyProtection="0">
      <alignment horizontal="right"/>
    </xf>
    <xf numFmtId="195" fontId="27" fillId="70" borderId="19" applyFont="0" applyFill="0" applyBorder="0" applyProtection="0">
      <alignment horizontal="right"/>
    </xf>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10" fontId="10" fillId="72" borderId="74" applyNumberFormat="0" applyBorder="0" applyAlignment="0" applyProtection="0"/>
    <xf numFmtId="10" fontId="10" fillId="72" borderId="74" applyNumberFormat="0" applyBorder="0" applyAlignment="0" applyProtection="0"/>
    <xf numFmtId="10" fontId="10" fillId="72" borderId="74" applyNumberFormat="0" applyBorder="0" applyAlignment="0" applyProtection="0"/>
    <xf numFmtId="10" fontId="10" fillId="72" borderId="74" applyNumberFormat="0" applyBorder="0" applyAlignment="0" applyProtection="0"/>
    <xf numFmtId="4" fontId="8" fillId="37" borderId="54"/>
    <xf numFmtId="166" fontId="6" fillId="35" borderId="59">
      <alignment horizontal="center" vertical="center"/>
    </xf>
    <xf numFmtId="0" fontId="16" fillId="69" borderId="77"/>
    <xf numFmtId="195" fontId="27" fillId="70" borderId="19" applyFont="0" applyFill="0" applyBorder="0" applyProtection="0">
      <alignment horizontal="right"/>
    </xf>
    <xf numFmtId="195" fontId="27" fillId="70" borderId="19" applyFont="0" applyFill="0" applyBorder="0" applyProtection="0">
      <alignment horizontal="right"/>
    </xf>
    <xf numFmtId="0" fontId="66" fillId="33" borderId="72" applyBorder="0">
      <alignment horizontal="center"/>
    </xf>
    <xf numFmtId="0" fontId="66" fillId="33" borderId="72" applyBorder="0">
      <alignment horizontal="center"/>
    </xf>
    <xf numFmtId="49" fontId="27" fillId="76" borderId="19" applyFont="0" applyFill="0" applyBorder="0" applyProtection="0">
      <alignment horizontal="left"/>
    </xf>
    <xf numFmtId="49" fontId="27" fillId="76" borderId="19" applyFont="0" applyFill="0" applyBorder="0" applyProtection="0">
      <alignment horizontal="left"/>
    </xf>
    <xf numFmtId="0" fontId="72" fillId="0" borderId="58"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0" fontId="72" fillId="0" borderId="58" applyNumberFormat="0" applyFill="0" applyAlignment="0" applyProtection="0"/>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 fontId="24" fillId="0" borderId="16" applyFill="0" applyBorder="0" applyProtection="0">
      <alignment horizontal="right" vertical="center"/>
    </xf>
    <xf numFmtId="4" fontId="24" fillId="0" borderId="16" applyFill="0" applyBorder="0" applyProtection="0">
      <alignment horizontal="right" vertical="center"/>
    </xf>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48" fillId="42" borderId="80" applyNumberFormat="0" applyAlignment="0" applyProtection="0"/>
    <xf numFmtId="4" fontId="8" fillId="37" borderId="54"/>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49" fontId="16" fillId="0" borderId="35" applyNumberFormat="0" applyFont="0" applyFill="0" applyBorder="0" applyProtection="0">
      <alignment horizontal="left" vertical="center" indent="2"/>
    </xf>
    <xf numFmtId="49" fontId="16" fillId="0" borderId="35" applyNumberFormat="0" applyFont="0" applyFill="0" applyBorder="0" applyProtection="0">
      <alignment horizontal="left" vertical="center" indent="2"/>
    </xf>
    <xf numFmtId="49" fontId="16" fillId="0" borderId="35" applyNumberFormat="0" applyFont="0" applyFill="0" applyBorder="0" applyProtection="0">
      <alignment horizontal="left" vertical="center" indent="2"/>
    </xf>
    <xf numFmtId="49" fontId="16" fillId="0" borderId="35" applyNumberFormat="0" applyFont="0" applyFill="0" applyBorder="0" applyProtection="0">
      <alignment horizontal="left" vertical="center" indent="2"/>
    </xf>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0" fontId="48" fillId="42" borderId="55" applyNumberFormat="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10" fontId="10" fillId="72" borderId="60" applyNumberFormat="0" applyBorder="0" applyAlignment="0" applyProtection="0"/>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4" fontId="8" fillId="37" borderId="67"/>
    <xf numFmtId="166" fontId="6" fillId="35" borderId="66">
      <alignment horizontal="center" vertical="center"/>
    </xf>
    <xf numFmtId="0" fontId="48" fillId="42" borderId="80" applyNumberFormat="0" applyAlignment="0" applyProtection="0"/>
    <xf numFmtId="166" fontId="6" fillId="35" borderId="59">
      <alignment horizontal="center" vertical="center"/>
    </xf>
    <xf numFmtId="0" fontId="48" fillId="42" borderId="80" applyNumberFormat="0" applyAlignment="0" applyProtection="0"/>
    <xf numFmtId="49" fontId="27" fillId="76" borderId="19" applyFont="0" applyFill="0" applyBorder="0" applyProtection="0">
      <alignment horizontal="left"/>
    </xf>
    <xf numFmtId="49" fontId="27" fillId="76" borderId="19" applyFont="0" applyFill="0" applyBorder="0" applyProtection="0">
      <alignment horizontal="left"/>
    </xf>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4" applyNumberFormat="0" applyBorder="0" applyAlignment="0" applyProtection="0"/>
    <xf numFmtId="10" fontId="10" fillId="72" borderId="74" applyNumberFormat="0" applyBorder="0" applyAlignment="0" applyProtection="0"/>
    <xf numFmtId="10" fontId="10" fillId="72" borderId="74" applyNumberFormat="0" applyBorder="0" applyAlignment="0" applyProtection="0"/>
    <xf numFmtId="10" fontId="10" fillId="72" borderId="74" applyNumberFormat="0" applyBorder="0" applyAlignment="0" applyProtection="0"/>
    <xf numFmtId="49" fontId="16" fillId="0" borderId="74" applyNumberFormat="0" applyFont="0" applyFill="0" applyBorder="0" applyProtection="0">
      <alignment horizontal="left" vertical="center" indent="2"/>
    </xf>
    <xf numFmtId="49" fontId="16" fillId="0" borderId="74" applyNumberFormat="0" applyFont="0" applyFill="0" applyBorder="0" applyProtection="0">
      <alignment horizontal="left" vertical="center" indent="2"/>
    </xf>
    <xf numFmtId="49" fontId="16" fillId="0" borderId="74" applyNumberFormat="0" applyFont="0" applyFill="0" applyBorder="0" applyProtection="0">
      <alignment horizontal="left" vertical="center" indent="2"/>
    </xf>
    <xf numFmtId="49" fontId="16" fillId="0" borderId="74" applyNumberFormat="0" applyFont="0" applyFill="0" applyBorder="0" applyProtection="0">
      <alignment horizontal="left" vertical="center" indent="2"/>
    </xf>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4" fontId="8" fillId="37" borderId="54"/>
    <xf numFmtId="166" fontId="6" fillId="35" borderId="59">
      <alignment horizontal="center" vertical="center"/>
    </xf>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66" fillId="33" borderId="72" applyBorder="0">
      <alignment horizontal="center"/>
    </xf>
    <xf numFmtId="0" fontId="66" fillId="33" borderId="72" applyBorder="0">
      <alignment horizontal="center"/>
    </xf>
    <xf numFmtId="0" fontId="48" fillId="42" borderId="8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25" fillId="68" borderId="55" applyNumberFormat="0" applyAlignment="0" applyProtection="0"/>
    <xf numFmtId="0" fontId="66" fillId="33" borderId="72" applyBorder="0">
      <alignment horizontal="center"/>
    </xf>
    <xf numFmtId="0" fontId="66" fillId="33" borderId="72" applyBorder="0">
      <alignment horizontal="center"/>
    </xf>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0" fontId="72" fillId="0" borderId="73" applyNumberFormat="0" applyFill="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4" fontId="8" fillId="37" borderId="67"/>
    <xf numFmtId="166" fontId="6" fillId="35" borderId="59">
      <alignment horizontal="center" vertical="center"/>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49" fontId="16" fillId="0" borderId="74" applyNumberFormat="0" applyFont="0" applyFill="0" applyBorder="0" applyProtection="0">
      <alignment horizontal="left" vertical="center" indent="2"/>
    </xf>
    <xf numFmtId="49" fontId="16" fillId="0" borderId="74" applyNumberFormat="0" applyFont="0" applyFill="0" applyBorder="0" applyProtection="0">
      <alignment horizontal="left" vertical="center" indent="2"/>
    </xf>
    <xf numFmtId="49" fontId="16" fillId="0" borderId="74" applyNumberFormat="0" applyFont="0" applyFill="0" applyBorder="0" applyProtection="0">
      <alignment horizontal="left" vertical="center" indent="2"/>
    </xf>
    <xf numFmtId="49" fontId="16" fillId="0" borderId="74" applyNumberFormat="0" applyFont="0" applyFill="0" applyBorder="0" applyProtection="0">
      <alignment horizontal="left" vertical="center" indent="2"/>
    </xf>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0" fontId="25" fillId="68" borderId="55" applyNumberFormat="0" applyAlignment="0" applyProtection="0"/>
    <xf numFmtId="4" fontId="8" fillId="37" borderId="67"/>
    <xf numFmtId="166" fontId="6" fillId="35" borderId="59">
      <alignment horizontal="center" vertical="center"/>
    </xf>
    <xf numFmtId="0" fontId="16" fillId="69" borderId="77"/>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195" fontId="27" fillId="70" borderId="19" applyFont="0" applyFill="0" applyBorder="0" applyProtection="0">
      <alignment horizontal="right"/>
    </xf>
    <xf numFmtId="195" fontId="27" fillId="70" borderId="19" applyFont="0" applyFill="0" applyBorder="0" applyProtection="0">
      <alignment horizontal="right"/>
    </xf>
    <xf numFmtId="4" fontId="24" fillId="0" borderId="16" applyFill="0" applyBorder="0" applyProtection="0">
      <alignment horizontal="right" vertical="center"/>
    </xf>
    <xf numFmtId="4" fontId="24" fillId="0" borderId="16" applyFill="0" applyBorder="0" applyProtection="0">
      <alignment horizontal="right" vertical="center"/>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27" fillId="76" borderId="19" applyFont="0" applyFill="0" applyBorder="0" applyProtection="0">
      <alignment horizontal="left"/>
    </xf>
    <xf numFmtId="49" fontId="27" fillId="76" borderId="19" applyFont="0" applyFill="0" applyBorder="0" applyProtection="0">
      <alignment horizontal="left"/>
    </xf>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 fontId="8" fillId="37" borderId="67"/>
    <xf numFmtId="0" fontId="66" fillId="33" borderId="72" applyBorder="0">
      <alignment horizontal="center"/>
    </xf>
    <xf numFmtId="0" fontId="66" fillId="33" borderId="72" applyBorder="0">
      <alignment horizontal="center"/>
    </xf>
    <xf numFmtId="166" fontId="6" fillId="35" borderId="59">
      <alignment horizontal="center" vertical="center"/>
    </xf>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0" fontId="48" fillId="42" borderId="80" applyNumberFormat="0" applyAlignment="0" applyProtection="0"/>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9" fontId="16" fillId="0" borderId="60" applyNumberFormat="0" applyFont="0" applyFill="0" applyBorder="0" applyProtection="0">
      <alignment horizontal="left" vertical="center" indent="2"/>
    </xf>
    <xf numFmtId="4" fontId="8" fillId="37" borderId="76"/>
    <xf numFmtId="166" fontId="6" fillId="35" borderId="75">
      <alignment horizontal="center" vertical="center"/>
    </xf>
    <xf numFmtId="0" fontId="16" fillId="69" borderId="77"/>
    <xf numFmtId="0" fontId="66" fillId="33" borderId="72" applyBorder="0">
      <alignment horizontal="center"/>
    </xf>
    <xf numFmtId="0" fontId="66" fillId="33" borderId="72" applyBorder="0">
      <alignment horizontal="center"/>
    </xf>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0" fontId="72" fillId="0" borderId="73"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4" fontId="8" fillId="37" borderId="76"/>
    <xf numFmtId="166" fontId="6" fillId="35" borderId="75">
      <alignment horizontal="center" vertical="center"/>
    </xf>
    <xf numFmtId="4" fontId="8" fillId="37" borderId="76"/>
    <xf numFmtId="166" fontId="6" fillId="35" borderId="75">
      <alignment horizontal="center" vertical="center"/>
    </xf>
    <xf numFmtId="4" fontId="8" fillId="37" borderId="76"/>
    <xf numFmtId="166" fontId="6" fillId="35" borderId="75">
      <alignment horizontal="center" vertical="center"/>
    </xf>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49" fontId="16" fillId="0" borderId="70" applyNumberFormat="0" applyFont="0" applyFill="0" applyBorder="0" applyProtection="0">
      <alignment horizontal="left" vertical="center" indent="5"/>
    </xf>
    <xf numFmtId="0" fontId="66" fillId="33" borderId="72" applyBorder="0">
      <alignment horizontal="center"/>
    </xf>
    <xf numFmtId="0" fontId="66" fillId="33" borderId="72" applyBorder="0">
      <alignment horizontal="center"/>
    </xf>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0" fontId="72" fillId="0" borderId="79"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0" fontId="25" fillId="68" borderId="80" applyNumberFormat="0" applyAlignment="0" applyProtection="0"/>
    <xf numFmtId="4" fontId="8" fillId="37" borderId="76"/>
    <xf numFmtId="49" fontId="16" fillId="0" borderId="74" applyNumberFormat="0" applyFont="0" applyFill="0" applyBorder="0" applyProtection="0">
      <alignment horizontal="left" vertical="center" indent="2"/>
    </xf>
    <xf numFmtId="49" fontId="16" fillId="0" borderId="74" applyNumberFormat="0" applyFont="0" applyFill="0" applyBorder="0" applyProtection="0">
      <alignment horizontal="left" vertical="center" indent="2"/>
    </xf>
    <xf numFmtId="49" fontId="16" fillId="0" borderId="74" applyNumberFormat="0" applyFont="0" applyFill="0" applyBorder="0" applyProtection="0">
      <alignment horizontal="left" vertical="center" indent="2"/>
    </xf>
    <xf numFmtId="49" fontId="16" fillId="0" borderId="74" applyNumberFormat="0" applyFont="0" applyFill="0" applyBorder="0" applyProtection="0">
      <alignment horizontal="left" vertical="center" indent="2"/>
    </xf>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0" fontId="8" fillId="0" borderId="12"/>
    <xf numFmtId="4" fontId="8" fillId="37" borderId="76"/>
    <xf numFmtId="166" fontId="6" fillId="35" borderId="75">
      <alignment horizontal="center" vertical="center"/>
    </xf>
    <xf numFmtId="49" fontId="27" fillId="76" borderId="19" applyFont="0" applyFill="0" applyBorder="0" applyProtection="0">
      <alignment horizontal="left"/>
    </xf>
    <xf numFmtId="49" fontId="27" fillId="76" borderId="19" applyFont="0" applyFill="0" applyBorder="0" applyProtection="0">
      <alignment horizontal="left"/>
    </xf>
    <xf numFmtId="4" fontId="8" fillId="37" borderId="76"/>
    <xf numFmtId="166" fontId="6" fillId="35" borderId="75">
      <alignment horizontal="center" vertical="center"/>
    </xf>
    <xf numFmtId="166" fontId="6" fillId="35" borderId="84">
      <alignment horizontal="center" vertical="center"/>
    </xf>
    <xf numFmtId="4" fontId="8" fillId="37" borderId="85"/>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 fontId="24" fillId="0" borderId="89" applyFill="0" applyBorder="0" applyProtection="0">
      <alignment horizontal="right" vertical="center"/>
    </xf>
    <xf numFmtId="4" fontId="24" fillId="0" borderId="89" applyFill="0" applyBorder="0" applyProtection="0">
      <alignment horizontal="right"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66" fillId="33" borderId="94" applyBorder="0">
      <alignment horizontal="center"/>
    </xf>
    <xf numFmtId="0" fontId="66" fillId="33" borderId="94" applyBorder="0">
      <alignment horizontal="center"/>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16" fillId="69" borderId="77"/>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66" fillId="33" borderId="94" applyBorder="0">
      <alignment horizontal="center"/>
    </xf>
    <xf numFmtId="0" fontId="66" fillId="33" borderId="94" applyBorder="0">
      <alignment horizontal="center"/>
    </xf>
    <xf numFmtId="0" fontId="66" fillId="33" borderId="82" applyBorder="0">
      <alignment horizontal="center"/>
    </xf>
    <xf numFmtId="0" fontId="66" fillId="33" borderId="82" applyBorder="0">
      <alignment horizontal="center"/>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206" fontId="16" fillId="74" borderId="77" applyNumberFormat="0" applyFont="0" applyBorder="0" applyAlignment="0" applyProtection="0">
      <alignment horizontal="right"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24" fillId="0" borderId="89" applyFill="0" applyBorder="0" applyProtection="0">
      <alignment horizontal="right" vertical="center"/>
    </xf>
    <xf numFmtId="4" fontId="24" fillId="0" borderId="89" applyFill="0" applyBorder="0" applyProtection="0">
      <alignment horizontal="right"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195" fontId="27" fillId="70" borderId="91" applyFont="0" applyFill="0" applyBorder="0" applyProtection="0">
      <alignment horizontal="right"/>
    </xf>
    <xf numFmtId="195" fontId="27" fillId="70" borderId="91" applyFont="0" applyFill="0" applyBorder="0" applyProtection="0">
      <alignment horizontal="righ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25" fillId="68" borderId="90" applyNumberFormat="0" applyAlignment="0" applyProtection="0"/>
    <xf numFmtId="4" fontId="8" fillId="37" borderId="85"/>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66" fontId="6" fillId="35" borderId="84">
      <alignment horizontal="center" vertical="center"/>
    </xf>
    <xf numFmtId="0" fontId="25" fillId="68" borderId="90" applyNumberFormat="0" applyAlignment="0" applyProtection="0"/>
    <xf numFmtId="0" fontId="16" fillId="69" borderId="77"/>
    <xf numFmtId="4" fontId="8" fillId="37" borderId="85"/>
    <xf numFmtId="166" fontId="6" fillId="35" borderId="84">
      <alignment horizontal="center" vertical="center"/>
    </xf>
    <xf numFmtId="0" fontId="16" fillId="69" borderId="77"/>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66" fillId="33" borderId="94" applyBorder="0">
      <alignment horizontal="center"/>
    </xf>
    <xf numFmtId="0" fontId="66" fillId="33" borderId="94" applyBorder="0">
      <alignment horizontal="center"/>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10" fontId="10" fillId="72" borderId="77" applyNumberFormat="0" applyBorder="0" applyAlignment="0" applyProtection="0"/>
    <xf numFmtId="10" fontId="10" fillId="72" borderId="77" applyNumberFormat="0" applyBorder="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10" fontId="10" fillId="72" borderId="77" applyNumberFormat="0" applyBorder="0" applyAlignment="0" applyProtection="0"/>
    <xf numFmtId="10" fontId="10" fillId="72" borderId="77" applyNumberFormat="0" applyBorder="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16" fillId="69" borderId="77"/>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0" fontId="66" fillId="33" borderId="94" applyBorder="0">
      <alignment horizontal="center"/>
    </xf>
    <xf numFmtId="0" fontId="66" fillId="33" borderId="94" applyBorder="0">
      <alignment horizontal="center"/>
    </xf>
    <xf numFmtId="10" fontId="10" fillId="72" borderId="77" applyNumberFormat="0" applyBorder="0" applyAlignment="0" applyProtection="0"/>
    <xf numFmtId="10" fontId="10" fillId="72" borderId="77" applyNumberFormat="0" applyBorder="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24" fillId="0" borderId="89" applyFill="0" applyBorder="0" applyProtection="0">
      <alignment horizontal="right" vertical="center"/>
    </xf>
    <xf numFmtId="4" fontId="24" fillId="0" borderId="89" applyFill="0" applyBorder="0" applyProtection="0">
      <alignment horizontal="right" vertical="center"/>
    </xf>
    <xf numFmtId="4" fontId="8" fillId="37" borderId="85"/>
    <xf numFmtId="166" fontId="6" fillId="35" borderId="84">
      <alignment horizontal="center" vertical="center"/>
    </xf>
    <xf numFmtId="206" fontId="16" fillId="74" borderId="77" applyNumberFormat="0" applyFont="0" applyBorder="0" applyAlignment="0" applyProtection="0">
      <alignment horizontal="right"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166" fontId="6" fillId="35" borderId="84">
      <alignment horizontal="center"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4" fontId="8" fillId="37" borderId="85"/>
    <xf numFmtId="166" fontId="6" fillId="35" borderId="84">
      <alignment horizontal="center" vertical="center"/>
    </xf>
    <xf numFmtId="0" fontId="16" fillId="69" borderId="77"/>
    <xf numFmtId="195" fontId="27" fillId="70" borderId="91" applyFont="0" applyFill="0" applyBorder="0" applyProtection="0">
      <alignment horizontal="right"/>
    </xf>
    <xf numFmtId="195" fontId="27" fillId="70" borderId="91" applyFont="0" applyFill="0" applyBorder="0" applyProtection="0">
      <alignment horizontal="right"/>
    </xf>
    <xf numFmtId="0" fontId="66" fillId="33" borderId="94" applyBorder="0">
      <alignment horizontal="center"/>
    </xf>
    <xf numFmtId="0" fontId="66" fillId="33" borderId="94" applyBorder="0">
      <alignment horizontal="center"/>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 fontId="24" fillId="0" borderId="89" applyFill="0" applyBorder="0" applyProtection="0">
      <alignment horizontal="right" vertical="center"/>
    </xf>
    <xf numFmtId="4" fontId="24" fillId="0" borderId="89" applyFill="0" applyBorder="0" applyProtection="0">
      <alignment horizontal="right"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48" fillId="42" borderId="90" applyNumberFormat="0" applyAlignment="0" applyProtection="0"/>
    <xf numFmtId="4" fontId="8" fillId="37" borderId="85"/>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 fontId="8" fillId="37" borderId="85"/>
    <xf numFmtId="166" fontId="6" fillId="35" borderId="84">
      <alignment horizontal="center" vertical="center"/>
    </xf>
    <xf numFmtId="0" fontId="48" fillId="42" borderId="90" applyNumberFormat="0" applyAlignment="0" applyProtection="0"/>
    <xf numFmtId="166" fontId="6" fillId="35" borderId="84">
      <alignment horizontal="center" vertical="center"/>
    </xf>
    <xf numFmtId="0" fontId="48" fillId="42" borderId="90" applyNumberFormat="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166" fontId="6" fillId="35" borderId="84">
      <alignment horizontal="center"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66" fillId="33" borderId="94" applyBorder="0">
      <alignment horizontal="center"/>
    </xf>
    <xf numFmtId="0" fontId="66" fillId="33" borderId="94" applyBorder="0">
      <alignment horizontal="center"/>
    </xf>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25" fillId="68" borderId="90" applyNumberFormat="0" applyAlignment="0" applyProtection="0"/>
    <xf numFmtId="0" fontId="66" fillId="33" borderId="94" applyBorder="0">
      <alignment horizontal="center"/>
    </xf>
    <xf numFmtId="0" fontId="66" fillId="33" borderId="94" applyBorder="0">
      <alignment horizont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72" fillId="0" borderId="95" applyNumberFormat="0" applyFill="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166" fontId="6" fillId="35" borderId="84">
      <alignment horizontal="center" vertical="center"/>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166" fontId="6" fillId="35" borderId="84">
      <alignment horizontal="center" vertical="center"/>
    </xf>
    <xf numFmtId="0" fontId="16" fillId="69" borderId="77"/>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195" fontId="27" fillId="70" borderId="91" applyFont="0" applyFill="0" applyBorder="0" applyProtection="0">
      <alignment horizontal="right"/>
    </xf>
    <xf numFmtId="195" fontId="27" fillId="70" borderId="91" applyFont="0" applyFill="0" applyBorder="0" applyProtection="0">
      <alignment horizontal="right"/>
    </xf>
    <xf numFmtId="4" fontId="24" fillId="0" borderId="89" applyFill="0" applyBorder="0" applyProtection="0">
      <alignment horizontal="right" vertical="center"/>
    </xf>
    <xf numFmtId="4" fontId="24" fillId="0" borderId="89" applyFill="0" applyBorder="0" applyProtection="0">
      <alignment horizontal="right" vertical="center"/>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 fontId="8" fillId="37" borderId="85"/>
    <xf numFmtId="0" fontId="66" fillId="33" borderId="94" applyBorder="0">
      <alignment horizontal="center"/>
    </xf>
    <xf numFmtId="0" fontId="66" fillId="33" borderId="94" applyBorder="0">
      <alignment horizontal="center"/>
    </xf>
    <xf numFmtId="166" fontId="6" fillId="35" borderId="84">
      <alignment horizontal="center"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 fontId="8" fillId="37" borderId="85"/>
    <xf numFmtId="166" fontId="6" fillId="35" borderId="84">
      <alignment horizontal="center" vertical="center"/>
    </xf>
    <xf numFmtId="0" fontId="16" fillId="69" borderId="77"/>
    <xf numFmtId="0" fontId="66" fillId="33" borderId="94" applyBorder="0">
      <alignment horizontal="center"/>
    </xf>
    <xf numFmtId="0" fontId="66" fillId="33" borderId="94" applyBorder="0">
      <alignment horizontal="center"/>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 fontId="8" fillId="37" borderId="85"/>
    <xf numFmtId="166" fontId="6" fillId="35" borderId="84">
      <alignment horizontal="center" vertical="center"/>
    </xf>
    <xf numFmtId="4" fontId="8" fillId="37" borderId="85"/>
    <xf numFmtId="166" fontId="6" fillId="35" borderId="84">
      <alignment horizontal="center" vertical="center"/>
    </xf>
    <xf numFmtId="4" fontId="8" fillId="37" borderId="85"/>
    <xf numFmtId="166" fontId="6" fillId="35" borderId="84">
      <alignment horizontal="center"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66" fillId="33" borderId="94" applyBorder="0">
      <alignment horizontal="center"/>
    </xf>
    <xf numFmtId="0" fontId="66" fillId="33" borderId="94" applyBorder="0">
      <alignment horizontal="center"/>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 fontId="8" fillId="37" borderId="85"/>
    <xf numFmtId="166" fontId="6" fillId="35" borderId="84">
      <alignment horizontal="center" vertical="center"/>
    </xf>
    <xf numFmtId="49" fontId="27" fillId="76" borderId="91" applyFont="0" applyFill="0" applyBorder="0" applyProtection="0">
      <alignment horizontal="left"/>
    </xf>
    <xf numFmtId="49" fontId="27" fillId="76" borderId="91" applyFont="0" applyFill="0" applyBorder="0" applyProtection="0">
      <alignment horizontal="left"/>
    </xf>
    <xf numFmtId="4" fontId="8" fillId="37" borderId="85"/>
    <xf numFmtId="166" fontId="6" fillId="35" borderId="84">
      <alignment horizontal="center" vertical="center"/>
    </xf>
    <xf numFmtId="166" fontId="6" fillId="35" borderId="84">
      <alignment horizontal="center" vertical="center"/>
    </xf>
    <xf numFmtId="4" fontId="8" fillId="37" borderId="85"/>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 fontId="24" fillId="0" borderId="89" applyFill="0" applyBorder="0" applyProtection="0">
      <alignment horizontal="right" vertical="center"/>
    </xf>
    <xf numFmtId="4" fontId="24" fillId="0" borderId="89" applyFill="0" applyBorder="0" applyProtection="0">
      <alignment horizontal="right"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16" fillId="0" borderId="83" applyNumberFormat="0" applyFont="0" applyFill="0" applyBorder="0" applyProtection="0">
      <alignment horizontal="left" vertical="center" indent="5"/>
    </xf>
    <xf numFmtId="49" fontId="16" fillId="0" borderId="83" applyNumberFormat="0" applyFont="0" applyFill="0" applyBorder="0" applyProtection="0">
      <alignment horizontal="left" vertical="center" indent="5"/>
    </xf>
    <xf numFmtId="49" fontId="16" fillId="0" borderId="83" applyNumberFormat="0" applyFont="0" applyFill="0" applyBorder="0" applyProtection="0">
      <alignment horizontal="left" vertical="center" indent="5"/>
    </xf>
    <xf numFmtId="49" fontId="16" fillId="0" borderId="83" applyNumberFormat="0" applyFont="0" applyFill="0" applyBorder="0" applyProtection="0">
      <alignment horizontal="left" vertical="center" indent="5"/>
    </xf>
    <xf numFmtId="0" fontId="66" fillId="33" borderId="94" applyBorder="0">
      <alignment horizontal="center"/>
    </xf>
    <xf numFmtId="0" fontId="66" fillId="33" borderId="94" applyBorder="0">
      <alignment horizontal="center"/>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 fontId="8" fillId="37" borderId="85"/>
    <xf numFmtId="166" fontId="6" fillId="35" borderId="84">
      <alignment horizontal="center" vertical="center"/>
    </xf>
    <xf numFmtId="0" fontId="16" fillId="69" borderId="87"/>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16" fillId="69" borderId="77"/>
    <xf numFmtId="0" fontId="16" fillId="69" borderId="77"/>
    <xf numFmtId="0" fontId="16" fillId="69" borderId="77"/>
    <xf numFmtId="0" fontId="16" fillId="69" borderId="77"/>
    <xf numFmtId="0" fontId="16" fillId="69" borderId="87"/>
    <xf numFmtId="0" fontId="16" fillId="69" borderId="8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66" fillId="33" borderId="94" applyBorder="0">
      <alignment horizontal="center"/>
    </xf>
    <xf numFmtId="0" fontId="66" fillId="33" borderId="94" applyBorder="0">
      <alignment horizontal="center"/>
    </xf>
    <xf numFmtId="0" fontId="66" fillId="33" borderId="94" applyBorder="0">
      <alignment horizontal="center"/>
    </xf>
    <xf numFmtId="0" fontId="66" fillId="33" borderId="94" applyBorder="0">
      <alignment horizontal="center"/>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206" fontId="16" fillId="74" borderId="77" applyNumberFormat="0" applyFont="0" applyBorder="0" applyAlignment="0" applyProtection="0">
      <alignment horizontal="right"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24" fillId="0" borderId="89" applyFill="0" applyBorder="0" applyProtection="0">
      <alignment horizontal="right" vertical="center"/>
    </xf>
    <xf numFmtId="4" fontId="24" fillId="0" borderId="89" applyFill="0" applyBorder="0" applyProtection="0">
      <alignment horizontal="right"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195" fontId="27" fillId="70" borderId="91" applyFont="0" applyFill="0" applyBorder="0" applyProtection="0">
      <alignment horizontal="right"/>
    </xf>
    <xf numFmtId="195" fontId="27" fillId="70" borderId="91" applyFont="0" applyFill="0" applyBorder="0" applyProtection="0">
      <alignment horizontal="righ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25" fillId="68" borderId="90" applyNumberFormat="0" applyAlignment="0" applyProtection="0"/>
    <xf numFmtId="4" fontId="8" fillId="37" borderId="85"/>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66" fontId="6" fillId="35" borderId="84">
      <alignment horizontal="center" vertical="center"/>
    </xf>
    <xf numFmtId="0" fontId="25" fillId="68" borderId="90" applyNumberFormat="0" applyAlignment="0" applyProtection="0"/>
    <xf numFmtId="0" fontId="16" fillId="69" borderId="87"/>
    <xf numFmtId="4" fontId="8" fillId="37" borderId="85"/>
    <xf numFmtId="166" fontId="6" fillId="35" borderId="84">
      <alignment horizontal="center" vertical="center"/>
    </xf>
    <xf numFmtId="0" fontId="16" fillId="69" borderId="77"/>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66" fillId="33" borderId="94" applyBorder="0">
      <alignment horizontal="center"/>
    </xf>
    <xf numFmtId="0" fontId="66" fillId="33" borderId="94" applyBorder="0">
      <alignment horizontal="center"/>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10" fontId="10" fillId="72" borderId="77" applyNumberFormat="0" applyBorder="0" applyAlignment="0" applyProtection="0"/>
    <xf numFmtId="10" fontId="10" fillId="72" borderId="77" applyNumberFormat="0" applyBorder="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10" fontId="10" fillId="72" borderId="77" applyNumberFormat="0" applyBorder="0" applyAlignment="0" applyProtection="0"/>
    <xf numFmtId="10" fontId="10" fillId="72" borderId="77" applyNumberFormat="0" applyBorder="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16" fillId="69" borderId="77"/>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87" applyNumberFormat="0" applyBorder="0" applyAlignment="0" applyProtection="0"/>
    <xf numFmtId="10" fontId="10" fillId="72" borderId="87" applyNumberFormat="0" applyBorder="0" applyAlignment="0" applyProtection="0"/>
    <xf numFmtId="0" fontId="66" fillId="33" borderId="94" applyBorder="0">
      <alignment horizontal="center"/>
    </xf>
    <xf numFmtId="0" fontId="66" fillId="33" borderId="94" applyBorder="0">
      <alignment horizontal="center"/>
    </xf>
    <xf numFmtId="10" fontId="10" fillId="72" borderId="87" applyNumberFormat="0" applyBorder="0" applyAlignment="0" applyProtection="0"/>
    <xf numFmtId="10" fontId="10" fillId="72" borderId="87" applyNumberFormat="0" applyBorder="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24" fillId="0" borderId="89" applyFill="0" applyBorder="0" applyProtection="0">
      <alignment horizontal="right" vertical="center"/>
    </xf>
    <xf numFmtId="4" fontId="24" fillId="0" borderId="89" applyFill="0" applyBorder="0" applyProtection="0">
      <alignment horizontal="right" vertical="center"/>
    </xf>
    <xf numFmtId="4" fontId="8" fillId="37" borderId="85"/>
    <xf numFmtId="166" fontId="6" fillId="35" borderId="84">
      <alignment horizontal="center" vertical="center"/>
    </xf>
    <xf numFmtId="206" fontId="16" fillId="74" borderId="77" applyNumberFormat="0" applyFont="0" applyBorder="0" applyAlignment="0" applyProtection="0">
      <alignment horizontal="right"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166" fontId="6" fillId="35" borderId="84">
      <alignment horizontal="center"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4" fontId="8" fillId="37" borderId="85"/>
    <xf numFmtId="166" fontId="6" fillId="35" borderId="84">
      <alignment horizontal="center" vertical="center"/>
    </xf>
    <xf numFmtId="195" fontId="27" fillId="70" borderId="91" applyFont="0" applyFill="0" applyBorder="0" applyProtection="0">
      <alignment horizontal="right"/>
    </xf>
    <xf numFmtId="195" fontId="27" fillId="70" borderId="91" applyFont="0" applyFill="0" applyBorder="0" applyProtection="0">
      <alignment horizontal="right"/>
    </xf>
    <xf numFmtId="0" fontId="66" fillId="33" borderId="94" applyBorder="0">
      <alignment horizontal="center"/>
    </xf>
    <xf numFmtId="0" fontId="66" fillId="33" borderId="94" applyBorder="0">
      <alignment horizontal="center"/>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 fontId="24" fillId="0" borderId="89" applyFill="0" applyBorder="0" applyProtection="0">
      <alignment horizontal="right" vertical="center"/>
    </xf>
    <xf numFmtId="4" fontId="24" fillId="0" borderId="89" applyFill="0" applyBorder="0" applyProtection="0">
      <alignment horizontal="right"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48" fillId="42" borderId="90" applyNumberFormat="0" applyAlignment="0" applyProtection="0"/>
    <xf numFmtId="4" fontId="8" fillId="37" borderId="85"/>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 fontId="8" fillId="37" borderId="85"/>
    <xf numFmtId="166" fontId="6" fillId="35" borderId="84">
      <alignment horizontal="center" vertical="center"/>
    </xf>
    <xf numFmtId="0" fontId="48" fillId="42" borderId="90" applyNumberFormat="0" applyAlignment="0" applyProtection="0"/>
    <xf numFmtId="166" fontId="6" fillId="35" borderId="84">
      <alignment horizontal="center" vertical="center"/>
    </xf>
    <xf numFmtId="0" fontId="48" fillId="42" borderId="90" applyNumberFormat="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166" fontId="6" fillId="35" borderId="84">
      <alignment horizontal="center"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66" fillId="33" borderId="94" applyBorder="0">
      <alignment horizontal="center"/>
    </xf>
    <xf numFmtId="0" fontId="66" fillId="33" borderId="94" applyBorder="0">
      <alignment horizontal="center"/>
    </xf>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25" fillId="68" borderId="90" applyNumberFormat="0" applyAlignment="0" applyProtection="0"/>
    <xf numFmtId="0" fontId="66" fillId="33" borderId="94" applyBorder="0">
      <alignment horizontal="center"/>
    </xf>
    <xf numFmtId="0" fontId="66" fillId="33" borderId="94" applyBorder="0">
      <alignment horizont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72" fillId="0" borderId="95" applyNumberFormat="0" applyFill="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166" fontId="6" fillId="35" borderId="84">
      <alignment horizontal="center" vertical="center"/>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166" fontId="6" fillId="35" borderId="84">
      <alignment horizontal="center" vertical="center"/>
    </xf>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195" fontId="27" fillId="70" borderId="91" applyFont="0" applyFill="0" applyBorder="0" applyProtection="0">
      <alignment horizontal="right"/>
    </xf>
    <xf numFmtId="195" fontId="27" fillId="70" borderId="91" applyFont="0" applyFill="0" applyBorder="0" applyProtection="0">
      <alignment horizontal="right"/>
    </xf>
    <xf numFmtId="4" fontId="24" fillId="0" borderId="89" applyFill="0" applyBorder="0" applyProtection="0">
      <alignment horizontal="right" vertical="center"/>
    </xf>
    <xf numFmtId="4" fontId="24" fillId="0" borderId="89" applyFill="0" applyBorder="0" applyProtection="0">
      <alignment horizontal="right" vertical="center"/>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 fontId="8" fillId="37" borderId="85"/>
    <xf numFmtId="0" fontId="66" fillId="33" borderId="94" applyBorder="0">
      <alignment horizontal="center"/>
    </xf>
    <xf numFmtId="0" fontId="66" fillId="33" borderId="94" applyBorder="0">
      <alignment horizontal="center"/>
    </xf>
    <xf numFmtId="166" fontId="6" fillId="35" borderId="84">
      <alignment horizontal="center"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 fontId="8" fillId="37" borderId="85"/>
    <xf numFmtId="166" fontId="6" fillId="35" borderId="84">
      <alignment horizontal="center" vertical="center"/>
    </xf>
    <xf numFmtId="0" fontId="16" fillId="69" borderId="77"/>
    <xf numFmtId="0" fontId="66" fillId="33" borderId="94" applyBorder="0">
      <alignment horizontal="center"/>
    </xf>
    <xf numFmtId="0" fontId="66" fillId="33" borderId="94" applyBorder="0">
      <alignment horizontal="center"/>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 fontId="8" fillId="37" borderId="85"/>
    <xf numFmtId="166" fontId="6" fillId="35" borderId="84">
      <alignment horizontal="center" vertical="center"/>
    </xf>
    <xf numFmtId="4" fontId="8" fillId="37" borderId="85"/>
    <xf numFmtId="166" fontId="6" fillId="35" borderId="84">
      <alignment horizontal="center" vertical="center"/>
    </xf>
    <xf numFmtId="4" fontId="8" fillId="37" borderId="85"/>
    <xf numFmtId="166" fontId="6" fillId="35" borderId="84">
      <alignment horizontal="center"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66" fillId="33" borderId="94" applyBorder="0">
      <alignment horizontal="center"/>
    </xf>
    <xf numFmtId="0" fontId="66" fillId="33" borderId="94" applyBorder="0">
      <alignment horizontal="center"/>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 fontId="8" fillId="37" borderId="85"/>
    <xf numFmtId="166" fontId="6" fillId="35" borderId="84">
      <alignment horizontal="center" vertical="center"/>
    </xf>
    <xf numFmtId="49" fontId="27" fillId="76" borderId="91" applyFont="0" applyFill="0" applyBorder="0" applyProtection="0">
      <alignment horizontal="left"/>
    </xf>
    <xf numFmtId="49" fontId="27" fillId="76" borderId="91" applyFont="0" applyFill="0" applyBorder="0" applyProtection="0">
      <alignment horizontal="left"/>
    </xf>
    <xf numFmtId="4" fontId="8" fillId="37" borderId="85"/>
    <xf numFmtId="166" fontId="6" fillId="35" borderId="84">
      <alignment horizontal="center" vertical="center"/>
    </xf>
    <xf numFmtId="0" fontId="66" fillId="33" borderId="94" applyBorder="0">
      <alignment horizontal="center"/>
    </xf>
    <xf numFmtId="0" fontId="66" fillId="33" borderId="94" applyBorder="0">
      <alignment horizontal="center"/>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16" fillId="69" borderId="87"/>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0" fontId="16" fillId="69" borderId="77"/>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206" fontId="16" fillId="74" borderId="7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0" fontId="16" fillId="0" borderId="77" applyNumberFormat="0" applyFill="0" applyAlignment="0" applyProtection="0"/>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9" fontId="24" fillId="0" borderId="77" applyNumberFormat="0" applyFill="0" applyBorder="0" applyProtection="0">
      <alignment horizontal="lef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7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 fontId="16" fillId="0" borderId="87" applyFill="0" applyBorder="0" applyProtection="0">
      <alignment horizontal="righ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49" fontId="24" fillId="0" borderId="87" applyNumberFormat="0" applyFill="0" applyBorder="0" applyProtection="0">
      <alignment horizontal="left" vertical="center"/>
    </xf>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16" fillId="0" borderId="87" applyNumberFormat="0" applyFill="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0" fontId="57" fillId="68" borderId="93" applyNumberFormat="0" applyAlignment="0" applyProtection="0"/>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206" fontId="16" fillId="74" borderId="87" applyNumberFormat="0" applyFont="0" applyBorder="0" applyAlignment="0" applyProtection="0">
      <alignment horizontal="right" vertical="center"/>
    </xf>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16" fillId="69" borderId="87"/>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10" fontId="10" fillId="72" borderId="77" applyNumberFormat="0" applyBorder="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66" fillId="33" borderId="94" applyBorder="0">
      <alignment horizontal="center"/>
    </xf>
    <xf numFmtId="0" fontId="66" fillId="33" borderId="94" applyBorder="0">
      <alignment horizontal="center"/>
    </xf>
    <xf numFmtId="0" fontId="66" fillId="33" borderId="94" applyBorder="0">
      <alignment horizontal="center"/>
    </xf>
    <xf numFmtId="0" fontId="66" fillId="33" borderId="94" applyBorder="0">
      <alignment horizontal="center"/>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49" fontId="16" fillId="0" borderId="7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195" fontId="27" fillId="70" borderId="91" applyFont="0" applyFill="0" applyBorder="0" applyProtection="0">
      <alignment horizontal="right"/>
    </xf>
    <xf numFmtId="195" fontId="27" fillId="70" borderId="91" applyFont="0" applyFill="0" applyBorder="0" applyProtection="0">
      <alignment horizontal="righ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25" fillId="68" borderId="90" applyNumberFormat="0" applyAlignment="0" applyProtection="0"/>
    <xf numFmtId="4" fontId="8" fillId="37" borderId="85"/>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166" fontId="6" fillId="35" borderId="84">
      <alignment horizontal="center" vertical="center"/>
    </xf>
    <xf numFmtId="0" fontId="25" fillId="68" borderId="90" applyNumberFormat="0" applyAlignment="0" applyProtection="0"/>
    <xf numFmtId="0" fontId="16" fillId="69" borderId="87"/>
    <xf numFmtId="4" fontId="8" fillId="37" borderId="85"/>
    <xf numFmtId="166" fontId="6" fillId="35" borderId="84">
      <alignment horizontal="center"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66" fillId="33" borderId="94" applyBorder="0">
      <alignment horizontal="center"/>
    </xf>
    <xf numFmtId="0" fontId="66" fillId="33" borderId="94" applyBorder="0">
      <alignment horizontal="center"/>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87" applyNumberFormat="0" applyBorder="0" applyAlignment="0" applyProtection="0"/>
    <xf numFmtId="10" fontId="10" fillId="72" borderId="87" applyNumberFormat="0" applyBorder="0" applyAlignment="0" applyProtection="0"/>
    <xf numFmtId="0" fontId="66" fillId="33" borderId="94" applyBorder="0">
      <alignment horizontal="center"/>
    </xf>
    <xf numFmtId="0" fontId="66" fillId="33" borderId="94" applyBorder="0">
      <alignment horizontal="center"/>
    </xf>
    <xf numFmtId="10" fontId="10" fillId="72" borderId="87" applyNumberFormat="0" applyBorder="0" applyAlignment="0" applyProtection="0"/>
    <xf numFmtId="10" fontId="10" fillId="72" borderId="87" applyNumberFormat="0" applyBorder="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166" fontId="6" fillId="35" borderId="84">
      <alignment horizontal="center"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166" fontId="6" fillId="35" borderId="84">
      <alignment horizontal="center"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95" fontId="27" fillId="70" borderId="91" applyFont="0" applyFill="0" applyBorder="0" applyProtection="0">
      <alignment horizontal="right"/>
    </xf>
    <xf numFmtId="195" fontId="27" fillId="70" borderId="91" applyFont="0" applyFill="0" applyBorder="0" applyProtection="0">
      <alignment horizontal="right"/>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4" fontId="8" fillId="37" borderId="85"/>
    <xf numFmtId="166" fontId="6" fillId="35" borderId="84">
      <alignment horizontal="center" vertical="center"/>
    </xf>
    <xf numFmtId="195" fontId="27" fillId="70" borderId="91" applyFont="0" applyFill="0" applyBorder="0" applyProtection="0">
      <alignment horizontal="right"/>
    </xf>
    <xf numFmtId="195" fontId="27" fillId="70" borderId="91" applyFont="0" applyFill="0" applyBorder="0" applyProtection="0">
      <alignment horizontal="right"/>
    </xf>
    <xf numFmtId="0" fontId="66" fillId="33" borderId="94" applyBorder="0">
      <alignment horizontal="center"/>
    </xf>
    <xf numFmtId="0" fontId="66" fillId="33" borderId="94" applyBorder="0">
      <alignment horizontal="center"/>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48" fillId="42" borderId="90" applyNumberFormat="0" applyAlignment="0" applyProtection="0"/>
    <xf numFmtId="4" fontId="8" fillId="37" borderId="85"/>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 fontId="8" fillId="37" borderId="85"/>
    <xf numFmtId="166" fontId="6" fillId="35" borderId="84">
      <alignment horizontal="center" vertical="center"/>
    </xf>
    <xf numFmtId="0" fontId="48" fillId="42" borderId="90" applyNumberFormat="0" applyAlignment="0" applyProtection="0"/>
    <xf numFmtId="166" fontId="6" fillId="35" borderId="84">
      <alignment horizontal="center" vertical="center"/>
    </xf>
    <xf numFmtId="0" fontId="48" fillId="42" borderId="90" applyNumberFormat="0" applyAlignment="0" applyProtection="0"/>
    <xf numFmtId="49" fontId="27" fillId="76" borderId="91" applyFont="0" applyFill="0" applyBorder="0" applyProtection="0">
      <alignment horizontal="left"/>
    </xf>
    <xf numFmtId="49" fontId="27" fillId="76" borderId="91" applyFont="0" applyFill="0" applyBorder="0" applyProtection="0">
      <alignment horizontal="left"/>
    </xf>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10" fontId="10" fillId="72" borderId="87" applyNumberFormat="0" applyBorder="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166" fontId="6" fillId="35" borderId="84">
      <alignment horizontal="center"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66" fillId="33" borderId="94" applyBorder="0">
      <alignment horizontal="center"/>
    </xf>
    <xf numFmtId="0" fontId="66" fillId="33" borderId="94" applyBorder="0">
      <alignment horizontal="center"/>
    </xf>
    <xf numFmtId="0" fontId="48" fillId="42"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25" fillId="68" borderId="90" applyNumberFormat="0" applyAlignment="0" applyProtection="0"/>
    <xf numFmtId="0" fontId="66" fillId="33" borderId="94" applyBorder="0">
      <alignment horizontal="center"/>
    </xf>
    <xf numFmtId="0" fontId="66" fillId="33" borderId="94" applyBorder="0">
      <alignment horizont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166" fontId="6" fillId="35" borderId="84">
      <alignment horizontal="center" vertical="center"/>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166" fontId="6" fillId="35" borderId="84">
      <alignment horizontal="center" vertical="center"/>
    </xf>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195" fontId="27" fillId="70" borderId="91" applyFont="0" applyFill="0" applyBorder="0" applyProtection="0">
      <alignment horizontal="right"/>
    </xf>
    <xf numFmtId="195" fontId="27" fillId="70" borderId="91" applyFont="0" applyFill="0" applyBorder="0" applyProtection="0">
      <alignment horizontal="right"/>
    </xf>
    <xf numFmtId="49" fontId="27" fillId="76" borderId="91" applyFont="0" applyFill="0" applyBorder="0" applyProtection="0">
      <alignment horizontal="left"/>
    </xf>
    <xf numFmtId="49" fontId="27" fillId="76" borderId="91" applyFont="0" applyFill="0" applyBorder="0" applyProtection="0">
      <alignment horizontal="left"/>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 fontId="8" fillId="37" borderId="85"/>
    <xf numFmtId="0" fontId="66" fillId="33" borderId="94" applyBorder="0">
      <alignment horizontal="center"/>
    </xf>
    <xf numFmtId="0" fontId="66" fillId="33" borderId="94" applyBorder="0">
      <alignment horizontal="center"/>
    </xf>
    <xf numFmtId="166" fontId="6" fillId="35" borderId="84">
      <alignment horizontal="center" vertical="center"/>
    </xf>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0" fontId="48" fillId="42" borderId="90" applyNumberFormat="0" applyAlignment="0" applyProtection="0"/>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 fontId="8" fillId="37" borderId="85"/>
    <xf numFmtId="166" fontId="6" fillId="35" borderId="84">
      <alignment horizontal="center" vertical="center"/>
    </xf>
    <xf numFmtId="0" fontId="66" fillId="33" borderId="94" applyBorder="0">
      <alignment horizontal="center"/>
    </xf>
    <xf numFmtId="0" fontId="66" fillId="33" borderId="94" applyBorder="0">
      <alignment horizontal="center"/>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4" fontId="8" fillId="37" borderId="85"/>
    <xf numFmtId="166" fontId="6" fillId="35" borderId="84">
      <alignment horizontal="center" vertical="center"/>
    </xf>
    <xf numFmtId="4" fontId="8" fillId="37" borderId="85"/>
    <xf numFmtId="166" fontId="6" fillId="35" borderId="84">
      <alignment horizontal="center" vertical="center"/>
    </xf>
    <xf numFmtId="4" fontId="8" fillId="37" borderId="85"/>
    <xf numFmtId="166" fontId="6" fillId="35" borderId="84">
      <alignment horizontal="center" vertical="center"/>
    </xf>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49" fontId="16" fillId="0" borderId="88" applyNumberFormat="0" applyFont="0" applyFill="0" applyBorder="0" applyProtection="0">
      <alignment horizontal="left" vertical="center" indent="5"/>
    </xf>
    <xf numFmtId="0" fontId="66" fillId="33" borderId="94" applyBorder="0">
      <alignment horizontal="center"/>
    </xf>
    <xf numFmtId="0" fontId="66" fillId="33" borderId="94" applyBorder="0">
      <alignment horizontal="center"/>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0" fontId="25" fillId="68" borderId="90" applyNumberFormat="0" applyAlignment="0" applyProtection="0"/>
    <xf numFmtId="4" fontId="8" fillId="37" borderId="85"/>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49" fontId="16" fillId="0" borderId="87" applyNumberFormat="0" applyFont="0" applyFill="0" applyBorder="0" applyProtection="0">
      <alignment horizontal="left" vertical="center" indent="2"/>
    </xf>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0" fontId="8" fillId="0" borderId="86"/>
    <xf numFmtId="4" fontId="8" fillId="37" borderId="85"/>
    <xf numFmtId="166" fontId="6" fillId="35" borderId="84">
      <alignment horizontal="center" vertical="center"/>
    </xf>
    <xf numFmtId="49" fontId="27" fillId="76" borderId="91" applyFont="0" applyFill="0" applyBorder="0" applyProtection="0">
      <alignment horizontal="left"/>
    </xf>
    <xf numFmtId="49" fontId="27" fillId="76" borderId="91" applyFont="0" applyFill="0" applyBorder="0" applyProtection="0">
      <alignment horizontal="left"/>
    </xf>
    <xf numFmtId="4" fontId="8" fillId="37" borderId="85"/>
    <xf numFmtId="166" fontId="6" fillId="35" borderId="84">
      <alignment horizontal="center" vertical="center"/>
    </xf>
    <xf numFmtId="0" fontId="84" fillId="0" borderId="0"/>
    <xf numFmtId="0" fontId="89" fillId="80" borderId="98"/>
    <xf numFmtId="0" fontId="91" fillId="82" borderId="98"/>
    <xf numFmtId="0" fontId="84" fillId="34" borderId="98"/>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 fontId="92" fillId="81" borderId="100">
      <alignment horizontal="right" vertical="center"/>
    </xf>
    <xf numFmtId="0" fontId="5" fillId="0" borderId="0" applyFont="0" applyFill="0" applyBorder="0" applyAlignment="0" applyProtection="0"/>
    <xf numFmtId="0" fontId="43"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 fontId="90" fillId="81" borderId="0">
      <alignment horizontal="left" vertical="center"/>
    </xf>
    <xf numFmtId="0" fontId="89" fillId="80" borderId="47"/>
    <xf numFmtId="0" fontId="84" fillId="34" borderId="47"/>
    <xf numFmtId="0" fontId="91" fillId="82" borderId="47"/>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4" fontId="8" fillId="37" borderId="109"/>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0" borderId="115"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0" fontId="16" fillId="0" borderId="115" applyNumberFormat="0" applyFill="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 fontId="16" fillId="0" borderId="115" applyFill="0" applyBorder="0" applyProtection="0">
      <alignment horizontal="righ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6" fillId="69" borderId="115"/>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66" fillId="33" borderId="108" applyBorder="0">
      <alignment horizontal="center"/>
    </xf>
    <xf numFmtId="0" fontId="66" fillId="33" borderId="108" applyBorder="0">
      <alignment horizont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166" fontId="6" fillId="35" borderId="114">
      <alignment horizontal="center" vertical="center"/>
    </xf>
    <xf numFmtId="166" fontId="6" fillId="35" borderId="114">
      <alignment horizontal="center" vertical="center"/>
    </xf>
    <xf numFmtId="4" fontId="8" fillId="37" borderId="109"/>
    <xf numFmtId="166" fontId="6" fillId="35" borderId="114">
      <alignment horizontal="center" vertical="center"/>
    </xf>
    <xf numFmtId="4" fontId="8" fillId="37" borderId="109"/>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66" fillId="33" borderId="108" applyBorder="0">
      <alignment horizontal="center"/>
    </xf>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4" fontId="8" fillId="37" borderId="109"/>
    <xf numFmtId="166" fontId="6" fillId="35" borderId="114">
      <alignment horizontal="center" vertical="center"/>
    </xf>
    <xf numFmtId="4" fontId="8" fillId="37" borderId="109"/>
    <xf numFmtId="166" fontId="6" fillId="35" borderId="114">
      <alignment horizontal="center" vertical="center"/>
    </xf>
    <xf numFmtId="4" fontId="8" fillId="37" borderId="109"/>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66" fillId="33" borderId="108" applyBorder="0">
      <alignment horizontal="center"/>
    </xf>
    <xf numFmtId="0" fontId="66" fillId="33" borderId="108" applyBorder="0">
      <alignment horizontal="center"/>
    </xf>
    <xf numFmtId="0" fontId="16" fillId="69" borderId="115"/>
    <xf numFmtId="166" fontId="6" fillId="35" borderId="114">
      <alignment horizontal="center" vertical="center"/>
    </xf>
    <xf numFmtId="4" fontId="8" fillId="37" borderId="109"/>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66" fontId="6" fillId="35" borderId="114">
      <alignment horizontal="center" vertical="center"/>
    </xf>
    <xf numFmtId="0" fontId="66" fillId="33" borderId="108" applyBorder="0">
      <alignment horizontal="center"/>
    </xf>
    <xf numFmtId="0" fontId="66" fillId="33" borderId="108" applyBorder="0">
      <alignment horizontal="center"/>
    </xf>
    <xf numFmtId="4" fontId="8" fillId="37" borderId="109"/>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16" fillId="69" borderId="115"/>
    <xf numFmtId="166" fontId="6" fillId="35" borderId="114">
      <alignment horizontal="center" vertical="center"/>
    </xf>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66" fillId="33" borderId="108" applyBorder="0">
      <alignment horizontal="center"/>
    </xf>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0" fontId="48" fillId="42" borderId="110" applyNumberFormat="0" applyAlignment="0" applyProtection="0"/>
    <xf numFmtId="0" fontId="66" fillId="33" borderId="108" applyBorder="0">
      <alignment horizontal="center"/>
    </xf>
    <xf numFmtId="0" fontId="66" fillId="33" borderId="108" applyBorder="0">
      <alignment horizontal="center"/>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66" fontId="6" fillId="35" borderId="114">
      <alignment horizontal="center" vertical="center"/>
    </xf>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0" fontId="48" fillId="42" borderId="110" applyNumberFormat="0" applyAlignment="0" applyProtection="0"/>
    <xf numFmtId="166" fontId="6" fillId="35" borderId="114">
      <alignment horizontal="center" vertical="center"/>
    </xf>
    <xf numFmtId="0" fontId="48" fillId="42" borderId="110" applyNumberFormat="0" applyAlignment="0" applyProtection="0"/>
    <xf numFmtId="166" fontId="6" fillId="35" borderId="114">
      <alignment horizontal="center" vertical="center"/>
    </xf>
    <xf numFmtId="4" fontId="8" fillId="37" borderId="109"/>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66" fillId="33" borderId="108" applyBorder="0">
      <alignment horizontal="center"/>
    </xf>
    <xf numFmtId="0" fontId="66" fillId="33" borderId="108" applyBorder="0">
      <alignment horizontal="center"/>
    </xf>
    <xf numFmtId="0" fontId="16" fillId="69" borderId="115"/>
    <xf numFmtId="166" fontId="6" fillId="35" borderId="114">
      <alignment horizontal="center" vertical="center"/>
    </xf>
    <xf numFmtId="4" fontId="8" fillId="37" borderId="109"/>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66" fontId="6" fillId="35" borderId="114">
      <alignment horizontal="center" vertical="center"/>
    </xf>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206" fontId="16" fillId="74" borderId="115" applyNumberFormat="0" applyFont="0" applyBorder="0" applyAlignment="0" applyProtection="0">
      <alignment horizontal="right" vertical="center"/>
    </xf>
    <xf numFmtId="166" fontId="6" fillId="35" borderId="114">
      <alignment horizontal="center" vertical="center"/>
    </xf>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10" fontId="10" fillId="72" borderId="115" applyNumberFormat="0" applyBorder="0" applyAlignment="0" applyProtection="0"/>
    <xf numFmtId="0" fontId="66" fillId="33" borderId="108" applyBorder="0">
      <alignment horizontal="center"/>
    </xf>
    <xf numFmtId="0" fontId="66" fillId="33" borderId="108" applyBorder="0">
      <alignment horizontal="center"/>
    </xf>
    <xf numFmtId="10" fontId="10" fillId="72" borderId="115" applyNumberFormat="0" applyBorder="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10" fontId="10" fillId="72" borderId="107" applyNumberFormat="0" applyBorder="0" applyAlignment="0" applyProtection="0"/>
    <xf numFmtId="10" fontId="10" fillId="72" borderId="107" applyNumberFormat="0" applyBorder="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10" fontId="10" fillId="72" borderId="107" applyNumberFormat="0" applyBorder="0" applyAlignment="0" applyProtection="0"/>
    <xf numFmtId="10" fontId="10" fillId="72" borderId="107"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6" fillId="69" borderId="115"/>
    <xf numFmtId="166" fontId="6" fillId="35" borderId="114">
      <alignment horizontal="center" vertical="center"/>
    </xf>
    <xf numFmtId="4" fontId="8" fillId="37" borderId="109"/>
    <xf numFmtId="0" fontId="16" fillId="69" borderId="107"/>
    <xf numFmtId="0" fontId="25" fillId="68"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10" fontId="10" fillId="72" borderId="107" applyNumberFormat="0" applyBorder="0" applyAlignment="0" applyProtection="0"/>
    <xf numFmtId="10" fontId="10" fillId="72" borderId="107" applyNumberFormat="0" applyBorder="0" applyAlignment="0" applyProtection="0"/>
    <xf numFmtId="10" fontId="10" fillId="72" borderId="107" applyNumberFormat="0" applyBorder="0" applyAlignment="0" applyProtection="0"/>
    <xf numFmtId="10" fontId="10" fillId="72" borderId="107"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206" fontId="16" fillId="74" borderId="115" applyNumberFormat="0" applyFont="0" applyBorder="0" applyAlignment="0" applyProtection="0">
      <alignment horizontal="right" vertic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49" fontId="16" fillId="0" borderId="107" applyNumberFormat="0" applyFont="0" applyFill="0" applyBorder="0" applyProtection="0">
      <alignment horizontal="left" vertical="center" indent="2"/>
    </xf>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66" fillId="33" borderId="108" applyBorder="0">
      <alignment horizontal="center"/>
    </xf>
    <xf numFmtId="0" fontId="66" fillId="33" borderId="108" applyBorder="0">
      <alignment horizontal="center"/>
    </xf>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07" applyNumberFormat="0" applyBorder="0" applyAlignment="0" applyProtection="0"/>
    <xf numFmtId="10" fontId="10" fillId="72" borderId="107" applyNumberFormat="0" applyBorder="0" applyAlignment="0" applyProtection="0"/>
    <xf numFmtId="10" fontId="10" fillId="72" borderId="107" applyNumberFormat="0" applyBorder="0" applyAlignment="0" applyProtection="0"/>
    <xf numFmtId="10" fontId="10" fillId="72" borderId="107"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0" fontId="16" fillId="69" borderId="115"/>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07"/>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07" applyNumberFormat="0" applyBorder="0" applyAlignment="0" applyProtection="0"/>
    <xf numFmtId="0" fontId="72" fillId="0" borderId="106" applyNumberFormat="0" applyFill="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48" fillId="42" borderId="103"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4" fontId="8" fillId="37" borderId="102"/>
    <xf numFmtId="166" fontId="6" fillId="35" borderId="101">
      <alignment horizontal="center" vertical="center"/>
    </xf>
    <xf numFmtId="166" fontId="6" fillId="35" borderId="84">
      <alignment horizontal="center" vertical="center"/>
    </xf>
    <xf numFmtId="4" fontId="8" fillId="37" borderId="85"/>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0" fontId="13" fillId="72" borderId="92"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66" fillId="33" borderId="97" applyBorder="0">
      <alignment horizontal="center"/>
    </xf>
    <xf numFmtId="0" fontId="66" fillId="33" borderId="97" applyBorder="0">
      <alignment horizontal="center"/>
    </xf>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72" fillId="0" borderId="95" applyNumberFormat="0" applyFill="0" applyAlignment="0" applyProtection="0"/>
    <xf numFmtId="0" fontId="16" fillId="69" borderId="98"/>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6" fillId="0" borderId="115" applyNumberFormat="0" applyFill="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15"/>
    <xf numFmtId="0" fontId="16" fillId="69" borderId="115"/>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4" fontId="8" fillId="37" borderId="109"/>
    <xf numFmtId="0" fontId="25" fillId="68" borderId="110" applyNumberFormat="0" applyAlignment="0" applyProtection="0"/>
    <xf numFmtId="0" fontId="66" fillId="33" borderId="108" applyBorder="0">
      <alignment horizontal="center"/>
    </xf>
    <xf numFmtId="0" fontId="66" fillId="33" borderId="108" applyBorder="0">
      <alignment horizontal="center"/>
    </xf>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69" borderId="115"/>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4" fontId="8" fillId="37" borderId="109"/>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 fontId="8" fillId="37" borderId="109"/>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49" fontId="16" fillId="0" borderId="107"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0" fontId="16" fillId="0" borderId="107"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6" fillId="0" borderId="107" applyNumberFormat="0" applyFill="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07"/>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15"/>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06" applyNumberFormat="0" applyFill="0" applyAlignment="0" applyProtection="0"/>
    <xf numFmtId="0" fontId="48" fillId="42" borderId="110" applyNumberFormat="0" applyAlignment="0" applyProtection="0"/>
    <xf numFmtId="10" fontId="10" fillId="72" borderId="107" applyNumberFormat="0" applyBorder="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206" fontId="16" fillId="74" borderId="107" applyNumberFormat="0" applyFont="0" applyBorder="0" applyAlignment="0" applyProtection="0">
      <alignment horizontal="right" vertical="center"/>
    </xf>
    <xf numFmtId="0" fontId="16" fillId="0" borderId="107" applyNumberFormat="0" applyFill="0" applyAlignment="0" applyProtection="0"/>
    <xf numFmtId="49" fontId="24" fillId="0" borderId="107" applyNumberFormat="0" applyFill="0" applyBorder="0" applyProtection="0">
      <alignment horizontal="left" vertical="center"/>
    </xf>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0" fontId="16" fillId="69" borderId="107"/>
    <xf numFmtId="0" fontId="16" fillId="69" borderId="107"/>
    <xf numFmtId="0" fontId="16" fillId="69" borderId="115"/>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07"/>
    <xf numFmtId="0" fontId="16" fillId="69" borderId="107"/>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4" fontId="16" fillId="0" borderId="107" applyFill="0" applyBorder="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13" fillId="72" borderId="104"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6" fillId="69" borderId="107"/>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0" borderId="115" applyNumberFormat="0" applyFill="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07"/>
    <xf numFmtId="0" fontId="16" fillId="69" borderId="107"/>
    <xf numFmtId="0" fontId="16" fillId="69" borderId="107"/>
    <xf numFmtId="206" fontId="16" fillId="74" borderId="115" applyNumberFormat="0" applyFont="0" applyBorder="0" applyAlignment="0" applyProtection="0">
      <alignment horizontal="right" vertical="center"/>
    </xf>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25" fillId="68" borderId="110" applyNumberFormat="0" applyAlignment="0" applyProtection="0"/>
    <xf numFmtId="0" fontId="72" fillId="0" borderId="106"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07"/>
    <xf numFmtId="0" fontId="16" fillId="69" borderId="107"/>
    <xf numFmtId="0" fontId="16" fillId="69" borderId="107"/>
    <xf numFmtId="206" fontId="16" fillId="74" borderId="115" applyNumberFormat="0" applyFont="0" applyBorder="0" applyAlignment="0" applyProtection="0">
      <alignment horizontal="right" vertical="center"/>
    </xf>
    <xf numFmtId="0" fontId="16" fillId="69" borderId="115"/>
    <xf numFmtId="0" fontId="16" fillId="69" borderId="107"/>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16" fillId="69" borderId="115"/>
    <xf numFmtId="0" fontId="16" fillId="69" borderId="107"/>
    <xf numFmtId="0" fontId="16" fillId="69" borderId="107"/>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07" applyNumberFormat="0" applyFill="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07" applyNumberFormat="0" applyBorder="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6" fillId="0" borderId="107"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57" fillId="68" borderId="112" applyNumberForma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6" fillId="69" borderId="107"/>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06" applyNumberFormat="0" applyFill="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0" borderId="107" applyNumberFormat="0" applyFill="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6" fillId="69" borderId="107"/>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6" fillId="69" borderId="107"/>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07"/>
    <xf numFmtId="0" fontId="16" fillId="69" borderId="107"/>
    <xf numFmtId="0" fontId="16" fillId="69" borderId="107"/>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0" fontId="57" fillId="68" borderId="112" applyNumberFormat="0" applyAlignment="0" applyProtection="0"/>
    <xf numFmtId="0" fontId="25" fillId="68" borderId="110" applyNumberForma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0" borderId="115" applyNumberFormat="0" applyFill="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0" fontId="48" fillId="42" borderId="110" applyNumberFormat="0" applyAlignment="0" applyProtection="0"/>
    <xf numFmtId="10" fontId="10" fillId="72" borderId="107" applyNumberFormat="0" applyBorder="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16" fillId="69" borderId="107"/>
    <xf numFmtId="0" fontId="16" fillId="69" borderId="107"/>
    <xf numFmtId="0" fontId="16" fillId="69" borderId="107"/>
    <xf numFmtId="0" fontId="57" fillId="68" borderId="112" applyNumberFormat="0" applyAlignment="0" applyProtection="0"/>
    <xf numFmtId="4" fontId="16" fillId="0" borderId="115"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206" fontId="16" fillId="74" borderId="115" applyNumberFormat="0" applyFont="0" applyBorder="0" applyAlignment="0" applyProtection="0">
      <alignment horizontal="right" vertical="center"/>
    </xf>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6" fillId="69" borderId="115"/>
    <xf numFmtId="0" fontId="16" fillId="69" borderId="107"/>
    <xf numFmtId="0" fontId="16" fillId="69" borderId="107"/>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07" applyNumberFormat="0" applyFont="0" applyBorder="0" applyAlignment="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66" fillId="33" borderId="108" applyBorder="0">
      <alignment horizontal="center"/>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72" fillId="0" borderId="113" applyNumberFormat="0" applyFill="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7" applyNumberFormat="0" applyFont="0" applyFill="0" applyBorder="0" applyProtection="0">
      <alignment horizontal="left" vertical="center" indent="5"/>
    </xf>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166" fontId="6" fillId="35" borderId="114">
      <alignment horizontal="center" vertical="center"/>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6" fillId="0" borderId="115" applyNumberFormat="0" applyFill="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48" fillId="42" borderId="110" applyNumberFormat="0" applyAlignment="0" applyProtection="0"/>
    <xf numFmtId="166" fontId="6" fillId="35" borderId="114">
      <alignment horizontal="center" vertical="center"/>
    </xf>
    <xf numFmtId="0" fontId="25" fillId="68" borderId="110" applyNumberFormat="0" applyAlignment="0" applyProtection="0"/>
    <xf numFmtId="0" fontId="16" fillId="69" borderId="98"/>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66" fillId="33" borderId="97" applyBorder="0">
      <alignment horizontal="center"/>
    </xf>
    <xf numFmtId="0" fontId="66" fillId="33" borderId="97" applyBorder="0">
      <alignment horizont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0" fontId="25" fillId="68" borderId="103" applyNumberFormat="0" applyAlignment="0" applyProtection="0"/>
    <xf numFmtId="0" fontId="25" fillId="68" borderId="103" applyNumberFormat="0" applyAlignment="0" applyProtection="0"/>
    <xf numFmtId="10" fontId="10" fillId="72" borderId="98" applyNumberFormat="0" applyBorder="0" applyAlignment="0" applyProtection="0"/>
    <xf numFmtId="10" fontId="10" fillId="72" borderId="98" applyNumberFormat="0" applyBorder="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16" applyBorder="0">
      <alignment horizontal="center"/>
    </xf>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57" fillId="68" borderId="112" applyNumberForma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66" fillId="33" borderId="97" applyBorder="0">
      <alignment horizontal="center"/>
    </xf>
    <xf numFmtId="0" fontId="66" fillId="33" borderId="97" applyBorder="0">
      <alignment horizont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25" fillId="68" borderId="103" applyNumberFormat="0" applyAlignment="0" applyProtection="0"/>
    <xf numFmtId="0" fontId="25" fillId="68" borderId="103"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66" fillId="33" borderId="108" applyBorder="0">
      <alignment horizontal="center"/>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4" fontId="16" fillId="0" borderId="115" applyFill="0" applyBorder="0" applyProtection="0">
      <alignment horizontal="right" vertical="center"/>
    </xf>
    <xf numFmtId="0" fontId="57" fillId="68" borderId="112"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6" fillId="0" borderId="115" applyNumberFormat="0" applyFill="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57" fillId="68" borderId="112"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03" applyNumberFormat="0" applyAlignment="0" applyProtection="0"/>
    <xf numFmtId="0" fontId="48" fillId="42" borderId="110" applyNumberFormat="0" applyAlignment="0" applyProtection="0"/>
    <xf numFmtId="0" fontId="66" fillId="33" borderId="97" applyBorder="0">
      <alignment horizontal="center"/>
    </xf>
    <xf numFmtId="0" fontId="66" fillId="33" borderId="97" applyBorder="0">
      <alignment horizont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166" fontId="6" fillId="35" borderId="114">
      <alignment horizontal="center" vertical="center"/>
    </xf>
    <xf numFmtId="49" fontId="16" fillId="0" borderId="115" applyNumberFormat="0" applyFont="0" applyFill="0" applyBorder="0" applyProtection="0">
      <alignment horizontal="left" vertical="center" indent="2"/>
    </xf>
    <xf numFmtId="4" fontId="8" fillId="37" borderId="109"/>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66" fillId="33" borderId="108" applyBorder="0">
      <alignment horizontal="center"/>
    </xf>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66" fillId="33" borderId="108" applyBorder="0">
      <alignment horizontal="center"/>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66" fillId="33" borderId="97" applyBorder="0">
      <alignment horizontal="center"/>
    </xf>
    <xf numFmtId="0" fontId="66" fillId="33" borderId="97" applyBorder="0">
      <alignment horizontal="center"/>
    </xf>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72" fillId="0" borderId="113" applyNumberFormat="0" applyFill="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03"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66" fillId="33" borderId="108" applyBorder="0">
      <alignment horizontal="center"/>
    </xf>
    <xf numFmtId="0" fontId="66" fillId="33" borderId="108" applyBorder="0">
      <alignment horizontal="center"/>
    </xf>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72" fillId="0" borderId="113" applyNumberFormat="0" applyFill="0" applyAlignment="0" applyProtection="0"/>
    <xf numFmtId="0" fontId="48" fillId="42" borderId="110" applyNumberFormat="0" applyAlignment="0" applyProtection="0"/>
    <xf numFmtId="4" fontId="16" fillId="0" borderId="115" applyFill="0" applyBorder="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66" fontId="6" fillId="35" borderId="114">
      <alignment horizontal="center" vertical="center"/>
    </xf>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4" fontId="16" fillId="0" borderId="115" applyFill="0" applyBorder="0" applyProtection="0">
      <alignment horizontal="right" vertical="center"/>
    </xf>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06" applyNumberFormat="0" applyFill="0" applyAlignment="0" applyProtection="0"/>
    <xf numFmtId="10" fontId="10" fillId="72" borderId="107" applyNumberFormat="0" applyBorder="0" applyAlignment="0" applyProtection="0"/>
    <xf numFmtId="0" fontId="25" fillId="68" borderId="110" applyNumberFormat="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25" fillId="68" borderId="103" applyNumberForma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25" fillId="68"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7" applyNumberFormat="0" applyFont="0" applyFill="0" applyBorder="0" applyProtection="0">
      <alignment horizontal="left" vertical="center" indent="5"/>
    </xf>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72" fillId="0" borderId="113" applyNumberFormat="0" applyFill="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206" fontId="16" fillId="74" borderId="115" applyNumberFormat="0" applyFont="0" applyBorder="0" applyAlignment="0" applyProtection="0">
      <alignment horizontal="right" vertical="center"/>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72" fillId="0" borderId="113" applyNumberFormat="0" applyFill="0" applyAlignment="0" applyProtection="0"/>
    <xf numFmtId="4" fontId="8" fillId="37" borderId="109"/>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69" borderId="115"/>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16" fillId="0" borderId="107" applyNumberFormat="0" applyFill="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07"/>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4" fontId="16" fillId="0" borderId="107" applyFill="0" applyBorder="0" applyProtection="0">
      <alignment horizontal="right" vertical="center"/>
    </xf>
    <xf numFmtId="0" fontId="16" fillId="0" borderId="107" applyNumberFormat="0" applyFill="0" applyAlignment="0" applyProtection="0"/>
    <xf numFmtId="49" fontId="24" fillId="0" borderId="107" applyNumberFormat="0" applyFill="0" applyBorder="0" applyProtection="0">
      <alignment horizontal="left" vertical="center"/>
    </xf>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07"/>
    <xf numFmtId="0" fontId="16" fillId="69" borderId="115"/>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15"/>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07" applyNumberFormat="0" applyBorder="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4" fontId="16" fillId="0" borderId="107" applyFill="0" applyBorder="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0" fontId="16" fillId="69" borderId="107"/>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07"/>
    <xf numFmtId="0" fontId="16" fillId="69" borderId="107"/>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13" fillId="72" borderId="104"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6" fillId="69" borderId="107"/>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49" fontId="24" fillId="0" borderId="107"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0" borderId="115" applyNumberFormat="0" applyFill="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07"/>
    <xf numFmtId="0" fontId="16" fillId="69" borderId="107"/>
    <xf numFmtId="0" fontId="16" fillId="69" borderId="107"/>
    <xf numFmtId="0" fontId="57" fillId="68" borderId="112" applyNumberFormat="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25" fillId="68" borderId="110" applyNumberFormat="0" applyAlignment="0" applyProtection="0"/>
    <xf numFmtId="0" fontId="72" fillId="0" borderId="106" applyNumberFormat="0" applyFill="0" applyAlignment="0" applyProtection="0"/>
    <xf numFmtId="0" fontId="25" fillId="68" borderId="110" applyNumberFormat="0" applyAlignment="0" applyProtection="0"/>
    <xf numFmtId="10" fontId="10" fillId="72" borderId="107" applyNumberFormat="0" applyBorder="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6" fillId="0" borderId="115" applyNumberFormat="0" applyFill="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07"/>
    <xf numFmtId="0" fontId="16" fillId="69" borderId="107"/>
    <xf numFmtId="0" fontId="16" fillId="69" borderId="107"/>
    <xf numFmtId="206" fontId="16" fillId="74" borderId="115" applyNumberFormat="0" applyFont="0" applyBorder="0" applyAlignment="0" applyProtection="0">
      <alignment horizontal="right" vertical="center"/>
    </xf>
    <xf numFmtId="0" fontId="16" fillId="69" borderId="115"/>
    <xf numFmtId="0" fontId="16" fillId="69" borderId="107"/>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16" fillId="69" borderId="115"/>
    <xf numFmtId="0" fontId="16" fillId="69" borderId="107"/>
    <xf numFmtId="0" fontId="16" fillId="69" borderId="107"/>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16" fillId="69" borderId="107"/>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07" applyNumberFormat="0" applyFill="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07" applyNumberFormat="0" applyFill="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07" applyNumberFormat="0" applyFont="0" applyFill="0" applyBorder="0" applyProtection="0">
      <alignment horizontal="left" vertical="center" indent="2"/>
    </xf>
    <xf numFmtId="0" fontId="13" fillId="72" borderId="104" applyNumberFormat="0" applyFont="0" applyAlignment="0" applyProtection="0"/>
    <xf numFmtId="0" fontId="16" fillId="69" borderId="115"/>
    <xf numFmtId="0" fontId="16" fillId="69" borderId="107"/>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6" fillId="0" borderId="107"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06" applyNumberFormat="0" applyFill="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16" fillId="69" borderId="115"/>
    <xf numFmtId="0" fontId="16" fillId="69" borderId="107"/>
    <xf numFmtId="0" fontId="16" fillId="69" borderId="107"/>
    <xf numFmtId="0" fontId="16" fillId="69" borderId="107"/>
    <xf numFmtId="0" fontId="57" fillId="68" borderId="112" applyNumberFormat="0" applyAlignment="0" applyProtection="0"/>
    <xf numFmtId="206" fontId="16" fillId="74" borderId="115" applyNumberFormat="0" applyFont="0" applyBorder="0" applyAlignment="0" applyProtection="0">
      <alignment horizontal="right" vertical="center"/>
    </xf>
    <xf numFmtId="49" fontId="24" fillId="0" borderId="115"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16" fillId="69" borderId="107"/>
    <xf numFmtId="0" fontId="57" fillId="68" borderId="112" applyNumberFormat="0" applyAlignment="0" applyProtection="0"/>
    <xf numFmtId="0" fontId="48" fillId="42" borderId="110"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57" fillId="68" borderId="112" applyNumberFormat="0" applyAlignment="0" applyProtection="0"/>
    <xf numFmtId="0" fontId="16" fillId="69" borderId="107"/>
    <xf numFmtId="0" fontId="16" fillId="69" borderId="107"/>
    <xf numFmtId="0" fontId="16" fillId="69" borderId="107"/>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16" fillId="0" borderId="115" applyNumberFormat="0" applyFill="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6" fillId="0" borderId="107" applyNumberFormat="0" applyFill="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6" fillId="69" borderId="107"/>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69" borderId="107"/>
    <xf numFmtId="0" fontId="16" fillId="69" borderId="107"/>
    <xf numFmtId="0" fontId="16" fillId="69" borderId="107"/>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 fontId="16" fillId="0" borderId="107" applyFill="0" applyBorder="0" applyProtection="0">
      <alignment horizontal="right" vertical="center"/>
    </xf>
    <xf numFmtId="0" fontId="57" fillId="68" borderId="112" applyNumberFormat="0" applyAlignment="0" applyProtection="0"/>
    <xf numFmtId="0" fontId="25" fillId="68" borderId="110" applyNumberForma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0" borderId="115" applyNumberFormat="0" applyFill="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06" applyNumberFormat="0" applyFill="0" applyAlignment="0" applyProtection="0"/>
    <xf numFmtId="0" fontId="25" fillId="68" borderId="110"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6" fillId="69" borderId="107"/>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57" fillId="68" borderId="105" applyNumberFormat="0" applyAlignment="0" applyProtection="0"/>
    <xf numFmtId="0" fontId="13" fillId="72" borderId="104" applyNumberFormat="0" applyFon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16" fillId="69" borderId="107"/>
    <xf numFmtId="0" fontId="16" fillId="69" borderId="107"/>
    <xf numFmtId="0" fontId="16" fillId="69" borderId="107"/>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57" fillId="68" borderId="112"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0" fontId="16" fillId="69" borderId="107"/>
    <xf numFmtId="0" fontId="16" fillId="69" borderId="107"/>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16" fillId="69" borderId="107"/>
    <xf numFmtId="0" fontId="16" fillId="69" borderId="107"/>
    <xf numFmtId="0" fontId="16" fillId="69" borderId="107"/>
    <xf numFmtId="0" fontId="16" fillId="69" borderId="107"/>
    <xf numFmtId="4" fontId="16" fillId="0" borderId="115"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05" applyNumberFormat="0" applyAlignment="0" applyProtection="0"/>
    <xf numFmtId="0" fontId="13" fillId="72" borderId="104" applyNumberFormat="0" applyFont="0" applyAlignment="0" applyProtection="0"/>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66" fillId="33" borderId="108" applyBorder="0">
      <alignment horizontal="center"/>
    </xf>
    <xf numFmtId="0" fontId="66" fillId="33" borderId="108" applyBorder="0">
      <alignment horizontal="center"/>
    </xf>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166" fontId="6" fillId="35" borderId="114">
      <alignment horizontal="center" vertical="center"/>
    </xf>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16" fillId="0" borderId="115" applyNumberFormat="0" applyFill="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49" fontId="24" fillId="0" borderId="115"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4" fontId="8" fillId="37" borderId="109"/>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66" fillId="33" borderId="108" applyBorder="0">
      <alignment horizontal="center"/>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16" fillId="69" borderId="115"/>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57" fillId="68" borderId="112" applyNumberFormat="0" applyAlignment="0" applyProtection="0"/>
    <xf numFmtId="0" fontId="16" fillId="0" borderId="115" applyNumberFormat="0" applyFill="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66" fillId="33" borderId="97" applyBorder="0">
      <alignment horizontal="center"/>
    </xf>
    <xf numFmtId="0" fontId="66" fillId="33" borderId="97" applyBorder="0">
      <alignment horizont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25" fillId="68" borderId="103" applyNumberFormat="0" applyAlignment="0" applyProtection="0"/>
    <xf numFmtId="0" fontId="25" fillId="68" borderId="103" applyNumberFormat="0" applyAlignment="0" applyProtection="0"/>
    <xf numFmtId="0" fontId="57" fillId="68" borderId="112" applyNumberFormat="0" applyAlignment="0" applyProtection="0"/>
    <xf numFmtId="0" fontId="13" fillId="72" borderId="111" applyNumberFormat="0" applyFon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16" fillId="69" borderId="115"/>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57" fillId="68" borderId="112" applyNumberForma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66" fillId="33" borderId="97" applyBorder="0">
      <alignment horizontal="center"/>
    </xf>
    <xf numFmtId="0" fontId="66" fillId="33" borderId="97" applyBorder="0">
      <alignment horizont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25" fillId="68" borderId="103" applyNumberFormat="0" applyAlignment="0" applyProtection="0"/>
    <xf numFmtId="0" fontId="25" fillId="68" borderId="103"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166" fontId="6" fillId="35" borderId="114">
      <alignment horizontal="center" vertical="center"/>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6" fillId="0" borderId="115" applyNumberFormat="0" applyFill="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25" fillId="68" borderId="110"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72" fillId="0" borderId="113" applyNumberFormat="0" applyFill="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03" applyNumberFormat="0" applyAlignment="0" applyProtection="0"/>
    <xf numFmtId="0" fontId="48" fillId="42" borderId="110" applyNumberFormat="0" applyAlignment="0" applyProtection="0"/>
    <xf numFmtId="0" fontId="66" fillId="33" borderId="97" applyBorder="0">
      <alignment horizontal="center"/>
    </xf>
    <xf numFmtId="0" fontId="66" fillId="33" borderId="97" applyBorder="0">
      <alignment horizontal="center"/>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166" fontId="6" fillId="35" borderId="114">
      <alignment horizontal="center" vertical="center"/>
    </xf>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66" fillId="33" borderId="97" applyBorder="0">
      <alignment horizontal="center"/>
    </xf>
    <xf numFmtId="0" fontId="66" fillId="33" borderId="97" applyBorder="0">
      <alignment horizontal="center"/>
    </xf>
    <xf numFmtId="0" fontId="25" fillId="68" borderId="110"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72" fillId="0" borderId="113" applyNumberFormat="0" applyFill="0" applyAlignment="0" applyProtection="0"/>
    <xf numFmtId="0" fontId="57" fillId="68" borderId="112" applyNumberFormat="0" applyAlignment="0" applyProtection="0"/>
    <xf numFmtId="0" fontId="25" fillId="68" borderId="110"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03"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4" fontId="8" fillId="37" borderId="109"/>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66" fillId="33" borderId="108" applyBorder="0">
      <alignment horizontal="center"/>
    </xf>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72" fillId="0" borderId="113" applyNumberFormat="0" applyFill="0" applyAlignment="0" applyProtection="0"/>
    <xf numFmtId="0" fontId="48" fillId="42" borderId="110" applyNumberFormat="0" applyAlignment="0" applyProtection="0"/>
    <xf numFmtId="4" fontId="16" fillId="0" borderId="115" applyFill="0" applyBorder="0" applyProtection="0">
      <alignment horizontal="right" vertical="center"/>
    </xf>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25" fillId="68" borderId="110" applyNumberFormat="0" applyAlignment="0" applyProtection="0"/>
    <xf numFmtId="10" fontId="10" fillId="72" borderId="107" applyNumberFormat="0" applyBorder="0" applyAlignment="0" applyProtection="0"/>
    <xf numFmtId="0" fontId="72" fillId="0" borderId="106" applyNumberFormat="0" applyFill="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06" applyNumberFormat="0" applyFill="0" applyAlignment="0" applyProtection="0"/>
    <xf numFmtId="0" fontId="48" fillId="42"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 fontId="16" fillId="0" borderId="115" applyFill="0" applyBorder="0" applyProtection="0">
      <alignment horizontal="right" vertical="center"/>
    </xf>
    <xf numFmtId="0" fontId="48" fillId="42" borderId="110" applyNumberFormat="0" applyAlignment="0" applyProtection="0"/>
    <xf numFmtId="0" fontId="72" fillId="0" borderId="113"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66" fontId="6" fillId="35" borderId="114">
      <alignment horizontal="center" vertical="center"/>
    </xf>
    <xf numFmtId="0" fontId="16" fillId="69" borderId="98"/>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6" fillId="0" borderId="115" applyNumberFormat="0" applyFill="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66" fillId="33" borderId="108" applyBorder="0">
      <alignment horizontal="center"/>
    </xf>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6" fillId="69" borderId="115"/>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166" fontId="6" fillId="35" borderId="114">
      <alignment horizontal="center"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0" fontId="16" fillId="0" borderId="107"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07"/>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6" fillId="0" borderId="107" applyNumberFormat="0" applyFill="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15"/>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06" applyNumberFormat="0" applyFill="0" applyAlignment="0" applyProtection="0"/>
    <xf numFmtId="0" fontId="48" fillId="42" borderId="110" applyNumberFormat="0" applyAlignment="0" applyProtection="0"/>
    <xf numFmtId="10" fontId="10" fillId="72" borderId="107" applyNumberFormat="0" applyBorder="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206" fontId="16" fillId="74" borderId="107" applyNumberFormat="0" applyFont="0" applyBorder="0" applyAlignment="0" applyProtection="0">
      <alignment horizontal="right" vertical="center"/>
    </xf>
    <xf numFmtId="0" fontId="16" fillId="0" borderId="107" applyNumberFormat="0" applyFill="0" applyAlignment="0" applyProtection="0"/>
    <xf numFmtId="49" fontId="24" fillId="0" borderId="107" applyNumberFormat="0" applyFill="0" applyBorder="0" applyProtection="0">
      <alignment horizontal="left" vertical="center"/>
    </xf>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0" fontId="16" fillId="69" borderId="107"/>
    <xf numFmtId="0" fontId="16" fillId="69" borderId="115"/>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07"/>
    <xf numFmtId="0" fontId="16" fillId="69" borderId="107"/>
    <xf numFmtId="0" fontId="16" fillId="69" borderId="107"/>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4" fontId="16" fillId="0" borderId="107" applyFill="0" applyBorder="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13" fillId="72" borderId="104" applyNumberFormat="0" applyFont="0" applyAlignment="0" applyProtection="0"/>
    <xf numFmtId="0" fontId="25" fillId="68" borderId="110" applyNumberFormat="0" applyAlignment="0" applyProtection="0"/>
    <xf numFmtId="4" fontId="8" fillId="37" borderId="109"/>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6" fillId="69" borderId="107"/>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0" borderId="115" applyNumberFormat="0" applyFill="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07"/>
    <xf numFmtId="0" fontId="16" fillId="69" borderId="107"/>
    <xf numFmtId="0" fontId="16" fillId="69" borderId="107"/>
    <xf numFmtId="206" fontId="16" fillId="74" borderId="115"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25" fillId="68" borderId="110" applyNumberFormat="0" applyAlignment="0" applyProtection="0"/>
    <xf numFmtId="0" fontId="72" fillId="0" borderId="106" applyNumberFormat="0" applyFill="0" applyAlignment="0" applyProtection="0"/>
    <xf numFmtId="0" fontId="25" fillId="68" borderId="110" applyNumberFormat="0" applyAlignment="0" applyProtection="0"/>
    <xf numFmtId="10" fontId="10" fillId="72" borderId="107" applyNumberFormat="0" applyBorder="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0" fontId="16" fillId="69" borderId="115"/>
    <xf numFmtId="0" fontId="16" fillId="69" borderId="107"/>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206" fontId="16" fillId="74" borderId="107"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07" applyNumberFormat="0" applyFill="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07" applyNumberFormat="0" applyFont="0" applyFill="0" applyBorder="0" applyProtection="0">
      <alignment horizontal="left" vertical="center" indent="2"/>
    </xf>
    <xf numFmtId="0" fontId="13" fillId="72" borderId="104" applyNumberFormat="0" applyFont="0" applyAlignment="0" applyProtection="0"/>
    <xf numFmtId="4" fontId="8" fillId="37" borderId="102"/>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6" fillId="0" borderId="107"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57" fillId="68" borderId="112" applyNumberFormat="0" applyAlignment="0" applyProtection="0"/>
    <xf numFmtId="0" fontId="16" fillId="0" borderId="115" applyNumberFormat="0" applyFill="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6" fillId="69" borderId="107"/>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06" applyNumberFormat="0" applyFill="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16" fillId="69" borderId="115"/>
    <xf numFmtId="0" fontId="16" fillId="69" borderId="107"/>
    <xf numFmtId="0" fontId="16" fillId="69" borderId="107"/>
    <xf numFmtId="0" fontId="16" fillId="69" borderId="107"/>
    <xf numFmtId="0" fontId="57" fillId="68" borderId="112" applyNumberFormat="0" applyAlignment="0" applyProtection="0"/>
    <xf numFmtId="206" fontId="16" fillId="74" borderId="115" applyNumberFormat="0" applyFont="0" applyBorder="0" applyAlignment="0" applyProtection="0">
      <alignment horizontal="right" vertical="center"/>
    </xf>
    <xf numFmtId="49" fontId="24" fillId="0" borderId="115"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0" borderId="107" applyNumberFormat="0" applyFill="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6" fillId="69" borderId="107"/>
    <xf numFmtId="0" fontId="57" fillId="68" borderId="112" applyNumberFormat="0" applyAlignment="0" applyProtection="0"/>
    <xf numFmtId="0" fontId="48" fillId="42" borderId="110"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6" fillId="69" borderId="107"/>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0" fontId="57" fillId="68" borderId="112" applyNumberFormat="0" applyAlignment="0" applyProtection="0"/>
    <xf numFmtId="0" fontId="25" fillId="68" borderId="110" applyNumberForma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0" borderId="115" applyNumberFormat="0" applyFill="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16" fillId="69" borderId="107"/>
    <xf numFmtId="0" fontId="16" fillId="69" borderId="107"/>
    <xf numFmtId="0" fontId="16" fillId="69" borderId="107"/>
    <xf numFmtId="0" fontId="57" fillId="68" borderId="112" applyNumberFormat="0" applyAlignment="0" applyProtection="0"/>
    <xf numFmtId="4" fontId="16" fillId="0" borderId="115"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206" fontId="16" fillId="74" borderId="115" applyNumberFormat="0" applyFont="0" applyBorder="0" applyAlignment="0" applyProtection="0">
      <alignment horizontal="right" vertical="center"/>
    </xf>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66" fillId="33" borderId="108" applyBorder="0">
      <alignment horizontal="center"/>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66" fillId="33" borderId="108" applyBorder="0">
      <alignment horizontal="center"/>
    </xf>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4" fontId="8" fillId="37" borderId="109"/>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72" fillId="0" borderId="113" applyNumberFormat="0" applyFill="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7" applyNumberFormat="0" applyFont="0" applyFill="0" applyBorder="0" applyProtection="0">
      <alignment horizontal="left" vertical="center" indent="5"/>
    </xf>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206" fontId="16" fillId="74" borderId="115" applyNumberFormat="0" applyFont="0" applyBorder="0" applyAlignment="0" applyProtection="0">
      <alignment horizontal="right" vertic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4" fontId="8" fillId="37" borderId="109"/>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4" fontId="16" fillId="0" borderId="115"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66" fillId="33" borderId="97" applyBorder="0">
      <alignment horizontal="center"/>
    </xf>
    <xf numFmtId="0" fontId="66" fillId="33" borderId="97" applyBorder="0">
      <alignment horizontal="center"/>
    </xf>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66" fillId="33" borderId="108" applyBorder="0">
      <alignment horizontal="center"/>
    </xf>
    <xf numFmtId="0" fontId="48" fillId="42"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6" fillId="0" borderId="115" applyNumberFormat="0" applyFill="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24" fillId="0" borderId="115" applyNumberFormat="0" applyFill="0" applyBorder="0" applyProtection="0">
      <alignment horizontal="left" vertical="center"/>
    </xf>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 fontId="8" fillId="37" borderId="109"/>
    <xf numFmtId="0" fontId="25" fillId="68" borderId="110" applyNumberFormat="0" applyAlignment="0" applyProtection="0"/>
    <xf numFmtId="0" fontId="16" fillId="69" borderId="98"/>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66" fillId="33" borderId="97" applyBorder="0">
      <alignment horizontal="center"/>
    </xf>
    <xf numFmtId="0" fontId="66" fillId="33" borderId="97" applyBorder="0">
      <alignment horizont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25" fillId="68" borderId="103" applyNumberFormat="0" applyAlignment="0" applyProtection="0"/>
    <xf numFmtId="0" fontId="25" fillId="68" borderId="103" applyNumberFormat="0" applyAlignment="0" applyProtection="0"/>
    <xf numFmtId="0" fontId="57" fillId="68" borderId="112" applyNumberFormat="0" applyAlignment="0" applyProtection="0"/>
    <xf numFmtId="0" fontId="13" fillId="72" borderId="111" applyNumberFormat="0" applyFon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16" applyBorder="0">
      <alignment horizontal="center"/>
    </xf>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57" fillId="68" borderId="112" applyNumberForma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10" fontId="10" fillId="72" borderId="98" applyNumberFormat="0" applyBorder="0" applyAlignment="0" applyProtection="0"/>
    <xf numFmtId="10" fontId="10" fillId="72" borderId="98" applyNumberFormat="0" applyBorder="0" applyAlignment="0" applyProtection="0"/>
    <xf numFmtId="0" fontId="66" fillId="33" borderId="97" applyBorder="0">
      <alignment horizontal="center"/>
    </xf>
    <xf numFmtId="0" fontId="66" fillId="33" borderId="97" applyBorder="0">
      <alignment horizontal="center"/>
    </xf>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25" fillId="68" borderId="103" applyNumberFormat="0" applyAlignment="0" applyProtection="0"/>
    <xf numFmtId="0" fontId="25" fillId="68" borderId="103"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4" fontId="8" fillId="37" borderId="109"/>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 fontId="16" fillId="0" borderId="115" applyFill="0" applyBorder="0" applyProtection="0">
      <alignment horizontal="right" vertical="center"/>
    </xf>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4" fontId="8" fillId="37" borderId="109"/>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57" fillId="68" borderId="112"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03" applyNumberFormat="0" applyAlignment="0" applyProtection="0"/>
    <xf numFmtId="0" fontId="48" fillId="42" borderId="110" applyNumberFormat="0" applyAlignment="0" applyProtection="0"/>
    <xf numFmtId="0" fontId="66" fillId="33" borderId="97" applyBorder="0">
      <alignment horizontal="center"/>
    </xf>
    <xf numFmtId="0" fontId="66" fillId="33" borderId="97" applyBorder="0">
      <alignment horizont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4" fontId="8" fillId="37" borderId="109"/>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66" fillId="33" borderId="108" applyBorder="0">
      <alignment horizontal="center"/>
    </xf>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66" fillId="33" borderId="108" applyBorder="0">
      <alignment horizontal="center"/>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03" applyNumberFormat="0" applyAlignment="0" applyProtection="0"/>
    <xf numFmtId="0" fontId="25" fillId="68" borderId="110" applyNumberFormat="0" applyAlignment="0" applyProtection="0"/>
    <xf numFmtId="0" fontId="66" fillId="33" borderId="97" applyBorder="0">
      <alignment horizontal="center"/>
    </xf>
    <xf numFmtId="0" fontId="66" fillId="33" borderId="97" applyBorder="0">
      <alignment horizontal="center"/>
    </xf>
    <xf numFmtId="0" fontId="25" fillId="68" borderId="110"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48" fillId="42" borderId="110" applyNumberFormat="0" applyAlignment="0" applyProtection="0"/>
    <xf numFmtId="10" fontId="10" fillId="72" borderId="115" applyNumberFormat="0" applyBorder="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72" fillId="0" borderId="113" applyNumberFormat="0" applyFill="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25" fillId="68" borderId="103"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206" fontId="16" fillId="74" borderId="115" applyNumberFormat="0" applyFont="0" applyBorder="0" applyAlignment="0" applyProtection="0">
      <alignment horizontal="right" vertical="center"/>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66" fillId="33" borderId="108" applyBorder="0">
      <alignment horizontal="center"/>
    </xf>
    <xf numFmtId="4" fontId="8" fillId="37" borderId="109"/>
    <xf numFmtId="166" fontId="6" fillId="35" borderId="114">
      <alignment horizontal="center" vertical="center"/>
    </xf>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16" fillId="69" borderId="98"/>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25" fillId="68" borderId="110" applyNumberFormat="0" applyAlignment="0" applyProtection="0"/>
    <xf numFmtId="0" fontId="16" fillId="69" borderId="115"/>
    <xf numFmtId="0" fontId="66" fillId="33" borderId="108" applyBorder="0">
      <alignment horizontal="center"/>
    </xf>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66" fillId="33" borderId="108" applyBorder="0">
      <alignment horizontal="center"/>
    </xf>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72" fillId="0" borderId="113" applyNumberFormat="0" applyFill="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4" fontId="8" fillId="37" borderId="109"/>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69" borderId="115"/>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16" fillId="69" borderId="115"/>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0" fontId="16" fillId="0" borderId="107"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4" fontId="16" fillId="0" borderId="107" applyFill="0" applyBorder="0" applyProtection="0">
      <alignment horizontal="right" vertical="center"/>
    </xf>
    <xf numFmtId="0" fontId="16" fillId="0" borderId="107" applyNumberFormat="0" applyFill="0" applyAlignment="0" applyProtection="0"/>
    <xf numFmtId="0" fontId="16" fillId="0" borderId="107" applyNumberFormat="0" applyFill="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07" applyNumberFormat="0" applyBorder="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206" fontId="16" fillId="74" borderId="107" applyNumberFormat="0" applyFont="0" applyBorder="0" applyAlignment="0" applyProtection="0">
      <alignment horizontal="right" vertical="center"/>
    </xf>
    <xf numFmtId="49" fontId="24" fillId="0" borderId="107" applyNumberFormat="0" applyFill="0" applyBorder="0" applyProtection="0">
      <alignment horizontal="left" vertical="center"/>
    </xf>
    <xf numFmtId="49" fontId="24" fillId="0" borderId="107" applyNumberFormat="0" applyFill="0" applyBorder="0" applyProtection="0">
      <alignment horizontal="left" vertical="center"/>
    </xf>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13" fillId="72" borderId="104" applyNumberFormat="0" applyFon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4" fontId="16" fillId="0" borderId="107" applyFill="0" applyBorder="0" applyProtection="0">
      <alignment horizontal="right" vertical="center"/>
    </xf>
    <xf numFmtId="4" fontId="16" fillId="0" borderId="107" applyFill="0" applyBorder="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13" fillId="72" borderId="104"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6" fillId="69" borderId="107"/>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25" fillId="68" borderId="110" applyNumberFormat="0" applyAlignment="0" applyProtection="0"/>
    <xf numFmtId="0" fontId="72" fillId="0" borderId="106" applyNumberFormat="0" applyFill="0" applyAlignment="0" applyProtection="0"/>
    <xf numFmtId="0" fontId="25" fillId="68" borderId="110" applyNumberFormat="0" applyAlignment="0" applyProtection="0"/>
    <xf numFmtId="10" fontId="10" fillId="72" borderId="107" applyNumberFormat="0" applyBorder="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07"/>
    <xf numFmtId="0" fontId="16" fillId="69" borderId="107"/>
    <xf numFmtId="0" fontId="16" fillId="69" borderId="107"/>
    <xf numFmtId="206" fontId="16" fillId="74" borderId="115" applyNumberFormat="0" applyFont="0" applyBorder="0" applyAlignment="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05" applyNumberForma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6" fillId="0" borderId="107" applyNumberFormat="0" applyFill="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07" applyNumberFormat="0" applyFont="0" applyFill="0" applyBorder="0" applyProtection="0">
      <alignment horizontal="left" vertical="center" indent="2"/>
    </xf>
    <xf numFmtId="0" fontId="13" fillId="72" borderId="104" applyNumberFormat="0" applyFont="0" applyAlignment="0" applyProtection="0"/>
    <xf numFmtId="166" fontId="6" fillId="35" borderId="101">
      <alignment horizontal="center"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6" fillId="0" borderId="107"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57" fillId="68" borderId="112" applyNumberFormat="0" applyAlignment="0" applyProtection="0"/>
    <xf numFmtId="0" fontId="16" fillId="0" borderId="115" applyNumberFormat="0" applyFill="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6" fillId="69" borderId="107"/>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06" applyNumberFormat="0" applyFill="0" applyAlignment="0" applyProtection="0"/>
    <xf numFmtId="0" fontId="13" fillId="72" borderId="104" applyNumberFormat="0" applyFon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206" fontId="16" fillId="74" borderId="107" applyNumberFormat="0" applyFont="0" applyBorder="0" applyAlignment="0" applyProtection="0">
      <alignment horizontal="righ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0" borderId="107" applyNumberFormat="0" applyFill="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6" fillId="69" borderId="107"/>
    <xf numFmtId="0" fontId="57" fillId="68" borderId="112" applyNumberFormat="0" applyAlignment="0" applyProtection="0"/>
    <xf numFmtId="0" fontId="48" fillId="42" borderId="110"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0" fontId="13" fillId="72" borderId="104" applyNumberFormat="0" applyFon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49" fontId="24" fillId="0" borderId="107" applyNumberFormat="0" applyFill="0" applyBorder="0" applyProtection="0">
      <alignment horizontal="left" vertical="center"/>
    </xf>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6" fillId="69" borderId="107"/>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04" applyNumberFormat="0" applyFon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0" fontId="57" fillId="68" borderId="112" applyNumberFormat="0" applyAlignment="0" applyProtection="0"/>
    <xf numFmtId="0" fontId="25" fillId="68" borderId="110" applyNumberFormat="0" applyAlignment="0" applyProtection="0"/>
    <xf numFmtId="0" fontId="13" fillId="72" borderId="111" applyNumberFormat="0" applyFont="0" applyAlignment="0" applyProtection="0"/>
    <xf numFmtId="4" fontId="16" fillId="0" borderId="107"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6" fillId="0" borderId="115" applyNumberFormat="0" applyFill="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06" applyNumberFormat="0" applyFill="0" applyAlignment="0" applyProtection="0"/>
    <xf numFmtId="0" fontId="25" fillId="68" borderId="110"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16" fillId="69" borderId="115"/>
    <xf numFmtId="0" fontId="48" fillId="42" borderId="110" applyNumberFormat="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25" fillId="68" borderId="110" applyNumberFormat="0" applyAlignment="0" applyProtection="0"/>
    <xf numFmtId="206" fontId="16" fillId="74" borderId="115" applyNumberFormat="0" applyFont="0" applyBorder="0" applyAlignment="0" applyProtection="0">
      <alignment horizontal="right" vertical="center"/>
    </xf>
    <xf numFmtId="49" fontId="24" fillId="0" borderId="107"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05" applyNumberForma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13" fillId="72" borderId="104" applyNumberFormat="0" applyFont="0" applyAlignment="0" applyProtection="0"/>
    <xf numFmtId="0" fontId="13" fillId="72" borderId="104" applyNumberFormat="0" applyFont="0" applyAlignment="0" applyProtection="0"/>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57" fillId="68" borderId="105" applyNumberFormat="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 fontId="16" fillId="0" borderId="98" applyFill="0" applyBorder="0" applyProtection="0">
      <alignment horizontal="righ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49" fontId="24" fillId="0" borderId="98" applyNumberFormat="0" applyFill="0" applyBorder="0" applyProtection="0">
      <alignment horizontal="left" vertical="center"/>
    </xf>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16" fillId="0" borderId="98" applyNumberFormat="0" applyFill="0" applyAlignment="0" applyProtection="0"/>
    <xf numFmtId="0" fontId="57" fillId="68" borderId="105" applyNumberFormat="0" applyAlignment="0" applyProtection="0"/>
    <xf numFmtId="0" fontId="13" fillId="72" borderId="104" applyNumberFormat="0" applyFont="0" applyAlignment="0" applyProtection="0"/>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206" fontId="16" fillId="74" borderId="98" applyNumberFormat="0" applyFont="0" applyBorder="0" applyAlignment="0" applyProtection="0">
      <alignment horizontal="right" vertical="center"/>
    </xf>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98"/>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16" fillId="69" borderId="115"/>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16" fillId="69" borderId="115"/>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48" fillId="42" borderId="110" applyNumberFormat="0" applyAlignment="0" applyProtection="0"/>
    <xf numFmtId="0" fontId="48" fillId="42" borderId="110" applyNumberFormat="0" applyAlignment="0" applyProtection="0"/>
    <xf numFmtId="206" fontId="16" fillId="74" borderId="115" applyNumberFormat="0" applyFont="0" applyBorder="0" applyAlignment="0" applyProtection="0">
      <alignment horizontal="right" vertical="center"/>
    </xf>
    <xf numFmtId="4" fontId="8" fillId="37" borderId="109"/>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49" fontId="16" fillId="0" borderId="117" applyNumberFormat="0" applyFont="0" applyFill="0" applyBorder="0" applyProtection="0">
      <alignment horizontal="left" vertical="center" indent="5"/>
    </xf>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9" fontId="24" fillId="0" borderId="115" applyNumberFormat="0" applyFill="0" applyBorder="0" applyProtection="0">
      <alignment horizontal="left" vertical="center"/>
    </xf>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16" fillId="0" borderId="115" applyNumberFormat="0" applyFill="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49" fontId="24" fillId="0" borderId="115" applyNumberFormat="0" applyFill="0" applyBorder="0" applyProtection="0">
      <alignment horizontal="left" vertical="center"/>
    </xf>
    <xf numFmtId="0" fontId="57" fillId="68" borderId="112" applyNumberFormat="0" applyAlignment="0" applyProtection="0"/>
    <xf numFmtId="0" fontId="57" fillId="68" borderId="112"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66" fillId="33" borderId="97" applyBorder="0">
      <alignment horizontal="center"/>
    </xf>
    <xf numFmtId="0" fontId="66" fillId="33" borderId="97" applyBorder="0">
      <alignment horizontal="center"/>
    </xf>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66" fontId="6" fillId="35" borderId="114">
      <alignment horizontal="center"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66" fillId="33" borderId="108" applyBorder="0">
      <alignment horizontal="center"/>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57" fillId="68" borderId="112" applyNumberFormat="0" applyAlignment="0" applyProtection="0"/>
    <xf numFmtId="0" fontId="16" fillId="0" borderId="115" applyNumberFormat="0" applyFill="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 fontId="16" fillId="0" borderId="115" applyFill="0" applyBorder="0" applyProtection="0">
      <alignment horizontal="right" vertical="center"/>
    </xf>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16" fillId="69" borderId="98"/>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66" fillId="33" borderId="97" applyBorder="0">
      <alignment horizontal="center"/>
    </xf>
    <xf numFmtId="0" fontId="66" fillId="33" borderId="97" applyBorder="0">
      <alignment horizont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03" applyNumberFormat="0" applyAlignment="0" applyProtection="0"/>
    <xf numFmtId="0" fontId="25" fillId="68" borderId="103"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16" fillId="69" borderId="115"/>
    <xf numFmtId="0" fontId="48" fillId="42"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206" fontId="16" fillId="74" borderId="115" applyNumberFormat="0" applyFont="0" applyBorder="0" applyAlignment="0" applyProtection="0">
      <alignment horizontal="right" vertical="center"/>
    </xf>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10" fontId="10" fillId="72" borderId="98" applyNumberFormat="0" applyBorder="0" applyAlignment="0" applyProtection="0"/>
    <xf numFmtId="10" fontId="10" fillId="72" borderId="98" applyNumberFormat="0" applyBorder="0" applyAlignment="0" applyProtection="0"/>
    <xf numFmtId="0" fontId="66" fillId="33" borderId="97" applyBorder="0">
      <alignment horizontal="center"/>
    </xf>
    <xf numFmtId="0" fontId="66" fillId="33" borderId="97" applyBorder="0">
      <alignment horizontal="center"/>
    </xf>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25" fillId="68" borderId="103" applyNumberFormat="0" applyAlignment="0" applyProtection="0"/>
    <xf numFmtId="0" fontId="25" fillId="68" borderId="103"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6" fillId="0" borderId="115" applyNumberFormat="0" applyFill="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25" fillId="68" borderId="103" applyNumberFormat="0" applyAlignment="0" applyProtection="0"/>
    <xf numFmtId="0" fontId="25" fillId="68" borderId="103"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72" fillId="0" borderId="113" applyNumberFormat="0" applyFill="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4" fontId="16" fillId="0" borderId="115" applyFill="0" applyBorder="0" applyProtection="0">
      <alignment horizontal="right" vertical="center"/>
    </xf>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6" fillId="69" borderId="115"/>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206" fontId="16" fillId="74" borderId="115" applyNumberFormat="0" applyFont="0" applyBorder="0" applyAlignment="0" applyProtection="0">
      <alignment horizontal="right" vertical="center"/>
    </xf>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25" fillId="68" borderId="110" applyNumberFormat="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10" fontId="10" fillId="72" borderId="98" applyNumberFormat="0" applyBorder="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49" fontId="24" fillId="0" borderId="115" applyNumberFormat="0" applyFill="0" applyBorder="0" applyProtection="0">
      <alignment horizontal="left" vertical="center"/>
    </xf>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48" fillId="42"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03" applyNumberFormat="0" applyAlignment="0" applyProtection="0"/>
    <xf numFmtId="0" fontId="48" fillId="42" borderId="110" applyNumberFormat="0" applyAlignment="0" applyProtection="0"/>
    <xf numFmtId="0" fontId="66" fillId="33" borderId="97" applyBorder="0">
      <alignment horizontal="center"/>
    </xf>
    <xf numFmtId="0" fontId="66" fillId="33" borderId="97" applyBorder="0">
      <alignment horizontal="center"/>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03"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10" fontId="10" fillId="72" borderId="115" applyNumberFormat="0" applyBorder="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6" fillId="69" borderId="115"/>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6" fillId="0" borderId="115" applyNumberFormat="0" applyFill="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25" fillId="68" borderId="103" applyNumberFormat="0" applyAlignment="0" applyProtection="0"/>
    <xf numFmtId="0" fontId="25" fillId="68" borderId="110" applyNumberFormat="0" applyAlignment="0" applyProtection="0"/>
    <xf numFmtId="0" fontId="66" fillId="33" borderId="97" applyBorder="0">
      <alignment horizontal="center"/>
    </xf>
    <xf numFmtId="0" fontId="66" fillId="33" borderId="97" applyBorder="0">
      <alignment horizontal="center"/>
    </xf>
    <xf numFmtId="0" fontId="25" fillId="68" borderId="110"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166" fontId="6" fillId="35" borderId="114">
      <alignment horizontal="center" vertical="center"/>
    </xf>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49" fontId="16" fillId="0" borderId="115"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9" fontId="16" fillId="0" borderId="115" applyNumberFormat="0" applyFont="0" applyFill="0" applyBorder="0" applyProtection="0">
      <alignment horizontal="left" vertical="center" indent="2"/>
    </xf>
    <xf numFmtId="0" fontId="25" fillId="68" borderId="110" applyNumberFormat="0" applyAlignment="0" applyProtection="0"/>
    <xf numFmtId="0" fontId="48" fillId="42" borderId="110" applyNumberFormat="0" applyAlignment="0" applyProtection="0"/>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0" fontId="57" fillId="68" borderId="112"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72" fillId="0" borderId="113" applyNumberFormat="0" applyFill="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25" fillId="68" borderId="110"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166" fontId="6" fillId="35" borderId="114">
      <alignment horizontal="center" vertical="center"/>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48" fillId="42" borderId="110"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66" fillId="33" borderId="97" applyBorder="0">
      <alignment horizontal="center"/>
    </xf>
    <xf numFmtId="0" fontId="66" fillId="33" borderId="97" applyBorder="0">
      <alignment horizontal="center"/>
    </xf>
    <xf numFmtId="0" fontId="25" fillId="68" borderId="103"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57" fillId="68" borderId="112" applyNumberFormat="0" applyAlignment="0" applyProtection="0"/>
    <xf numFmtId="0" fontId="16" fillId="69" borderId="115"/>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66" fillId="33" borderId="108" applyBorder="0">
      <alignment horizontal="center"/>
    </xf>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16" fillId="69" borderId="115"/>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13" fillId="72" borderId="111" applyNumberFormat="0" applyFont="0" applyAlignment="0" applyProtection="0"/>
    <xf numFmtId="0" fontId="57" fillId="68" borderId="112" applyNumberFormat="0" applyAlignment="0" applyProtection="0"/>
    <xf numFmtId="0" fontId="57" fillId="68" borderId="112" applyNumberFormat="0" applyAlignment="0" applyProtection="0"/>
    <xf numFmtId="0" fontId="13" fillId="72" borderId="111" applyNumberFormat="0" applyFont="0" applyAlignment="0" applyProtection="0"/>
    <xf numFmtId="0" fontId="13" fillId="72" borderId="111" applyNumberFormat="0" applyFont="0" applyAlignment="0" applyProtection="0"/>
    <xf numFmtId="0" fontId="48" fillId="42" borderId="110" applyNumberFormat="0" applyAlignment="0" applyProtection="0"/>
    <xf numFmtId="0" fontId="48" fillId="42" borderId="110" applyNumberFormat="0" applyAlignment="0" applyProtection="0"/>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49" fontId="16" fillId="0" borderId="98" applyNumberFormat="0" applyFont="0" applyFill="0" applyBorder="0" applyProtection="0">
      <alignment horizontal="left" vertical="center" indent="2"/>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16" fillId="69" borderId="115"/>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66" fillId="33" borderId="108" applyBorder="0">
      <alignment horizontal="center"/>
    </xf>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166" fontId="6" fillId="35" borderId="114">
      <alignment horizontal="center" vertical="center"/>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166" fontId="6" fillId="35" borderId="114">
      <alignment horizontal="center" vertical="center"/>
    </xf>
    <xf numFmtId="0" fontId="66" fillId="33" borderId="108" applyBorder="0">
      <alignment horizontal="center"/>
    </xf>
    <xf numFmtId="0" fontId="66" fillId="33" borderId="108" applyBorder="0">
      <alignment horizontal="center"/>
    </xf>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166" fontId="6" fillId="35" borderId="114">
      <alignment horizontal="center" vertical="center"/>
    </xf>
    <xf numFmtId="0" fontId="48" fillId="42" borderId="110" applyNumberFormat="0" applyAlignment="0" applyProtection="0"/>
    <xf numFmtId="166" fontId="6" fillId="35" borderId="114">
      <alignment horizontal="center" vertical="center"/>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166" fontId="6" fillId="35" borderId="114">
      <alignment horizontal="center" vertical="center"/>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66" fillId="33" borderId="108" applyBorder="0">
      <alignment horizontal="center"/>
    </xf>
    <xf numFmtId="0" fontId="66" fillId="33" borderId="108" applyBorder="0">
      <alignment horizontal="center"/>
    </xf>
    <xf numFmtId="0" fontId="48" fillId="42"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66" fillId="33" borderId="108" applyBorder="0">
      <alignment horizontal="center"/>
    </xf>
    <xf numFmtId="0" fontId="66" fillId="33" borderId="108" applyBorder="0">
      <alignment horizont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166" fontId="6" fillId="35" borderId="114">
      <alignment horizontal="center" vertical="center"/>
    </xf>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4" fontId="8" fillId="37" borderId="109"/>
    <xf numFmtId="0" fontId="66" fillId="33" borderId="108" applyBorder="0">
      <alignment horizontal="center"/>
    </xf>
    <xf numFmtId="0" fontId="66" fillId="33" borderId="108" applyBorder="0">
      <alignment horizontal="center"/>
    </xf>
    <xf numFmtId="166" fontId="6" fillId="35" borderId="114">
      <alignment horizontal="center" vertical="center"/>
    </xf>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0" fontId="48" fillId="42" borderId="110" applyNumberFormat="0" applyAlignment="0" applyProtection="0"/>
    <xf numFmtId="4" fontId="8" fillId="37" borderId="109"/>
    <xf numFmtId="166" fontId="6" fillId="35" borderId="114">
      <alignment horizontal="center" vertical="center"/>
    </xf>
    <xf numFmtId="0" fontId="66" fillId="33" borderId="108" applyBorder="0">
      <alignment horizontal="center"/>
    </xf>
    <xf numFmtId="0" fontId="66" fillId="33" borderId="108" applyBorder="0">
      <alignment horizontal="center"/>
    </xf>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4" fontId="8" fillId="37" borderId="109"/>
    <xf numFmtId="166" fontId="6" fillId="35" borderId="114">
      <alignment horizontal="center" vertical="center"/>
    </xf>
    <xf numFmtId="4" fontId="8" fillId="37" borderId="109"/>
    <xf numFmtId="166" fontId="6" fillId="35" borderId="114">
      <alignment horizontal="center" vertical="center"/>
    </xf>
    <xf numFmtId="4" fontId="8" fillId="37" borderId="109"/>
    <xf numFmtId="166" fontId="6" fillId="35" borderId="114">
      <alignment horizontal="center" vertical="center"/>
    </xf>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66" fillId="33" borderId="108" applyBorder="0">
      <alignment horizontal="center"/>
    </xf>
    <xf numFmtId="0" fontId="66" fillId="33" borderId="108" applyBorder="0">
      <alignment horizontal="center"/>
    </xf>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72" fillId="0" borderId="113" applyNumberFormat="0" applyFill="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0" fontId="25" fillId="68" borderId="110" applyNumberFormat="0" applyAlignment="0" applyProtection="0"/>
    <xf numFmtId="4" fontId="8" fillId="37" borderId="109"/>
    <xf numFmtId="4" fontId="8" fillId="37" borderId="109"/>
    <xf numFmtId="166" fontId="6" fillId="35" borderId="114">
      <alignment horizontal="center" vertical="center"/>
    </xf>
    <xf numFmtId="4" fontId="8" fillId="37" borderId="109"/>
    <xf numFmtId="166" fontId="6" fillId="35" borderId="114">
      <alignment horizontal="center" vertical="center"/>
    </xf>
    <xf numFmtId="9" fontId="3" fillId="0" borderId="0" applyFont="0" applyFill="0" applyBorder="0" applyAlignment="0" applyProtection="0"/>
    <xf numFmtId="165" fontId="3" fillId="0" borderId="0" applyFont="0" applyFill="0" applyBorder="0" applyAlignment="0" applyProtection="0"/>
    <xf numFmtId="0" fontId="99" fillId="2" borderId="0" applyNumberFormat="0" applyBorder="0" applyAlignment="0" applyProtection="0"/>
    <xf numFmtId="0" fontId="100" fillId="3" borderId="0" applyNumberFormat="0" applyBorder="0" applyAlignment="0" applyProtection="0"/>
    <xf numFmtId="0" fontId="101" fillId="7" borderId="7" applyNumberFormat="0" applyAlignment="0" applyProtection="0"/>
    <xf numFmtId="0" fontId="102"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0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02"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02"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02"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02"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5" fillId="89" borderId="153" applyNumberFormat="0" applyAlignment="0" applyProtection="0"/>
    <xf numFmtId="0" fontId="104" fillId="90" borderId="154" applyNumberFormat="0" applyProtection="0">
      <alignment vertical="center"/>
    </xf>
    <xf numFmtId="164" fontId="2" fillId="0" borderId="0" applyFont="0" applyFill="0" applyBorder="0" applyAlignment="0" applyProtection="0"/>
    <xf numFmtId="43" fontId="2" fillId="0" borderId="0" applyFon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3" fillId="0" borderId="0" applyNumberFormat="0" applyFill="0" applyBorder="0" applyAlignment="0" applyProtection="0">
      <alignment vertical="top"/>
      <protection locked="0"/>
    </xf>
    <xf numFmtId="0" fontId="5" fillId="91" borderId="4" applyNumberFormat="0" applyBorder="0" applyAlignment="0" applyProtection="0"/>
    <xf numFmtId="0" fontId="5" fillId="92" borderId="0">
      <alignment vertical="center"/>
    </xf>
    <xf numFmtId="0" fontId="5" fillId="93" borderId="155" applyNumberFormat="0" applyAlignment="0" applyProtection="0"/>
    <xf numFmtId="0" fontId="107" fillId="4" borderId="0" applyNumberFormat="0" applyBorder="0" applyAlignment="0" applyProtection="0"/>
    <xf numFmtId="0" fontId="108" fillId="94" borderId="156" applyNumberFormat="0" applyAlignment="0" applyProtection="0"/>
    <xf numFmtId="9" fontId="54" fillId="0" borderId="0" applyFont="0" applyFill="0" applyBorder="0" applyAlignment="0" applyProtection="0"/>
    <xf numFmtId="0" fontId="5" fillId="95" borderId="157" applyNumberFormat="0" applyProtection="0">
      <alignment vertical="center"/>
    </xf>
    <xf numFmtId="0" fontId="109" fillId="0" borderId="0" applyNumberFormat="0" applyFill="0" applyBorder="0" applyAlignment="0" applyProtection="0"/>
    <xf numFmtId="0" fontId="108" fillId="88" borderId="0" applyNumberFormat="0" applyBorder="0" applyAlignment="0" applyProtection="0"/>
    <xf numFmtId="0" fontId="182" fillId="0" borderId="0"/>
    <xf numFmtId="44" fontId="3" fillId="0" borderId="0" applyFont="0" applyFill="0" applyBorder="0" applyAlignment="0" applyProtection="0"/>
    <xf numFmtId="0" fontId="44" fillId="0" borderId="0" applyNumberFormat="0" applyFill="0" applyBorder="0" applyAlignment="0" applyProtection="0"/>
  </cellStyleXfs>
  <cellXfs count="1357">
    <xf numFmtId="0" fontId="0" fillId="0" borderId="0" xfId="0"/>
    <xf numFmtId="0" fontId="5" fillId="34" borderId="0" xfId="0" applyFont="1" applyFill="1"/>
    <xf numFmtId="0" fontId="2" fillId="80" borderId="0" xfId="29326" applyFont="1" applyFill="1"/>
    <xf numFmtId="0" fontId="86" fillId="80" borderId="0" xfId="29326" applyFont="1" applyFill="1"/>
    <xf numFmtId="0" fontId="5" fillId="0" borderId="0" xfId="29326" applyFont="1"/>
    <xf numFmtId="0" fontId="2" fillId="0" borderId="0" xfId="29326" applyFont="1"/>
    <xf numFmtId="0" fontId="95" fillId="80" borderId="0" xfId="29326" applyFont="1" applyFill="1"/>
    <xf numFmtId="0" fontId="86" fillId="0" borderId="0" xfId="29326" applyFont="1"/>
    <xf numFmtId="0" fontId="2" fillId="34" borderId="0" xfId="0" applyFont="1" applyFill="1"/>
    <xf numFmtId="0" fontId="84" fillId="34" borderId="0" xfId="0" applyFont="1" applyFill="1"/>
    <xf numFmtId="0" fontId="2" fillId="0" borderId="0" xfId="0" applyFont="1"/>
    <xf numFmtId="0" fontId="86" fillId="34" borderId="0" xfId="0" applyFont="1" applyFill="1"/>
    <xf numFmtId="0" fontId="96" fillId="34" borderId="0" xfId="0" applyFont="1" applyFill="1"/>
    <xf numFmtId="0" fontId="83" fillId="34" borderId="0" xfId="0" applyFont="1" applyFill="1" applyAlignment="1">
      <alignment horizontal="left"/>
    </xf>
    <xf numFmtId="0" fontId="2" fillId="83" borderId="0" xfId="0" applyFont="1" applyFill="1"/>
    <xf numFmtId="225" fontId="2" fillId="83" borderId="0" xfId="0" applyNumberFormat="1" applyFont="1" applyFill="1"/>
    <xf numFmtId="0" fontId="2" fillId="84" borderId="0" xfId="0" applyFont="1" applyFill="1"/>
    <xf numFmtId="0" fontId="5" fillId="80" borderId="136" xfId="0" applyFont="1" applyFill="1" applyBorder="1" applyProtection="1">
      <protection locked="0"/>
    </xf>
    <xf numFmtId="0" fontId="5" fillId="80" borderId="118" xfId="0" applyFont="1" applyFill="1" applyBorder="1" applyProtection="1">
      <protection locked="0"/>
    </xf>
    <xf numFmtId="0" fontId="54" fillId="84" borderId="0" xfId="0" applyFont="1" applyFill="1"/>
    <xf numFmtId="0" fontId="117" fillId="79" borderId="0" xfId="1" applyFont="1" applyFill="1"/>
    <xf numFmtId="0" fontId="118" fillId="79" borderId="0" xfId="1" applyFont="1" applyFill="1" applyAlignment="1">
      <alignment horizontal="center" vertical="center" wrapText="1"/>
    </xf>
    <xf numFmtId="0" fontId="121" fillId="79" borderId="0" xfId="2" applyFont="1" applyFill="1" applyAlignment="1">
      <alignment vertical="center"/>
    </xf>
    <xf numFmtId="0" fontId="122" fillId="79" borderId="0" xfId="1" applyFont="1" applyFill="1" applyAlignment="1">
      <alignment vertical="center" wrapText="1"/>
    </xf>
    <xf numFmtId="0" fontId="121" fillId="79" borderId="0" xfId="2" applyFont="1" applyFill="1" applyAlignment="1">
      <alignment horizontal="left" vertical="center"/>
    </xf>
    <xf numFmtId="0" fontId="125" fillId="79" borderId="0" xfId="1" applyFont="1" applyFill="1"/>
    <xf numFmtId="49" fontId="127" fillId="79" borderId="0" xfId="1" applyNumberFormat="1" applyFont="1" applyFill="1" applyAlignment="1">
      <alignment horizontal="center"/>
    </xf>
    <xf numFmtId="0" fontId="2" fillId="34" borderId="135" xfId="0" applyFont="1" applyFill="1" applyBorder="1" applyAlignment="1">
      <alignment vertical="center"/>
    </xf>
    <xf numFmtId="0" fontId="2" fillId="34" borderId="146" xfId="0" applyFont="1" applyFill="1" applyBorder="1" applyAlignment="1">
      <alignment vertical="center"/>
    </xf>
    <xf numFmtId="0" fontId="2" fillId="99" borderId="135" xfId="0" applyFont="1" applyFill="1" applyBorder="1" applyAlignment="1">
      <alignment vertical="center"/>
    </xf>
    <xf numFmtId="0" fontId="2" fillId="99" borderId="146" xfId="0" applyFont="1" applyFill="1" applyBorder="1" applyAlignment="1">
      <alignment vertical="center"/>
    </xf>
    <xf numFmtId="0" fontId="2" fillId="34" borderId="34" xfId="6626" applyFont="1" applyFill="1" applyBorder="1" applyAlignment="1" applyProtection="1">
      <alignment horizontal="center"/>
      <protection locked="0"/>
    </xf>
    <xf numFmtId="0" fontId="2" fillId="96" borderId="39" xfId="6626" applyFont="1" applyFill="1" applyBorder="1" applyAlignment="1" applyProtection="1">
      <alignment horizontal="left"/>
      <protection locked="0"/>
    </xf>
    <xf numFmtId="0" fontId="2" fillId="96" borderId="99" xfId="6626" applyFont="1" applyFill="1" applyBorder="1" applyAlignment="1" applyProtection="1">
      <alignment horizontal="left"/>
      <protection locked="0"/>
    </xf>
    <xf numFmtId="0" fontId="2" fillId="96" borderId="161" xfId="6626" applyFont="1" applyFill="1" applyBorder="1" applyAlignment="1" applyProtection="1">
      <alignment horizontal="left"/>
      <protection locked="0"/>
    </xf>
    <xf numFmtId="0" fontId="2" fillId="34" borderId="23" xfId="6626" applyFont="1" applyFill="1" applyBorder="1" applyAlignment="1" applyProtection="1">
      <alignment horizontal="center"/>
      <protection locked="0"/>
    </xf>
    <xf numFmtId="0" fontId="2" fillId="96" borderId="23" xfId="6626" applyFont="1" applyFill="1" applyBorder="1" applyProtection="1">
      <protection locked="0"/>
    </xf>
    <xf numFmtId="0" fontId="2" fillId="96" borderId="40" xfId="6626" applyFont="1" applyFill="1" applyBorder="1" applyAlignment="1" applyProtection="1">
      <alignment horizontal="left"/>
      <protection locked="0"/>
    </xf>
    <xf numFmtId="0" fontId="2" fillId="96" borderId="23" xfId="6626" applyFont="1" applyFill="1" applyBorder="1" applyAlignment="1" applyProtection="1">
      <alignment horizontal="left"/>
      <protection locked="0"/>
    </xf>
    <xf numFmtId="0" fontId="2" fillId="96" borderId="37" xfId="6626" applyFont="1" applyFill="1" applyBorder="1" applyAlignment="1" applyProtection="1">
      <alignment horizontal="left"/>
      <protection locked="0"/>
    </xf>
    <xf numFmtId="0" fontId="2" fillId="96" borderId="44" xfId="6626" applyFont="1" applyFill="1" applyBorder="1" applyAlignment="1" applyProtection="1">
      <alignment horizontal="left"/>
      <protection locked="0"/>
    </xf>
    <xf numFmtId="0" fontId="2" fillId="96" borderId="137" xfId="6626" applyFont="1" applyFill="1" applyBorder="1" applyAlignment="1" applyProtection="1">
      <alignment horizontal="left"/>
      <protection locked="0"/>
    </xf>
    <xf numFmtId="0" fontId="2" fillId="34" borderId="40" xfId="6626" applyFont="1" applyFill="1" applyBorder="1" applyAlignment="1" applyProtection="1">
      <alignment horizontal="center"/>
      <protection locked="0"/>
    </xf>
    <xf numFmtId="227" fontId="2" fillId="34" borderId="23" xfId="48047" applyNumberFormat="1" applyFont="1" applyFill="1" applyBorder="1" applyAlignment="1" applyProtection="1">
      <protection locked="0"/>
    </xf>
    <xf numFmtId="227" fontId="2" fillId="0" borderId="34" xfId="48047" applyNumberFormat="1" applyFont="1" applyBorder="1" applyAlignment="1" applyProtection="1">
      <protection locked="0"/>
    </xf>
    <xf numFmtId="0" fontId="2" fillId="96" borderId="34" xfId="6626" applyFont="1" applyFill="1" applyBorder="1" applyAlignment="1" applyProtection="1">
      <alignment horizontal="left"/>
      <protection locked="0"/>
    </xf>
    <xf numFmtId="0" fontId="2" fillId="0" borderId="161" xfId="6626" applyFont="1" applyBorder="1" applyAlignment="1" applyProtection="1">
      <alignment horizontal="left"/>
      <protection locked="0"/>
    </xf>
    <xf numFmtId="0" fontId="2" fillId="34" borderId="40" xfId="6626" applyFont="1" applyFill="1" applyBorder="1" applyAlignment="1" applyProtection="1">
      <alignment horizontal="left"/>
      <protection locked="0"/>
    </xf>
    <xf numFmtId="0" fontId="131" fillId="83" borderId="0" xfId="1" applyFont="1" applyFill="1" applyAlignment="1">
      <alignment horizontal="left" vertical="center"/>
    </xf>
    <xf numFmtId="0" fontId="132" fillId="83" borderId="0" xfId="1" applyFont="1" applyFill="1" applyAlignment="1">
      <alignment horizontal="left" vertical="center"/>
    </xf>
    <xf numFmtId="0" fontId="133" fillId="83" borderId="0" xfId="1" applyFont="1" applyFill="1" applyAlignment="1">
      <alignment vertical="center"/>
    </xf>
    <xf numFmtId="0" fontId="133" fillId="83" borderId="0" xfId="1" applyFont="1" applyFill="1" applyAlignment="1">
      <alignment vertical="center" wrapText="1"/>
    </xf>
    <xf numFmtId="0" fontId="96" fillId="83" borderId="0" xfId="1" applyFont="1" applyFill="1" applyAlignment="1">
      <alignment horizontal="left" vertical="center"/>
    </xf>
    <xf numFmtId="0" fontId="142" fillId="83" borderId="0" xfId="0" applyFont="1" applyFill="1" applyAlignment="1">
      <alignment vertical="center"/>
    </xf>
    <xf numFmtId="0" fontId="135" fillId="85" borderId="140" xfId="6626" applyFont="1" applyFill="1" applyBorder="1" applyAlignment="1">
      <alignment horizontal="center" vertical="center"/>
    </xf>
    <xf numFmtId="0" fontId="2" fillId="96" borderId="34" xfId="6626" applyFont="1" applyFill="1" applyBorder="1" applyProtection="1">
      <protection locked="0"/>
    </xf>
    <xf numFmtId="0" fontId="5" fillId="96" borderId="34" xfId="6626" applyFont="1" applyFill="1" applyBorder="1" applyAlignment="1" applyProtection="1">
      <alignment horizontal="left" vertical="center"/>
      <protection locked="0"/>
    </xf>
    <xf numFmtId="0" fontId="5" fillId="96" borderId="99" xfId="6626" applyFont="1" applyFill="1" applyBorder="1" applyAlignment="1" applyProtection="1">
      <alignment horizontal="left" vertical="center"/>
      <protection locked="0"/>
    </xf>
    <xf numFmtId="0" fontId="111" fillId="83" borderId="0" xfId="0" applyFont="1" applyFill="1"/>
    <xf numFmtId="0" fontId="117" fillId="96" borderId="40" xfId="1" applyFont="1" applyFill="1" applyBorder="1" applyProtection="1">
      <protection locked="0"/>
    </xf>
    <xf numFmtId="0" fontId="5" fillId="34" borderId="23" xfId="6626" applyFont="1" applyFill="1" applyBorder="1" applyAlignment="1" applyProtection="1">
      <alignment horizontal="center" vertical="center"/>
      <protection locked="0"/>
    </xf>
    <xf numFmtId="0" fontId="2" fillId="96" borderId="36" xfId="6626" applyFont="1" applyFill="1" applyBorder="1" applyAlignment="1" applyProtection="1">
      <alignment horizontal="left"/>
      <protection locked="0"/>
    </xf>
    <xf numFmtId="0" fontId="111" fillId="83" borderId="0" xfId="0" applyFont="1" applyFill="1" applyAlignment="1">
      <alignment vertical="center"/>
    </xf>
    <xf numFmtId="0" fontId="2" fillId="0" borderId="23" xfId="6626" applyFont="1" applyBorder="1" applyAlignment="1" applyProtection="1">
      <alignment horizontal="center"/>
      <protection locked="0"/>
    </xf>
    <xf numFmtId="228" fontId="2" fillId="0" borderId="23" xfId="48047" applyNumberFormat="1" applyFont="1" applyBorder="1" applyAlignment="1" applyProtection="1">
      <alignment horizontal="right"/>
      <protection locked="0"/>
    </xf>
    <xf numFmtId="0" fontId="144" fillId="83" borderId="0" xfId="1" applyFont="1" applyFill="1" applyAlignment="1">
      <alignment horizontal="left" vertical="center"/>
    </xf>
    <xf numFmtId="225" fontId="2" fillId="83" borderId="120" xfId="0" applyNumberFormat="1" applyFont="1" applyFill="1" applyBorder="1"/>
    <xf numFmtId="0" fontId="2" fillId="96" borderId="40" xfId="6626" applyFont="1" applyFill="1" applyBorder="1" applyProtection="1">
      <protection locked="0"/>
    </xf>
    <xf numFmtId="0" fontId="2" fillId="96" borderId="37" xfId="6626" applyFont="1" applyFill="1" applyBorder="1" applyProtection="1">
      <protection locked="0"/>
    </xf>
    <xf numFmtId="0" fontId="2" fillId="34" borderId="40" xfId="6626" applyFont="1" applyFill="1" applyBorder="1" applyProtection="1">
      <protection locked="0"/>
    </xf>
    <xf numFmtId="0" fontId="2" fillId="0" borderId="40" xfId="6626" applyFont="1" applyBorder="1" applyAlignment="1" applyProtection="1">
      <alignment horizontal="left" vertical="center"/>
      <protection locked="0"/>
    </xf>
    <xf numFmtId="0" fontId="2" fillId="96" borderId="23" xfId="6626" applyFont="1" applyFill="1" applyBorder="1" applyAlignment="1" applyProtection="1">
      <alignment horizontal="left" vertical="center"/>
      <protection locked="0"/>
    </xf>
    <xf numFmtId="0" fontId="135" fillId="85" borderId="124" xfId="6626" applyFont="1" applyFill="1" applyBorder="1" applyAlignment="1">
      <alignment horizontal="center" vertical="center"/>
    </xf>
    <xf numFmtId="0" fontId="135" fillId="85" borderId="129" xfId="6626" applyFont="1" applyFill="1" applyBorder="1" applyAlignment="1">
      <alignment horizontal="center" vertical="center"/>
    </xf>
    <xf numFmtId="0" fontId="2" fillId="96" borderId="42" xfId="6626" applyFont="1" applyFill="1" applyBorder="1" applyAlignment="1" applyProtection="1">
      <alignment horizontal="left"/>
      <protection locked="0"/>
    </xf>
    <xf numFmtId="0" fontId="2" fillId="96" borderId="40" xfId="0" applyFont="1" applyFill="1" applyBorder="1" applyProtection="1">
      <protection locked="0"/>
    </xf>
    <xf numFmtId="0" fontId="2" fillId="96" borderId="23" xfId="0" applyFont="1" applyFill="1" applyBorder="1" applyProtection="1">
      <protection locked="0"/>
    </xf>
    <xf numFmtId="0" fontId="2" fillId="96" borderId="37" xfId="0" applyFont="1" applyFill="1" applyBorder="1" applyProtection="1">
      <protection locked="0"/>
    </xf>
    <xf numFmtId="0" fontId="2" fillId="96" borderId="119" xfId="0" applyFont="1" applyFill="1" applyBorder="1" applyProtection="1">
      <protection locked="0"/>
    </xf>
    <xf numFmtId="0" fontId="2" fillId="96" borderId="36" xfId="0" applyFont="1" applyFill="1" applyBorder="1" applyProtection="1">
      <protection locked="0"/>
    </xf>
    <xf numFmtId="0" fontId="2" fillId="96" borderId="33" xfId="0" applyFont="1" applyFill="1" applyBorder="1" applyProtection="1">
      <protection locked="0"/>
    </xf>
    <xf numFmtId="0" fontId="2" fillId="96" borderId="34" xfId="0" applyFont="1" applyFill="1" applyBorder="1" applyProtection="1">
      <protection locked="0"/>
    </xf>
    <xf numFmtId="228" fontId="2" fillId="34" borderId="34" xfId="48047" applyNumberFormat="1" applyFont="1" applyFill="1" applyBorder="1" applyAlignment="1" applyProtection="1">
      <protection locked="0"/>
    </xf>
    <xf numFmtId="0" fontId="150" fillId="96" borderId="34" xfId="6626" applyFont="1" applyFill="1" applyBorder="1" applyAlignment="1" applyProtection="1">
      <alignment horizontal="right"/>
      <protection locked="0"/>
    </xf>
    <xf numFmtId="0" fontId="2" fillId="96" borderId="99" xfId="6626" applyFont="1" applyFill="1" applyBorder="1" applyProtection="1">
      <protection locked="0"/>
    </xf>
    <xf numFmtId="228" fontId="2" fillId="34" borderId="23" xfId="48047" applyNumberFormat="1" applyFont="1" applyFill="1" applyBorder="1" applyAlignment="1" applyProtection="1">
      <protection locked="0"/>
    </xf>
    <xf numFmtId="0" fontId="135" fillId="85" borderId="135" xfId="6626" applyFont="1" applyFill="1" applyBorder="1" applyAlignment="1">
      <alignment horizontal="center" vertical="center" wrapText="1"/>
    </xf>
    <xf numFmtId="228" fontId="2" fillId="34" borderId="160" xfId="48047" applyNumberFormat="1" applyFont="1" applyFill="1" applyBorder="1" applyAlignment="1" applyProtection="1">
      <protection locked="0"/>
    </xf>
    <xf numFmtId="228" fontId="2" fillId="34" borderId="96" xfId="48047" applyNumberFormat="1" applyFont="1" applyFill="1" applyBorder="1" applyAlignment="1" applyProtection="1">
      <protection locked="0"/>
    </xf>
    <xf numFmtId="0" fontId="150" fillId="96" borderId="42" xfId="6626" applyFont="1" applyFill="1" applyBorder="1" applyAlignment="1" applyProtection="1">
      <alignment horizontal="right"/>
      <protection locked="0"/>
    </xf>
    <xf numFmtId="0" fontId="117" fillId="83" borderId="0" xfId="1" applyFont="1" applyFill="1"/>
    <xf numFmtId="0" fontId="135" fillId="85" borderId="135" xfId="6626" applyFont="1" applyFill="1" applyBorder="1" applyAlignment="1">
      <alignment horizontal="center" vertical="center"/>
    </xf>
    <xf numFmtId="0" fontId="5" fillId="83" borderId="0" xfId="1" applyFont="1" applyFill="1" applyAlignment="1">
      <alignment vertical="center"/>
    </xf>
    <xf numFmtId="0" fontId="150" fillId="83" borderId="0" xfId="6626" applyFont="1" applyFill="1" applyAlignment="1">
      <alignment horizontal="right"/>
    </xf>
    <xf numFmtId="0" fontId="2" fillId="83" borderId="0" xfId="6626" applyFont="1" applyFill="1"/>
    <xf numFmtId="0" fontId="133" fillId="83" borderId="0" xfId="1" applyFont="1" applyFill="1" applyAlignment="1">
      <alignment horizontal="left" vertical="center" wrapText="1"/>
    </xf>
    <xf numFmtId="228" fontId="2" fillId="34" borderId="23" xfId="48047" applyNumberFormat="1" applyFont="1" applyFill="1" applyBorder="1" applyProtection="1">
      <protection locked="0"/>
    </xf>
    <xf numFmtId="0" fontId="2" fillId="34" borderId="23" xfId="0" applyFont="1" applyFill="1" applyBorder="1" applyAlignment="1" applyProtection="1">
      <alignment horizontal="center"/>
      <protection locked="0"/>
    </xf>
    <xf numFmtId="9" fontId="2" fillId="34" borderId="23" xfId="0" applyNumberFormat="1" applyFont="1" applyFill="1" applyBorder="1" applyProtection="1">
      <protection locked="0"/>
    </xf>
    <xf numFmtId="0" fontId="2" fillId="34" borderId="23" xfId="0" applyFont="1" applyFill="1" applyBorder="1" applyProtection="1">
      <protection locked="0"/>
    </xf>
    <xf numFmtId="0" fontId="2" fillId="96" borderId="99" xfId="0" applyFont="1" applyFill="1" applyBorder="1" applyProtection="1">
      <protection locked="0"/>
    </xf>
    <xf numFmtId="0" fontId="2" fillId="34" borderId="39" xfId="6626" applyFont="1" applyFill="1" applyBorder="1" applyAlignment="1" applyProtection="1">
      <alignment horizontal="center" wrapText="1"/>
      <protection locked="0"/>
    </xf>
    <xf numFmtId="165" fontId="2" fillId="34" borderId="41" xfId="48047" applyFont="1" applyFill="1" applyBorder="1" applyProtection="1">
      <protection locked="0"/>
    </xf>
    <xf numFmtId="0" fontId="2" fillId="34" borderId="23" xfId="6626" applyFont="1" applyFill="1" applyBorder="1" applyAlignment="1" applyProtection="1">
      <alignment horizontal="center" wrapText="1"/>
      <protection locked="0"/>
    </xf>
    <xf numFmtId="165" fontId="2" fillId="34" borderId="42" xfId="48047" applyFont="1" applyFill="1" applyBorder="1" applyProtection="1">
      <protection locked="0"/>
    </xf>
    <xf numFmtId="227" fontId="2" fillId="34" borderId="40" xfId="48047" applyNumberFormat="1" applyFont="1" applyFill="1" applyBorder="1" applyProtection="1">
      <protection locked="0"/>
    </xf>
    <xf numFmtId="227" fontId="2" fillId="34" borderId="43" xfId="48047" applyNumberFormat="1" applyFont="1" applyFill="1" applyBorder="1" applyProtection="1">
      <protection locked="0"/>
    </xf>
    <xf numFmtId="227" fontId="2" fillId="34" borderId="96" xfId="48047" applyNumberFormat="1" applyFont="1" applyFill="1" applyBorder="1" applyProtection="1">
      <protection locked="0"/>
    </xf>
    <xf numFmtId="0" fontId="140" fillId="84" borderId="0" xfId="0" applyFont="1" applyFill="1" applyAlignment="1">
      <alignment vertical="center"/>
    </xf>
    <xf numFmtId="0" fontId="5" fillId="84" borderId="0" xfId="0" applyFont="1" applyFill="1" applyAlignment="1">
      <alignment vertical="center"/>
    </xf>
    <xf numFmtId="0" fontId="5" fillId="84" borderId="121" xfId="0" applyFont="1" applyFill="1" applyBorder="1" applyAlignment="1">
      <alignment vertical="center"/>
    </xf>
    <xf numFmtId="218" fontId="5" fillId="84" borderId="122" xfId="0" applyNumberFormat="1" applyFont="1" applyFill="1" applyBorder="1" applyAlignment="1">
      <alignment vertical="center"/>
    </xf>
    <xf numFmtId="219" fontId="5" fillId="84" borderId="122" xfId="0" applyNumberFormat="1" applyFont="1" applyFill="1" applyBorder="1" applyAlignment="1">
      <alignment vertical="center"/>
    </xf>
    <xf numFmtId="0" fontId="156" fillId="84" borderId="0" xfId="0" applyFont="1" applyFill="1" applyAlignment="1">
      <alignment horizontal="left" vertical="center"/>
    </xf>
    <xf numFmtId="0" fontId="5" fillId="84" borderId="125" xfId="0" applyFont="1" applyFill="1" applyBorder="1" applyAlignment="1">
      <alignment vertical="center"/>
    </xf>
    <xf numFmtId="218" fontId="5" fillId="84" borderId="145" xfId="0" applyNumberFormat="1" applyFont="1" applyFill="1" applyBorder="1" applyAlignment="1">
      <alignment vertical="center"/>
    </xf>
    <xf numFmtId="219" fontId="5" fillId="84" borderId="145" xfId="0" applyNumberFormat="1" applyFont="1" applyFill="1" applyBorder="1" applyAlignment="1">
      <alignment vertical="center"/>
    </xf>
    <xf numFmtId="0" fontId="5" fillId="80" borderId="136" xfId="0" applyFont="1" applyFill="1" applyBorder="1" applyAlignment="1">
      <alignment vertical="center"/>
    </xf>
    <xf numFmtId="0" fontId="5" fillId="86" borderId="118" xfId="0" applyFont="1" applyFill="1" applyBorder="1" applyAlignment="1">
      <alignment vertical="center"/>
    </xf>
    <xf numFmtId="0" fontId="116" fillId="86" borderId="0" xfId="0" applyFont="1" applyFill="1" applyAlignment="1">
      <alignment vertical="center"/>
    </xf>
    <xf numFmtId="0" fontId="5" fillId="86" borderId="0" xfId="0" applyFont="1" applyFill="1" applyAlignment="1">
      <alignment vertical="center"/>
    </xf>
    <xf numFmtId="0" fontId="112" fillId="86" borderId="120" xfId="0" applyFont="1" applyFill="1" applyBorder="1" applyAlignment="1">
      <alignment vertical="center"/>
    </xf>
    <xf numFmtId="0" fontId="5" fillId="80" borderId="130" xfId="0" applyFont="1" applyFill="1" applyBorder="1" applyAlignment="1">
      <alignment vertical="center"/>
    </xf>
    <xf numFmtId="0" fontId="5" fillId="80" borderId="37" xfId="0" applyFont="1" applyFill="1" applyBorder="1" applyAlignment="1">
      <alignment vertical="center"/>
    </xf>
    <xf numFmtId="0" fontId="5" fillId="80" borderId="118" xfId="0" applyFont="1" applyFill="1" applyBorder="1" applyAlignment="1">
      <alignment vertical="center"/>
    </xf>
    <xf numFmtId="0" fontId="5" fillId="80" borderId="0" xfId="0" applyFont="1" applyFill="1" applyAlignment="1">
      <alignment vertical="center"/>
    </xf>
    <xf numFmtId="0" fontId="5" fillId="80" borderId="125" xfId="0" applyFont="1" applyFill="1" applyBorder="1" applyAlignment="1">
      <alignment vertical="center"/>
    </xf>
    <xf numFmtId="218" fontId="5" fillId="85" borderId="23" xfId="0" applyNumberFormat="1" applyFont="1" applyFill="1" applyBorder="1" applyAlignment="1">
      <alignment vertical="center"/>
    </xf>
    <xf numFmtId="0" fontId="5" fillId="80" borderId="42" xfId="0" applyFont="1" applyFill="1" applyBorder="1" applyAlignment="1">
      <alignment vertical="center"/>
    </xf>
    <xf numFmtId="222" fontId="5" fillId="85" borderId="23" xfId="0" applyNumberFormat="1" applyFont="1" applyFill="1" applyBorder="1" applyAlignment="1">
      <alignment vertical="center"/>
    </xf>
    <xf numFmtId="224" fontId="5" fillId="85" borderId="23" xfId="0" applyNumberFormat="1" applyFont="1" applyFill="1" applyBorder="1" applyAlignment="1">
      <alignment vertical="center"/>
    </xf>
    <xf numFmtId="0" fontId="5" fillId="80" borderId="145" xfId="0" applyFont="1" applyFill="1" applyBorder="1" applyAlignment="1">
      <alignment vertical="center"/>
    </xf>
    <xf numFmtId="0" fontId="5" fillId="80" borderId="136" xfId="0" applyFont="1" applyFill="1" applyBorder="1" applyAlignment="1" applyProtection="1">
      <alignment vertical="center"/>
      <protection locked="0"/>
    </xf>
    <xf numFmtId="0" fontId="5" fillId="80" borderId="136" xfId="0" applyFont="1" applyFill="1" applyBorder="1"/>
    <xf numFmtId="0" fontId="117" fillId="101" borderId="0" xfId="1" applyFont="1" applyFill="1"/>
    <xf numFmtId="0" fontId="113" fillId="101" borderId="0" xfId="1" applyFont="1" applyFill="1" applyAlignment="1">
      <alignment horizontal="right"/>
    </xf>
    <xf numFmtId="236" fontId="5" fillId="105" borderId="132" xfId="48046" applyNumberFormat="1" applyFont="1" applyFill="1" applyBorder="1" applyAlignment="1">
      <alignment vertical="center"/>
    </xf>
    <xf numFmtId="4" fontId="98" fillId="105" borderId="23" xfId="0" applyNumberFormat="1" applyFont="1" applyFill="1" applyBorder="1" applyAlignment="1">
      <alignment vertical="center"/>
    </xf>
    <xf numFmtId="236" fontId="98" fillId="105" borderId="144" xfId="48046" applyNumberFormat="1" applyFont="1" applyFill="1" applyBorder="1" applyAlignment="1">
      <alignment vertical="center"/>
    </xf>
    <xf numFmtId="236" fontId="5" fillId="106" borderId="132" xfId="48046" applyNumberFormat="1" applyFont="1" applyFill="1" applyBorder="1" applyAlignment="1">
      <alignment vertical="center"/>
    </xf>
    <xf numFmtId="0" fontId="2" fillId="104" borderId="146" xfId="0" applyFont="1" applyFill="1" applyBorder="1" applyAlignment="1">
      <alignment vertical="center"/>
    </xf>
    <xf numFmtId="4" fontId="2" fillId="82" borderId="132" xfId="0" applyNumberFormat="1" applyFont="1" applyFill="1" applyBorder="1" applyAlignment="1">
      <alignment vertical="center"/>
    </xf>
    <xf numFmtId="4" fontId="98" fillId="85" borderId="23" xfId="0" applyNumberFormat="1" applyFont="1" applyFill="1" applyBorder="1" applyAlignment="1">
      <alignment vertical="center"/>
    </xf>
    <xf numFmtId="2" fontId="98" fillId="82" borderId="127" xfId="0" applyNumberFormat="1" applyFont="1" applyFill="1" applyBorder="1" applyAlignment="1">
      <alignment horizontal="right"/>
    </xf>
    <xf numFmtId="0" fontId="2" fillId="82" borderId="129" xfId="0" applyFont="1" applyFill="1" applyBorder="1"/>
    <xf numFmtId="0" fontId="2" fillId="104" borderId="23" xfId="6626" applyFont="1" applyFill="1" applyBorder="1" applyAlignment="1" applyProtection="1">
      <alignment horizontal="center"/>
      <protection locked="0"/>
    </xf>
    <xf numFmtId="165" fontId="2" fillId="104" borderId="23" xfId="48047" applyFont="1" applyFill="1" applyBorder="1" applyAlignment="1" applyProtection="1">
      <protection locked="0"/>
    </xf>
    <xf numFmtId="0" fontId="2" fillId="96" borderId="161" xfId="0" applyFont="1" applyFill="1" applyBorder="1" applyAlignment="1" applyProtection="1">
      <alignment horizontal="left"/>
      <protection locked="0"/>
    </xf>
    <xf numFmtId="0" fontId="2" fillId="0" borderId="161" xfId="6626" applyFont="1" applyBorder="1" applyAlignment="1" applyProtection="1">
      <alignment horizontal="center"/>
      <protection locked="0"/>
    </xf>
    <xf numFmtId="0" fontId="2" fillId="96" borderId="119" xfId="6626" applyFont="1" applyFill="1" applyBorder="1" applyAlignment="1" applyProtection="1">
      <alignment horizontal="left"/>
      <protection locked="0"/>
    </xf>
    <xf numFmtId="0" fontId="2" fillId="96" borderId="33" xfId="6626" applyFont="1" applyFill="1" applyBorder="1" applyAlignment="1" applyProtection="1">
      <alignment horizontal="left"/>
      <protection locked="0"/>
    </xf>
    <xf numFmtId="0" fontId="2" fillId="101" borderId="0" xfId="0" applyFont="1" applyFill="1"/>
    <xf numFmtId="0" fontId="135" fillId="103" borderId="152" xfId="6626" applyFont="1" applyFill="1" applyBorder="1" applyAlignment="1">
      <alignment horizontal="center" vertical="center" wrapText="1"/>
    </xf>
    <xf numFmtId="0" fontId="135" fillId="103" borderId="128" xfId="6626" applyFont="1" applyFill="1" applyBorder="1" applyAlignment="1">
      <alignment horizontal="center" vertical="center" wrapText="1"/>
    </xf>
    <xf numFmtId="0" fontId="135" fillId="103" borderId="128" xfId="6626" applyFont="1" applyFill="1" applyBorder="1" applyAlignment="1">
      <alignment horizontal="center" vertical="center"/>
    </xf>
    <xf numFmtId="0" fontId="135" fillId="103" borderId="129" xfId="6626" applyFont="1" applyFill="1" applyBorder="1" applyAlignment="1">
      <alignment horizontal="center" vertical="center" wrapText="1"/>
    </xf>
    <xf numFmtId="0" fontId="135" fillId="103" borderId="127" xfId="6626" applyFont="1" applyFill="1" applyBorder="1" applyAlignment="1">
      <alignment horizontal="center" vertical="center"/>
    </xf>
    <xf numFmtId="0" fontId="135" fillId="103" borderId="129" xfId="6626" applyFont="1" applyFill="1" applyBorder="1" applyAlignment="1">
      <alignment horizontal="center" vertical="center"/>
    </xf>
    <xf numFmtId="0" fontId="135" fillId="105" borderId="133" xfId="6626" applyFont="1" applyFill="1" applyBorder="1" applyAlignment="1">
      <alignment horizontal="center" vertical="center"/>
    </xf>
    <xf numFmtId="0" fontId="135" fillId="106" borderId="134" xfId="6626" applyFont="1" applyFill="1" applyBorder="1" applyAlignment="1">
      <alignment horizontal="center" vertical="center"/>
    </xf>
    <xf numFmtId="231" fontId="5" fillId="82" borderId="37" xfId="48047" applyNumberFormat="1" applyFont="1" applyFill="1" applyBorder="1" applyAlignment="1" applyProtection="1">
      <alignment horizontal="center" vertical="center"/>
    </xf>
    <xf numFmtId="232" fontId="5" fillId="82" borderId="33" xfId="48047" applyNumberFormat="1" applyFont="1" applyFill="1" applyBorder="1" applyAlignment="1" applyProtection="1">
      <alignment horizontal="center" vertical="center"/>
    </xf>
    <xf numFmtId="232" fontId="5" fillId="82" borderId="34" xfId="48047" applyNumberFormat="1" applyFont="1" applyFill="1" applyBorder="1" applyAlignment="1" applyProtection="1">
      <alignment horizontal="center" vertical="center"/>
    </xf>
    <xf numFmtId="232" fontId="5" fillId="82" borderId="99" xfId="48047" applyNumberFormat="1" applyFont="1" applyFill="1" applyBorder="1" applyAlignment="1" applyProtection="1">
      <alignment horizontal="center" vertical="center"/>
    </xf>
    <xf numFmtId="165" fontId="2" fillId="82" borderId="33" xfId="48047" applyFont="1" applyFill="1" applyBorder="1" applyAlignment="1" applyProtection="1"/>
    <xf numFmtId="165" fontId="2" fillId="82" borderId="34" xfId="48047" applyFont="1" applyFill="1" applyBorder="1" applyAlignment="1" applyProtection="1"/>
    <xf numFmtId="165" fontId="2" fillId="82" borderId="99" xfId="48047" applyFont="1" applyFill="1" applyBorder="1" applyAlignment="1" applyProtection="1"/>
    <xf numFmtId="231" fontId="5" fillId="82" borderId="36" xfId="48047" applyNumberFormat="1" applyFont="1" applyFill="1" applyBorder="1" applyAlignment="1" applyProtection="1">
      <alignment horizontal="center" vertical="center"/>
    </xf>
    <xf numFmtId="231" fontId="5" fillId="82" borderId="23" xfId="48047" applyNumberFormat="1" applyFont="1" applyFill="1" applyBorder="1" applyAlignment="1" applyProtection="1">
      <alignment horizontal="center" vertical="center"/>
    </xf>
    <xf numFmtId="165" fontId="2" fillId="82" borderId="36" xfId="48047" applyFont="1" applyFill="1" applyBorder="1" applyAlignment="1" applyProtection="1"/>
    <xf numFmtId="165" fontId="2" fillId="82" borderId="23" xfId="48047" applyFont="1" applyFill="1" applyBorder="1" applyAlignment="1" applyProtection="1"/>
    <xf numFmtId="165" fontId="2" fillId="82" borderId="37" xfId="48047" applyFont="1" applyFill="1" applyBorder="1" applyAlignment="1" applyProtection="1"/>
    <xf numFmtId="165" fontId="2" fillId="82" borderId="148" xfId="48047" applyFont="1" applyFill="1" applyBorder="1" applyAlignment="1" applyProtection="1"/>
    <xf numFmtId="232" fontId="5" fillId="82" borderId="44" xfId="48047" applyNumberFormat="1" applyFont="1" applyFill="1" applyBorder="1" applyAlignment="1" applyProtection="1">
      <alignment horizontal="center" vertical="center"/>
    </xf>
    <xf numFmtId="232" fontId="5" fillId="82" borderId="138" xfId="48047" applyNumberFormat="1" applyFont="1" applyFill="1" applyBorder="1" applyAlignment="1" applyProtection="1">
      <alignment horizontal="center" vertical="center"/>
    </xf>
    <xf numFmtId="232" fontId="5" fillId="82" borderId="36" xfId="48047" applyNumberFormat="1" applyFont="1" applyFill="1" applyBorder="1" applyAlignment="1" applyProtection="1">
      <alignment horizontal="center" vertical="center"/>
    </xf>
    <xf numFmtId="232" fontId="5" fillId="82" borderId="23" xfId="48047" applyNumberFormat="1" applyFont="1" applyFill="1" applyBorder="1" applyAlignment="1" applyProtection="1">
      <alignment horizontal="center" vertical="center"/>
    </xf>
    <xf numFmtId="232" fontId="5" fillId="82" borderId="126" xfId="48047" applyNumberFormat="1" applyFont="1" applyFill="1" applyBorder="1" applyAlignment="1" applyProtection="1">
      <alignment horizontal="center" vertical="center"/>
    </xf>
    <xf numFmtId="165" fontId="2" fillId="82" borderId="127" xfId="48047" applyFont="1" applyFill="1" applyBorder="1" applyAlignment="1" applyProtection="1"/>
    <xf numFmtId="165" fontId="2" fillId="82" borderId="129" xfId="48047" applyFont="1" applyFill="1" applyBorder="1" applyAlignment="1" applyProtection="1"/>
    <xf numFmtId="0" fontId="135" fillId="103" borderId="152" xfId="6626" applyFont="1" applyFill="1" applyBorder="1" applyAlignment="1">
      <alignment horizontal="center" vertical="center"/>
    </xf>
    <xf numFmtId="0" fontId="2" fillId="96" borderId="161" xfId="6626" applyFont="1" applyFill="1" applyBorder="1" applyProtection="1">
      <protection locked="0"/>
    </xf>
    <xf numFmtId="0" fontId="135" fillId="103" borderId="32" xfId="6626" applyFont="1" applyFill="1" applyBorder="1" applyAlignment="1">
      <alignment horizontal="center" vertical="center" wrapText="1"/>
    </xf>
    <xf numFmtId="0" fontId="2" fillId="96" borderId="161" xfId="0" applyFont="1" applyFill="1" applyBorder="1" applyProtection="1">
      <protection locked="0"/>
    </xf>
    <xf numFmtId="0" fontId="117" fillId="96" borderId="161" xfId="1" applyFont="1" applyFill="1" applyBorder="1" applyProtection="1">
      <protection locked="0"/>
    </xf>
    <xf numFmtId="228" fontId="2" fillId="0" borderId="37" xfId="48047" applyNumberFormat="1" applyFont="1" applyBorder="1" applyAlignment="1" applyProtection="1">
      <alignment horizontal="right"/>
      <protection locked="0"/>
    </xf>
    <xf numFmtId="0" fontId="2" fillId="96" borderId="39" xfId="6626" applyFont="1" applyFill="1" applyBorder="1" applyProtection="1">
      <protection locked="0"/>
    </xf>
    <xf numFmtId="0" fontId="2" fillId="96" borderId="161" xfId="6626" applyFont="1" applyFill="1" applyBorder="1" applyAlignment="1" applyProtection="1">
      <alignment horizontal="left" vertical="center"/>
      <protection locked="0"/>
    </xf>
    <xf numFmtId="0" fontId="2" fillId="96" borderId="40" xfId="6626" applyFont="1" applyFill="1" applyBorder="1" applyAlignment="1" applyProtection="1">
      <alignment horizontal="left" vertical="center"/>
      <protection locked="0"/>
    </xf>
    <xf numFmtId="0" fontId="2" fillId="0" borderId="161" xfId="6626" applyFont="1" applyBorder="1" applyAlignment="1" applyProtection="1">
      <alignment horizontal="left" vertical="center"/>
      <protection locked="0"/>
    </xf>
    <xf numFmtId="0" fontId="2" fillId="96" borderId="37" xfId="6626" applyFont="1" applyFill="1" applyBorder="1" applyAlignment="1" applyProtection="1">
      <alignment horizontal="left" vertical="center"/>
      <protection locked="0"/>
    </xf>
    <xf numFmtId="0" fontId="2" fillId="96" borderId="42" xfId="6626" applyFont="1" applyFill="1" applyBorder="1" applyAlignment="1" applyProtection="1">
      <alignment horizontal="left" vertical="center"/>
      <protection locked="0"/>
    </xf>
    <xf numFmtId="0" fontId="135" fillId="103" borderId="151" xfId="6626" applyFont="1" applyFill="1" applyBorder="1" applyAlignment="1">
      <alignment horizontal="center" vertical="center"/>
    </xf>
    <xf numFmtId="0" fontId="135" fillId="103" borderId="124" xfId="8493" applyFont="1" applyFill="1" applyBorder="1" applyAlignment="1">
      <alignment horizontal="center" vertical="center" wrapText="1"/>
    </xf>
    <xf numFmtId="0" fontId="2" fillId="34" borderId="37" xfId="6626" applyFont="1" applyFill="1" applyBorder="1" applyProtection="1">
      <protection locked="0"/>
    </xf>
    <xf numFmtId="232" fontId="5" fillId="82" borderId="119" xfId="48047" applyNumberFormat="1" applyFont="1" applyFill="1" applyBorder="1" applyAlignment="1" applyProtection="1">
      <alignment horizontal="center" vertical="center"/>
    </xf>
    <xf numFmtId="0" fontId="2" fillId="96" borderId="42" xfId="0" applyFont="1" applyFill="1" applyBorder="1" applyProtection="1">
      <protection locked="0"/>
    </xf>
    <xf numFmtId="0" fontId="2" fillId="96" borderId="41" xfId="0" applyFont="1" applyFill="1" applyBorder="1" applyProtection="1">
      <protection locked="0"/>
    </xf>
    <xf numFmtId="232" fontId="5" fillId="82" borderId="160" xfId="48047" applyNumberFormat="1" applyFont="1" applyFill="1" applyBorder="1" applyAlignment="1" applyProtection="1">
      <alignment horizontal="center" vertical="center"/>
    </xf>
    <xf numFmtId="165" fontId="5" fillId="82" borderId="143" xfId="48047" applyFont="1" applyFill="1" applyBorder="1" applyAlignment="1" applyProtection="1">
      <alignment horizontal="center" vertical="center"/>
    </xf>
    <xf numFmtId="165" fontId="5" fillId="82" borderId="132" xfId="48047" applyFont="1" applyFill="1" applyBorder="1" applyAlignment="1" applyProtection="1">
      <alignment horizontal="center" vertical="center"/>
    </xf>
    <xf numFmtId="232" fontId="5" fillId="82" borderId="96" xfId="48047" applyNumberFormat="1" applyFont="1" applyFill="1" applyBorder="1" applyAlignment="1" applyProtection="1">
      <alignment horizontal="center" vertical="center"/>
    </xf>
    <xf numFmtId="165" fontId="5" fillId="82" borderId="144" xfId="48047" applyFont="1" applyFill="1" applyBorder="1" applyAlignment="1" applyProtection="1">
      <alignment horizontal="center" vertical="center"/>
    </xf>
    <xf numFmtId="232" fontId="5" fillId="82" borderId="43" xfId="48047" applyNumberFormat="1" applyFont="1" applyFill="1" applyBorder="1" applyAlignment="1" applyProtection="1">
      <alignment horizontal="center" vertical="center"/>
    </xf>
    <xf numFmtId="232" fontId="5" fillId="82" borderId="162" xfId="48047" applyNumberFormat="1" applyFont="1" applyFill="1" applyBorder="1" applyAlignment="1" applyProtection="1">
      <alignment horizontal="center" vertical="center"/>
    </xf>
    <xf numFmtId="232" fontId="5" fillId="82" borderId="42" xfId="48047" applyNumberFormat="1" applyFont="1" applyFill="1" applyBorder="1" applyAlignment="1" applyProtection="1">
      <alignment horizontal="center" vertical="center"/>
    </xf>
    <xf numFmtId="232" fontId="5" fillId="82" borderId="41" xfId="48047" applyNumberFormat="1" applyFont="1" applyFill="1" applyBorder="1" applyAlignment="1" applyProtection="1">
      <alignment horizontal="center" vertical="center"/>
    </xf>
    <xf numFmtId="232" fontId="5" fillId="82" borderId="131" xfId="48047" applyNumberFormat="1" applyFont="1" applyFill="1" applyBorder="1" applyAlignment="1" applyProtection="1">
      <alignment horizontal="center" vertical="center"/>
    </xf>
    <xf numFmtId="237" fontId="5" fillId="82" borderId="143" xfId="48047" applyNumberFormat="1" applyFont="1" applyFill="1" applyBorder="1" applyAlignment="1" applyProtection="1">
      <alignment horizontal="center" vertical="center"/>
    </xf>
    <xf numFmtId="232" fontId="5" fillId="82" borderId="132" xfId="48047" applyNumberFormat="1" applyFont="1" applyFill="1" applyBorder="1" applyAlignment="1" applyProtection="1">
      <alignment horizontal="center" vertical="center"/>
    </xf>
    <xf numFmtId="237" fontId="5" fillId="82" borderId="132" xfId="48047" applyNumberFormat="1" applyFont="1" applyFill="1" applyBorder="1" applyAlignment="1" applyProtection="1">
      <alignment horizontal="center" vertical="center"/>
    </xf>
    <xf numFmtId="232" fontId="5" fillId="82" borderId="144" xfId="48047" applyNumberFormat="1" applyFont="1" applyFill="1" applyBorder="1" applyAlignment="1" applyProtection="1">
      <alignment horizontal="center" vertical="center"/>
    </xf>
    <xf numFmtId="237" fontId="5" fillId="82" borderId="144" xfId="48047" applyNumberFormat="1" applyFont="1" applyFill="1" applyBorder="1" applyAlignment="1" applyProtection="1">
      <alignment horizontal="center" vertical="center"/>
    </xf>
    <xf numFmtId="237" fontId="5" fillId="82" borderId="131" xfId="48047" applyNumberFormat="1" applyFont="1" applyFill="1" applyBorder="1" applyAlignment="1" applyProtection="1">
      <alignment horizontal="center" vertical="center"/>
    </xf>
    <xf numFmtId="0" fontId="2" fillId="96" borderId="158" xfId="6626" applyFont="1" applyFill="1" applyBorder="1" applyProtection="1">
      <protection locked="0"/>
    </xf>
    <xf numFmtId="0" fontId="2" fillId="96" borderId="139" xfId="6626" applyFont="1" applyFill="1" applyBorder="1" applyProtection="1">
      <protection locked="0"/>
    </xf>
    <xf numFmtId="0" fontId="135" fillId="103" borderId="32" xfId="6626" applyFont="1" applyFill="1" applyBorder="1" applyAlignment="1">
      <alignment horizontal="center" vertical="center"/>
    </xf>
    <xf numFmtId="0" fontId="2" fillId="96" borderId="160" xfId="6626" applyFont="1" applyFill="1" applyBorder="1" applyProtection="1">
      <protection locked="0"/>
    </xf>
    <xf numFmtId="0" fontId="2" fillId="96" borderId="162" xfId="6626" applyFont="1" applyFill="1" applyBorder="1" applyProtection="1">
      <protection locked="0"/>
    </xf>
    <xf numFmtId="0" fontId="2" fillId="96" borderId="96" xfId="6626" applyFont="1" applyFill="1" applyBorder="1" applyProtection="1">
      <protection locked="0"/>
    </xf>
    <xf numFmtId="228" fontId="2" fillId="34" borderId="162" xfId="48047" applyNumberFormat="1" applyFont="1" applyFill="1" applyBorder="1" applyAlignment="1" applyProtection="1">
      <protection locked="0"/>
    </xf>
    <xf numFmtId="0" fontId="2" fillId="34" borderId="37" xfId="6626" applyFont="1" applyFill="1" applyBorder="1" applyAlignment="1" applyProtection="1">
      <alignment horizontal="center"/>
      <protection locked="0"/>
    </xf>
    <xf numFmtId="4" fontId="2" fillId="82" borderId="124" xfId="6626" applyNumberFormat="1" applyFont="1" applyFill="1" applyBorder="1"/>
    <xf numFmtId="206" fontId="2" fillId="82" borderId="131" xfId="6626" applyNumberFormat="1" applyFont="1" applyFill="1" applyBorder="1" applyAlignment="1">
      <alignment horizontal="right"/>
    </xf>
    <xf numFmtId="4" fontId="2" fillId="82" borderId="132" xfId="6626" applyNumberFormat="1" applyFont="1" applyFill="1" applyBorder="1"/>
    <xf numFmtId="206" fontId="2" fillId="82" borderId="132" xfId="6626" applyNumberFormat="1" applyFont="1" applyFill="1" applyBorder="1"/>
    <xf numFmtId="206" fontId="2" fillId="82" borderId="144" xfId="6626" applyNumberFormat="1" applyFont="1" applyFill="1" applyBorder="1"/>
    <xf numFmtId="0" fontId="134" fillId="103" borderId="124" xfId="8493" applyFont="1" applyFill="1" applyBorder="1" applyAlignment="1">
      <alignment horizontal="center" vertical="center" wrapText="1"/>
    </xf>
    <xf numFmtId="0" fontId="135" fillId="103" borderId="151" xfId="6626" applyFont="1" applyFill="1" applyBorder="1" applyAlignment="1">
      <alignment horizontal="center" vertical="center" wrapText="1"/>
    </xf>
    <xf numFmtId="228" fontId="2" fillId="34" borderId="37" xfId="48047" applyNumberFormat="1" applyFont="1" applyFill="1" applyBorder="1" applyAlignment="1" applyProtection="1">
      <protection locked="0"/>
    </xf>
    <xf numFmtId="227" fontId="2" fillId="34" borderId="34" xfId="48047" applyNumberFormat="1" applyFont="1" applyFill="1" applyBorder="1" applyAlignment="1" applyProtection="1">
      <protection locked="0"/>
    </xf>
    <xf numFmtId="49" fontId="2" fillId="82" borderId="138" xfId="6626" applyNumberFormat="1" applyFont="1" applyFill="1" applyBorder="1" applyAlignment="1">
      <alignment horizontal="left"/>
    </xf>
    <xf numFmtId="49" fontId="2" fillId="82" borderId="137" xfId="6626" applyNumberFormat="1" applyFont="1" applyFill="1" applyBorder="1" applyAlignment="1">
      <alignment horizontal="left"/>
    </xf>
    <xf numFmtId="234" fontId="2" fillId="82" borderId="131" xfId="6626" applyNumberFormat="1" applyFont="1" applyFill="1" applyBorder="1"/>
    <xf numFmtId="234" fontId="2" fillId="82" borderId="132" xfId="6626" applyNumberFormat="1" applyFont="1" applyFill="1" applyBorder="1"/>
    <xf numFmtId="234" fontId="2" fillId="82" borderId="144" xfId="6626" applyNumberFormat="1" applyFont="1" applyFill="1" applyBorder="1"/>
    <xf numFmtId="4" fontId="2" fillId="82" borderId="138" xfId="6626" applyNumberFormat="1" applyFont="1" applyFill="1" applyBorder="1"/>
    <xf numFmtId="0" fontId="2" fillId="96" borderId="43" xfId="6626" applyFont="1" applyFill="1" applyBorder="1" applyAlignment="1" applyProtection="1">
      <alignment horizontal="left"/>
      <protection locked="0"/>
    </xf>
    <xf numFmtId="0" fontId="2" fillId="96" borderId="162" xfId="6626" applyFont="1" applyFill="1" applyBorder="1" applyAlignment="1" applyProtection="1">
      <alignment horizontal="left"/>
      <protection locked="0"/>
    </xf>
    <xf numFmtId="0" fontId="2" fillId="96" borderId="96" xfId="6626" applyFont="1" applyFill="1" applyBorder="1" applyAlignment="1" applyProtection="1">
      <alignment horizontal="left"/>
      <protection locked="0"/>
    </xf>
    <xf numFmtId="0" fontId="135" fillId="103" borderId="150" xfId="6626" applyFont="1" applyFill="1" applyBorder="1" applyAlignment="1">
      <alignment horizontal="center" vertical="center" wrapText="1"/>
    </xf>
    <xf numFmtId="0" fontId="135" fillId="103" borderId="134" xfId="6626" applyFont="1" applyFill="1" applyBorder="1" applyAlignment="1">
      <alignment horizontal="center" vertical="center" wrapText="1"/>
    </xf>
    <xf numFmtId="0" fontId="135" fillId="103" borderId="134" xfId="6626" applyFont="1" applyFill="1" applyBorder="1" applyAlignment="1">
      <alignment horizontal="center" vertical="center"/>
    </xf>
    <xf numFmtId="0" fontId="2" fillId="96" borderId="39" xfId="0" applyFont="1" applyFill="1" applyBorder="1" applyProtection="1">
      <protection locked="0"/>
    </xf>
    <xf numFmtId="0" fontId="2" fillId="34" borderId="37" xfId="0" applyFont="1" applyFill="1" applyBorder="1" applyAlignment="1" applyProtection="1">
      <alignment horizontal="center"/>
      <protection locked="0"/>
    </xf>
    <xf numFmtId="0" fontId="135" fillId="103" borderId="122" xfId="6626" applyFont="1" applyFill="1" applyBorder="1" applyAlignment="1">
      <alignment horizontal="center" vertical="center"/>
    </xf>
    <xf numFmtId="0" fontId="135" fillId="85" borderId="123" xfId="6626" applyFont="1" applyFill="1" applyBorder="1" applyAlignment="1">
      <alignment horizontal="center" vertical="center" wrapText="1"/>
    </xf>
    <xf numFmtId="226" fontId="2" fillId="82" borderId="131" xfId="0" applyNumberFormat="1" applyFont="1" applyFill="1" applyBorder="1"/>
    <xf numFmtId="226" fontId="2" fillId="82" borderId="43" xfId="0" applyNumberFormat="1" applyFont="1" applyFill="1" applyBorder="1"/>
    <xf numFmtId="226" fontId="2" fillId="82" borderId="132" xfId="0" applyNumberFormat="1" applyFont="1" applyFill="1" applyBorder="1"/>
    <xf numFmtId="226" fontId="2" fillId="82" borderId="162" xfId="0" applyNumberFormat="1" applyFont="1" applyFill="1" applyBorder="1"/>
    <xf numFmtId="226" fontId="2" fillId="82" borderId="144" xfId="0" applyNumberFormat="1" applyFont="1" applyFill="1" applyBorder="1"/>
    <xf numFmtId="226" fontId="2" fillId="82" borderId="96" xfId="0" applyNumberFormat="1" applyFont="1" applyFill="1" applyBorder="1"/>
    <xf numFmtId="4" fontId="2" fillId="82" borderId="144" xfId="6626" applyNumberFormat="1" applyFont="1" applyFill="1" applyBorder="1"/>
    <xf numFmtId="225" fontId="2" fillId="82" borderId="141" xfId="0" applyNumberFormat="1" applyFont="1" applyFill="1" applyBorder="1"/>
    <xf numFmtId="225" fontId="2" fillId="82" borderId="131" xfId="0" applyNumberFormat="1" applyFont="1" applyFill="1" applyBorder="1"/>
    <xf numFmtId="225" fontId="2" fillId="82" borderId="44" xfId="0" applyNumberFormat="1" applyFont="1" applyFill="1" applyBorder="1"/>
    <xf numFmtId="225" fontId="2" fillId="82" borderId="137" xfId="0" applyNumberFormat="1" applyFont="1" applyFill="1" applyBorder="1"/>
    <xf numFmtId="225" fontId="2" fillId="82" borderId="44" xfId="6626" applyNumberFormat="1" applyFont="1" applyFill="1" applyBorder="1"/>
    <xf numFmtId="225" fontId="2" fillId="82" borderId="137" xfId="6626" applyNumberFormat="1" applyFont="1" applyFill="1" applyBorder="1"/>
    <xf numFmtId="225" fontId="2" fillId="82" borderId="131" xfId="6626" applyNumberFormat="1" applyFont="1" applyFill="1" applyBorder="1" applyAlignment="1">
      <alignment horizontal="right"/>
    </xf>
    <xf numFmtId="225" fontId="2" fillId="82" borderId="132" xfId="6626" applyNumberFormat="1" applyFont="1" applyFill="1" applyBorder="1" applyAlignment="1">
      <alignment horizontal="right"/>
    </xf>
    <xf numFmtId="225" fontId="2" fillId="82" borderId="144" xfId="6626" applyNumberFormat="1" applyFont="1" applyFill="1" applyBorder="1" applyAlignment="1">
      <alignment horizontal="right"/>
    </xf>
    <xf numFmtId="218" fontId="5" fillId="105" borderId="40" xfId="0" applyNumberFormat="1" applyFont="1" applyFill="1" applyBorder="1" applyAlignment="1">
      <alignment vertical="center"/>
    </xf>
    <xf numFmtId="218" fontId="5" fillId="105" borderId="36" xfId="0" applyNumberFormat="1" applyFont="1" applyFill="1" applyBorder="1" applyAlignment="1">
      <alignment vertical="center"/>
    </xf>
    <xf numFmtId="0" fontId="5" fillId="105" borderId="36" xfId="0" applyFont="1" applyFill="1" applyBorder="1" applyAlignment="1">
      <alignment vertical="center"/>
    </xf>
    <xf numFmtId="218" fontId="5" fillId="106" borderId="23" xfId="0" applyNumberFormat="1" applyFont="1" applyFill="1" applyBorder="1" applyAlignment="1">
      <alignment vertical="center"/>
    </xf>
    <xf numFmtId="0" fontId="5" fillId="106" borderId="23" xfId="0" applyFont="1" applyFill="1" applyBorder="1" applyAlignment="1">
      <alignment vertical="center"/>
    </xf>
    <xf numFmtId="0" fontId="5" fillId="106" borderId="23" xfId="0" applyFont="1" applyFill="1" applyBorder="1"/>
    <xf numFmtId="222" fontId="5" fillId="106" borderId="23" xfId="0" applyNumberFormat="1" applyFont="1" applyFill="1" applyBorder="1" applyAlignment="1">
      <alignment vertical="center"/>
    </xf>
    <xf numFmtId="4" fontId="2" fillId="82" borderId="143" xfId="6626" applyNumberFormat="1" applyFont="1" applyFill="1" applyBorder="1"/>
    <xf numFmtId="0" fontId="134" fillId="103" borderId="30" xfId="8493" applyFont="1" applyFill="1" applyBorder="1" applyAlignment="1">
      <alignment horizontal="center" vertical="center" wrapText="1"/>
    </xf>
    <xf numFmtId="0" fontId="131" fillId="83" borderId="0" xfId="1" applyFont="1" applyFill="1" applyAlignment="1">
      <alignment horizontal="right" vertical="center"/>
    </xf>
    <xf numFmtId="0" fontId="2" fillId="83" borderId="0" xfId="0" applyFont="1" applyFill="1" applyAlignment="1">
      <alignment wrapText="1"/>
    </xf>
    <xf numFmtId="0" fontId="54" fillId="84" borderId="0" xfId="0" applyFont="1" applyFill="1" applyAlignment="1">
      <alignment wrapText="1"/>
    </xf>
    <xf numFmtId="0" fontId="135" fillId="103" borderId="127" xfId="6626" applyFont="1" applyFill="1" applyBorder="1" applyAlignment="1">
      <alignment horizontal="center" vertical="center" wrapText="1"/>
    </xf>
    <xf numFmtId="0" fontId="135" fillId="103" borderId="150" xfId="6626" applyFont="1" applyFill="1" applyBorder="1" applyAlignment="1">
      <alignment horizontal="center" vertical="center"/>
    </xf>
    <xf numFmtId="0" fontId="135" fillId="103" borderId="123" xfId="6626" applyFont="1" applyFill="1" applyBorder="1" applyAlignment="1">
      <alignment horizontal="center" vertical="center"/>
    </xf>
    <xf numFmtId="0" fontId="2" fillId="82" borderId="138" xfId="6626" applyFont="1" applyFill="1" applyBorder="1" applyAlignment="1">
      <alignment horizontal="right"/>
    </xf>
    <xf numFmtId="229" fontId="2" fillId="82" borderId="34" xfId="48047" applyNumberFormat="1" applyFont="1" applyFill="1" applyBorder="1" applyAlignment="1" applyProtection="1"/>
    <xf numFmtId="165" fontId="2" fillId="82" borderId="44" xfId="48047" applyFont="1" applyFill="1" applyBorder="1" applyAlignment="1" applyProtection="1"/>
    <xf numFmtId="0" fontId="2" fillId="82" borderId="161" xfId="6626" applyFont="1" applyFill="1" applyBorder="1" applyAlignment="1">
      <alignment horizontal="right"/>
    </xf>
    <xf numFmtId="165" fontId="2" fillId="82" borderId="138" xfId="48047" applyFont="1" applyFill="1" applyBorder="1" applyAlignment="1" applyProtection="1"/>
    <xf numFmtId="0" fontId="2" fillId="82" borderId="40" xfId="6626" applyFont="1" applyFill="1" applyBorder="1" applyAlignment="1">
      <alignment horizontal="right"/>
    </xf>
    <xf numFmtId="0" fontId="2" fillId="82" borderId="137" xfId="6626" applyFont="1" applyFill="1" applyBorder="1" applyAlignment="1">
      <alignment horizontal="right"/>
    </xf>
    <xf numFmtId="229" fontId="2" fillId="82" borderId="23" xfId="48047" applyNumberFormat="1" applyFont="1" applyFill="1" applyBorder="1" applyAlignment="1" applyProtection="1"/>
    <xf numFmtId="165" fontId="2" fillId="82" borderId="137" xfId="48047" applyFont="1" applyFill="1" applyBorder="1" applyAlignment="1" applyProtection="1"/>
    <xf numFmtId="0" fontId="128" fillId="83" borderId="0" xfId="0" applyFont="1" applyFill="1"/>
    <xf numFmtId="0" fontId="2" fillId="104" borderId="119" xfId="0" applyFont="1" applyFill="1" applyBorder="1" applyProtection="1">
      <protection locked="0"/>
    </xf>
    <xf numFmtId="0" fontId="2" fillId="104" borderId="130" xfId="0" applyFont="1" applyFill="1" applyBorder="1" applyProtection="1">
      <protection locked="0"/>
    </xf>
    <xf numFmtId="0" fontId="131" fillId="79" borderId="0" xfId="1" applyFont="1" applyFill="1" applyAlignment="1">
      <alignment horizontal="left" vertical="center"/>
    </xf>
    <xf numFmtId="0" fontId="135" fillId="103" borderId="133" xfId="6626" applyFont="1" applyFill="1" applyBorder="1" applyAlignment="1">
      <alignment horizontal="center" vertical="center" wrapText="1"/>
    </xf>
    <xf numFmtId="0" fontId="135" fillId="103" borderId="140" xfId="6626" applyFont="1" applyFill="1" applyBorder="1" applyAlignment="1">
      <alignment horizontal="center" vertical="center"/>
    </xf>
    <xf numFmtId="0" fontId="135" fillId="105" borderId="150" xfId="6626" applyFont="1" applyFill="1" applyBorder="1" applyAlignment="1">
      <alignment horizontal="center" vertical="center"/>
    </xf>
    <xf numFmtId="0" fontId="2" fillId="98" borderId="33" xfId="0" applyFont="1" applyFill="1" applyBorder="1" applyProtection="1">
      <protection locked="0"/>
    </xf>
    <xf numFmtId="0" fontId="2" fillId="98" borderId="36" xfId="0" applyFont="1" applyFill="1" applyBorder="1" applyProtection="1">
      <protection locked="0"/>
    </xf>
    <xf numFmtId="0" fontId="134" fillId="101" borderId="31" xfId="8493" applyFont="1" applyFill="1" applyBorder="1" applyAlignment="1">
      <alignment vertical="center"/>
    </xf>
    <xf numFmtId="0" fontId="134" fillId="101" borderId="32" xfId="8493" applyFont="1" applyFill="1" applyBorder="1" applyAlignment="1">
      <alignment vertical="center"/>
    </xf>
    <xf numFmtId="232" fontId="2" fillId="82" borderId="33" xfId="48047" applyNumberFormat="1" applyFont="1" applyFill="1" applyBorder="1" applyAlignment="1" applyProtection="1"/>
    <xf numFmtId="232" fontId="2" fillId="82" borderId="99" xfId="48047" applyNumberFormat="1" applyFont="1" applyFill="1" applyBorder="1" applyAlignment="1" applyProtection="1"/>
    <xf numFmtId="165" fontId="2" fillId="82" borderId="39" xfId="48047" applyFont="1" applyFill="1" applyBorder="1" applyAlignment="1" applyProtection="1"/>
    <xf numFmtId="165" fontId="2" fillId="82" borderId="161" xfId="48047" applyFont="1" applyFill="1" applyBorder="1" applyAlignment="1" applyProtection="1"/>
    <xf numFmtId="232" fontId="2" fillId="82" borderId="23" xfId="48047" applyNumberFormat="1" applyFont="1" applyFill="1" applyBorder="1" applyAlignment="1" applyProtection="1"/>
    <xf numFmtId="232" fontId="2" fillId="82" borderId="36" xfId="48047" applyNumberFormat="1" applyFont="1" applyFill="1" applyBorder="1" applyAlignment="1" applyProtection="1"/>
    <xf numFmtId="232" fontId="2" fillId="82" borderId="37" xfId="48047" applyNumberFormat="1" applyFont="1" applyFill="1" applyBorder="1" applyAlignment="1" applyProtection="1"/>
    <xf numFmtId="165" fontId="2" fillId="82" borderId="40" xfId="48047" applyFont="1" applyFill="1" applyBorder="1" applyAlignment="1" applyProtection="1"/>
    <xf numFmtId="0" fontId="2" fillId="98" borderId="119" xfId="0" applyFont="1" applyFill="1" applyBorder="1" applyProtection="1">
      <protection locked="0"/>
    </xf>
    <xf numFmtId="0" fontId="2" fillId="98" borderId="130" xfId="0" applyFont="1" applyFill="1" applyBorder="1" applyProtection="1">
      <protection locked="0"/>
    </xf>
    <xf numFmtId="232" fontId="2" fillId="82" borderId="41" xfId="48047" applyNumberFormat="1" applyFont="1" applyFill="1" applyBorder="1" applyAlignment="1" applyProtection="1"/>
    <xf numFmtId="232" fontId="2" fillId="82" borderId="42" xfId="48047" applyNumberFormat="1" applyFont="1" applyFill="1" applyBorder="1" applyAlignment="1" applyProtection="1"/>
    <xf numFmtId="0" fontId="84" fillId="101" borderId="0" xfId="0" applyFont="1" applyFill="1"/>
    <xf numFmtId="0" fontId="0" fillId="84" borderId="0" xfId="0" applyFill="1"/>
    <xf numFmtId="0" fontId="2" fillId="79" borderId="0" xfId="0" applyFont="1" applyFill="1"/>
    <xf numFmtId="0" fontId="85" fillId="79" borderId="0" xfId="1" applyFont="1" applyFill="1" applyAlignment="1">
      <alignment horizontal="left" vertical="center"/>
    </xf>
    <xf numFmtId="0" fontId="85" fillId="83" borderId="0" xfId="1" applyFont="1" applyFill="1" applyAlignment="1">
      <alignment horizontal="left" vertical="center"/>
    </xf>
    <xf numFmtId="0" fontId="88" fillId="83" borderId="0" xfId="1" applyFont="1" applyFill="1" applyAlignment="1">
      <alignment vertical="center" wrapText="1"/>
    </xf>
    <xf numFmtId="0" fontId="84" fillId="83" borderId="0" xfId="0" applyFont="1" applyFill="1"/>
    <xf numFmtId="229" fontId="2" fillId="82" borderId="33" xfId="48047" applyNumberFormat="1" applyFont="1" applyFill="1" applyBorder="1" applyAlignment="1" applyProtection="1"/>
    <xf numFmtId="229" fontId="2" fillId="82" borderId="99" xfId="48047" applyNumberFormat="1" applyFont="1" applyFill="1" applyBorder="1" applyAlignment="1" applyProtection="1"/>
    <xf numFmtId="239" fontId="2" fillId="82" borderId="39" xfId="48047" applyNumberFormat="1" applyFont="1" applyFill="1" applyBorder="1" applyAlignment="1" applyProtection="1"/>
    <xf numFmtId="239" fontId="2" fillId="82" borderId="34" xfId="48047" applyNumberFormat="1" applyFont="1" applyFill="1" applyBorder="1" applyAlignment="1" applyProtection="1"/>
    <xf numFmtId="239" fontId="2" fillId="82" borderId="99" xfId="48047" applyNumberFormat="1" applyFont="1" applyFill="1" applyBorder="1" applyAlignment="1" applyProtection="1"/>
    <xf numFmtId="229" fontId="2" fillId="82" borderId="42" xfId="48047" applyNumberFormat="1" applyFont="1" applyFill="1" applyBorder="1" applyAlignment="1" applyProtection="1"/>
    <xf numFmtId="229" fontId="2" fillId="82" borderId="36" xfId="48047" applyNumberFormat="1" applyFont="1" applyFill="1" applyBorder="1" applyAlignment="1" applyProtection="1"/>
    <xf numFmtId="229" fontId="2" fillId="82" borderId="37" xfId="48047" applyNumberFormat="1" applyFont="1" applyFill="1" applyBorder="1" applyAlignment="1" applyProtection="1"/>
    <xf numFmtId="239" fontId="2" fillId="82" borderId="40" xfId="48047" applyNumberFormat="1" applyFont="1" applyFill="1" applyBorder="1" applyAlignment="1" applyProtection="1"/>
    <xf numFmtId="239" fontId="2" fillId="82" borderId="23" xfId="48047" applyNumberFormat="1" applyFont="1" applyFill="1" applyBorder="1" applyAlignment="1" applyProtection="1"/>
    <xf numFmtId="239" fontId="2" fillId="82" borderId="37" xfId="48047" applyNumberFormat="1" applyFont="1" applyFill="1" applyBorder="1" applyAlignment="1" applyProtection="1"/>
    <xf numFmtId="0" fontId="87" fillId="101" borderId="0" xfId="1" applyFont="1" applyFill="1" applyAlignment="1">
      <alignment horizontal="right"/>
    </xf>
    <xf numFmtId="0" fontId="2" fillId="34" borderId="34" xfId="6626" applyFont="1" applyFill="1" applyBorder="1" applyProtection="1">
      <protection locked="0"/>
    </xf>
    <xf numFmtId="0" fontId="2" fillId="0" borderId="40" xfId="6626" applyFont="1" applyBorder="1" applyAlignment="1" applyProtection="1">
      <alignment horizontal="center"/>
      <protection locked="0"/>
    </xf>
    <xf numFmtId="0" fontId="2" fillId="34" borderId="147" xfId="6626" applyFont="1" applyFill="1" applyBorder="1" applyProtection="1">
      <protection locked="0"/>
    </xf>
    <xf numFmtId="0" fontId="2" fillId="83" borderId="118" xfId="0" applyFont="1" applyFill="1" applyBorder="1"/>
    <xf numFmtId="0" fontId="135" fillId="85" borderId="123" xfId="6626" applyFont="1" applyFill="1" applyBorder="1" applyAlignment="1">
      <alignment horizontal="center" vertical="center"/>
    </xf>
    <xf numFmtId="0" fontId="2" fillId="82" borderId="99" xfId="6626" applyFont="1" applyFill="1" applyBorder="1" applyAlignment="1">
      <alignment horizontal="right"/>
    </xf>
    <xf numFmtId="233" fontId="2" fillId="82" borderId="44" xfId="6626" applyNumberFormat="1" applyFont="1" applyFill="1" applyBorder="1"/>
    <xf numFmtId="0" fontId="2" fillId="82" borderId="37" xfId="6626" applyFont="1" applyFill="1" applyBorder="1" applyAlignment="1">
      <alignment horizontal="right"/>
    </xf>
    <xf numFmtId="233" fontId="2" fillId="82" borderId="137" xfId="6626" applyNumberFormat="1" applyFont="1" applyFill="1" applyBorder="1"/>
    <xf numFmtId="0" fontId="2" fillId="101" borderId="0" xfId="0" applyFont="1" applyFill="1" applyAlignment="1">
      <alignment vertical="center"/>
    </xf>
    <xf numFmtId="0" fontId="2" fillId="83" borderId="0" xfId="0" applyFont="1" applyFill="1" applyAlignment="1">
      <alignment vertical="center"/>
    </xf>
    <xf numFmtId="0" fontId="111" fillId="83" borderId="0" xfId="0" applyFont="1" applyFill="1" applyAlignment="1">
      <alignment horizontal="right" vertical="center"/>
    </xf>
    <xf numFmtId="218" fontId="96" fillId="83" borderId="0" xfId="0" applyNumberFormat="1" applyFont="1" applyFill="1" applyAlignment="1">
      <alignment vertical="center"/>
    </xf>
    <xf numFmtId="235" fontId="96" fillId="83" borderId="0" xfId="0" applyNumberFormat="1" applyFont="1" applyFill="1" applyAlignment="1">
      <alignment vertical="center"/>
    </xf>
    <xf numFmtId="0" fontId="135" fillId="105" borderId="127" xfId="6626" applyFont="1" applyFill="1" applyBorder="1" applyAlignment="1">
      <alignment horizontal="center" vertical="center" wrapText="1"/>
    </xf>
    <xf numFmtId="0" fontId="135" fillId="85" borderId="129" xfId="6626" applyFont="1" applyFill="1" applyBorder="1" applyAlignment="1">
      <alignment horizontal="center" vertical="center" wrapText="1"/>
    </xf>
    <xf numFmtId="0" fontId="135" fillId="105" borderId="152" xfId="6626" applyFont="1" applyFill="1" applyBorder="1" applyAlignment="1">
      <alignment horizontal="center" vertical="center" wrapText="1"/>
    </xf>
    <xf numFmtId="231" fontId="2" fillId="82" borderId="119" xfId="48047" applyNumberFormat="1" applyFont="1" applyFill="1" applyBorder="1" applyAlignment="1" applyProtection="1">
      <alignment vertical="center"/>
    </xf>
    <xf numFmtId="231" fontId="2" fillId="82" borderId="161" xfId="48047" applyNumberFormat="1" applyFont="1" applyFill="1" applyBorder="1" applyAlignment="1" applyProtection="1">
      <alignment vertical="center"/>
    </xf>
    <xf numFmtId="231" fontId="2" fillId="82" borderId="36" xfId="48047" applyNumberFormat="1" applyFont="1" applyFill="1" applyBorder="1" applyAlignment="1" applyProtection="1">
      <alignment vertical="center"/>
    </xf>
    <xf numFmtId="231" fontId="2" fillId="82" borderId="37" xfId="48047" applyNumberFormat="1" applyFont="1" applyFill="1" applyBorder="1" applyAlignment="1" applyProtection="1">
      <alignment vertical="center"/>
    </xf>
    <xf numFmtId="231" fontId="2" fillId="82" borderId="40" xfId="48047" applyNumberFormat="1" applyFont="1" applyFill="1" applyBorder="1" applyAlignment="1" applyProtection="1">
      <alignment vertical="center"/>
    </xf>
    <xf numFmtId="165" fontId="2" fillId="82" borderId="37" xfId="48047" applyFont="1" applyFill="1" applyBorder="1" applyAlignment="1" applyProtection="1">
      <alignment vertical="center"/>
    </xf>
    <xf numFmtId="231" fontId="98" fillId="82" borderId="130" xfId="48047" applyNumberFormat="1" applyFont="1" applyFill="1" applyBorder="1" applyAlignment="1" applyProtection="1">
      <alignment vertical="center"/>
    </xf>
    <xf numFmtId="165" fontId="2" fillId="82" borderId="148" xfId="48047" applyFont="1" applyFill="1" applyBorder="1" applyAlignment="1" applyProtection="1">
      <alignment vertical="center"/>
    </xf>
    <xf numFmtId="0" fontId="131" fillId="83" borderId="0" xfId="1" applyFont="1" applyFill="1" applyAlignment="1">
      <alignment horizontal="left" vertical="center" wrapText="1"/>
    </xf>
    <xf numFmtId="0" fontId="142" fillId="83" borderId="0" xfId="0" applyFont="1" applyFill="1"/>
    <xf numFmtId="0" fontId="135" fillId="97" borderId="31" xfId="6626" applyFont="1" applyFill="1" applyBorder="1" applyAlignment="1">
      <alignment horizontal="center" vertical="center"/>
    </xf>
    <xf numFmtId="0" fontId="135" fillId="97" borderId="124" xfId="6626" applyFont="1" applyFill="1" applyBorder="1" applyAlignment="1">
      <alignment horizontal="center" vertical="center"/>
    </xf>
    <xf numFmtId="0" fontId="135" fillId="103" borderId="129" xfId="6626" applyFont="1" applyFill="1" applyBorder="1" applyAlignment="1">
      <alignment horizontal="left" vertical="center"/>
    </xf>
    <xf numFmtId="0" fontId="135" fillId="97" borderId="30" xfId="6626" applyFont="1" applyFill="1" applyBorder="1" applyAlignment="1">
      <alignment horizontal="center" vertical="center"/>
    </xf>
    <xf numFmtId="0" fontId="148" fillId="101" borderId="0" xfId="0" applyFont="1" applyFill="1"/>
    <xf numFmtId="0" fontId="2" fillId="34" borderId="23" xfId="6626" applyFont="1" applyFill="1" applyBorder="1" applyAlignment="1" applyProtection="1">
      <alignment horizontal="right"/>
      <protection locked="0"/>
    </xf>
    <xf numFmtId="228" fontId="2" fillId="34" borderId="37" xfId="48047" applyNumberFormat="1" applyFont="1" applyFill="1" applyBorder="1" applyAlignment="1" applyProtection="1">
      <alignment horizontal="right"/>
      <protection locked="0"/>
    </xf>
    <xf numFmtId="0" fontId="2" fillId="34" borderId="23" xfId="6626" applyFont="1" applyFill="1" applyBorder="1" applyProtection="1">
      <protection locked="0"/>
    </xf>
    <xf numFmtId="3" fontId="2" fillId="34" borderId="37" xfId="6626" applyNumberFormat="1" applyFont="1" applyFill="1" applyBorder="1" applyAlignment="1" applyProtection="1">
      <alignment horizontal="right"/>
      <protection locked="0"/>
    </xf>
    <xf numFmtId="3" fontId="2" fillId="34" borderId="99" xfId="6626" applyNumberFormat="1" applyFont="1" applyFill="1" applyBorder="1" applyAlignment="1" applyProtection="1">
      <alignment horizontal="right"/>
      <protection locked="0"/>
    </xf>
    <xf numFmtId="226" fontId="2" fillId="82" borderId="143" xfId="6626" applyNumberFormat="1" applyFont="1" applyFill="1" applyBorder="1" applyAlignment="1">
      <alignment wrapText="1"/>
    </xf>
    <xf numFmtId="226" fontId="2" fillId="82" borderId="138" xfId="6626" applyNumberFormat="1" applyFont="1" applyFill="1" applyBorder="1" applyAlignment="1">
      <alignment wrapText="1"/>
    </xf>
    <xf numFmtId="226" fontId="2" fillId="82" borderId="132" xfId="6626" applyNumberFormat="1" applyFont="1" applyFill="1" applyBorder="1" applyAlignment="1">
      <alignment wrapText="1"/>
    </xf>
    <xf numFmtId="226" fontId="2" fillId="82" borderId="137" xfId="6626" applyNumberFormat="1" applyFont="1" applyFill="1" applyBorder="1" applyAlignment="1">
      <alignment wrapText="1"/>
    </xf>
    <xf numFmtId="0" fontId="148" fillId="101" borderId="0" xfId="0" applyFont="1" applyFill="1" applyAlignment="1">
      <alignment horizontal="right"/>
    </xf>
    <xf numFmtId="0" fontId="2" fillId="34" borderId="162" xfId="6626" applyFont="1" applyFill="1" applyBorder="1" applyAlignment="1" applyProtection="1">
      <alignment horizontal="center"/>
      <protection locked="0"/>
    </xf>
    <xf numFmtId="0" fontId="2" fillId="34" borderId="96" xfId="6626" applyFont="1" applyFill="1" applyBorder="1" applyAlignment="1" applyProtection="1">
      <alignment horizontal="center"/>
      <protection locked="0"/>
    </xf>
    <xf numFmtId="0" fontId="2" fillId="34" borderId="42" xfId="6626" applyFont="1" applyFill="1" applyBorder="1" applyAlignment="1" applyProtection="1">
      <alignment horizontal="right"/>
      <protection locked="0"/>
    </xf>
    <xf numFmtId="0" fontId="2" fillId="34" borderId="37" xfId="6626" applyFont="1" applyFill="1" applyBorder="1" applyAlignment="1" applyProtection="1">
      <alignment horizontal="right"/>
      <protection locked="0"/>
    </xf>
    <xf numFmtId="206" fontId="2" fillId="82" borderId="143" xfId="6626" applyNumberFormat="1" applyFont="1" applyFill="1" applyBorder="1"/>
    <xf numFmtId="0" fontId="135" fillId="103" borderId="163" xfId="6626" applyFont="1" applyFill="1" applyBorder="1" applyAlignment="1">
      <alignment horizontal="center" vertical="center"/>
    </xf>
    <xf numFmtId="0" fontId="2" fillId="34" borderId="39" xfId="6626" applyFont="1" applyFill="1" applyBorder="1" applyProtection="1">
      <protection locked="0"/>
    </xf>
    <xf numFmtId="0" fontId="2" fillId="34" borderId="34" xfId="6626" applyFont="1" applyFill="1" applyBorder="1" applyAlignment="1" applyProtection="1">
      <alignment horizontal="right"/>
      <protection locked="0"/>
    </xf>
    <xf numFmtId="0" fontId="2" fillId="34" borderId="161" xfId="6626" applyFont="1" applyFill="1" applyBorder="1" applyProtection="1">
      <protection locked="0"/>
    </xf>
    <xf numFmtId="225" fontId="2" fillId="101" borderId="0" xfId="0" applyNumberFormat="1" applyFont="1" applyFill="1"/>
    <xf numFmtId="0" fontId="146" fillId="83" borderId="0" xfId="1" applyFont="1" applyFill="1" applyAlignment="1">
      <alignment horizontal="right" vertical="center"/>
    </xf>
    <xf numFmtId="225" fontId="2" fillId="83" borderId="0" xfId="6626" applyNumberFormat="1" applyFont="1" applyFill="1"/>
    <xf numFmtId="225" fontId="135" fillId="85" borderId="135" xfId="6626" applyNumberFormat="1" applyFont="1" applyFill="1" applyBorder="1" applyAlignment="1">
      <alignment horizontal="center" vertical="center"/>
    </xf>
    <xf numFmtId="0" fontId="128" fillId="79" borderId="0" xfId="0" applyFont="1" applyFill="1" applyAlignment="1">
      <alignment horizontal="left" vertical="center" readingOrder="1"/>
    </xf>
    <xf numFmtId="0" fontId="150" fillId="79" borderId="0" xfId="6626" applyFont="1" applyFill="1" applyAlignment="1">
      <alignment horizontal="right"/>
    </xf>
    <xf numFmtId="0" fontId="2" fillId="79" borderId="0" xfId="6626" applyFont="1" applyFill="1"/>
    <xf numFmtId="225" fontId="2" fillId="79" borderId="0" xfId="6626" applyNumberFormat="1" applyFont="1" applyFill="1"/>
    <xf numFmtId="0" fontId="133" fillId="83" borderId="0" xfId="1" applyFont="1" applyFill="1" applyAlignment="1">
      <alignment horizontal="left" vertical="top" wrapText="1"/>
    </xf>
    <xf numFmtId="0" fontId="135" fillId="103" borderId="31" xfId="6626" applyFont="1" applyFill="1" applyBorder="1" applyAlignment="1">
      <alignment horizontal="center" vertical="center" wrapText="1"/>
    </xf>
    <xf numFmtId="0" fontId="135" fillId="85" borderId="32" xfId="6626" applyFont="1" applyFill="1" applyBorder="1" applyAlignment="1">
      <alignment horizontal="center" vertical="center"/>
    </xf>
    <xf numFmtId="0" fontId="2" fillId="82" borderId="41" xfId="6626" applyFont="1" applyFill="1" applyBorder="1"/>
    <xf numFmtId="0" fontId="2" fillId="82" borderId="42" xfId="6626" applyFont="1" applyFill="1" applyBorder="1"/>
    <xf numFmtId="225" fontId="2" fillId="82" borderId="141" xfId="6626" applyNumberFormat="1" applyFont="1" applyFill="1" applyBorder="1"/>
    <xf numFmtId="226" fontId="2" fillId="82" borderId="131" xfId="6626" applyNumberFormat="1" applyFont="1" applyFill="1" applyBorder="1" applyAlignment="1">
      <alignment horizontal="right"/>
    </xf>
    <xf numFmtId="225" fontId="2" fillId="82" borderId="138" xfId="0" applyNumberFormat="1" applyFont="1" applyFill="1" applyBorder="1"/>
    <xf numFmtId="226" fontId="2" fillId="82" borderId="132" xfId="6626" applyNumberFormat="1" applyFont="1" applyFill="1" applyBorder="1" applyAlignment="1">
      <alignment horizontal="right"/>
    </xf>
    <xf numFmtId="226" fontId="2" fillId="82" borderId="144" xfId="6626" applyNumberFormat="1" applyFont="1" applyFill="1" applyBorder="1" applyAlignment="1">
      <alignment horizontal="right"/>
    </xf>
    <xf numFmtId="0" fontId="2" fillId="101" borderId="0" xfId="0" applyFont="1" applyFill="1" applyAlignment="1">
      <alignment wrapText="1"/>
    </xf>
    <xf numFmtId="0" fontId="135" fillId="85" borderId="32" xfId="6626" applyFont="1" applyFill="1" applyBorder="1" applyAlignment="1">
      <alignment horizontal="center" vertical="center" wrapText="1"/>
    </xf>
    <xf numFmtId="0" fontId="135" fillId="85" borderId="124" xfId="6626" applyFont="1" applyFill="1" applyBorder="1" applyAlignment="1">
      <alignment horizontal="center" vertical="center" wrapText="1"/>
    </xf>
    <xf numFmtId="0" fontId="2" fillId="96" borderId="119" xfId="6626" applyFont="1" applyFill="1" applyBorder="1" applyProtection="1">
      <protection locked="0"/>
    </xf>
    <xf numFmtId="0" fontId="2" fillId="96" borderId="36" xfId="6626" applyFont="1" applyFill="1" applyBorder="1" applyProtection="1">
      <protection locked="0"/>
    </xf>
    <xf numFmtId="0" fontId="2" fillId="96" borderId="33" xfId="6626" applyFont="1" applyFill="1" applyBorder="1" applyProtection="1">
      <protection locked="0"/>
    </xf>
    <xf numFmtId="0" fontId="150" fillId="96" borderId="99" xfId="6626" applyFont="1" applyFill="1" applyBorder="1" applyAlignment="1" applyProtection="1">
      <alignment horizontal="right"/>
      <protection locked="0"/>
    </xf>
    <xf numFmtId="0" fontId="5" fillId="68" borderId="0" xfId="0" applyFont="1" applyFill="1"/>
    <xf numFmtId="0" fontId="114" fillId="80" borderId="32" xfId="0" applyFont="1" applyFill="1" applyBorder="1" applyAlignment="1">
      <alignment vertical="center" wrapText="1"/>
    </xf>
    <xf numFmtId="0" fontId="96" fillId="68" borderId="0" xfId="0" quotePrefix="1" applyFont="1" applyFill="1" applyAlignment="1">
      <alignment vertical="center"/>
    </xf>
    <xf numFmtId="0" fontId="5" fillId="68" borderId="0" xfId="0" applyFont="1" applyFill="1" applyAlignment="1">
      <alignment vertical="center" wrapText="1"/>
    </xf>
    <xf numFmtId="0" fontId="5" fillId="68" borderId="0" xfId="0" applyFont="1" applyFill="1" applyAlignment="1">
      <alignment vertical="center"/>
    </xf>
    <xf numFmtId="0" fontId="133" fillId="68" borderId="0" xfId="0" applyFont="1" applyFill="1" applyAlignment="1">
      <alignment horizontal="left" vertical="center"/>
    </xf>
    <xf numFmtId="0" fontId="5" fillId="68" borderId="0" xfId="0" applyFont="1" applyFill="1" applyAlignment="1">
      <alignment horizontal="center" vertical="center"/>
    </xf>
    <xf numFmtId="0" fontId="5" fillId="84" borderId="122" xfId="0" applyFont="1" applyFill="1" applyBorder="1" applyAlignment="1">
      <alignment vertical="center"/>
    </xf>
    <xf numFmtId="0" fontId="5" fillId="84" borderId="123" xfId="0" applyFont="1" applyFill="1" applyBorder="1" applyAlignment="1">
      <alignment vertical="center"/>
    </xf>
    <xf numFmtId="0" fontId="5" fillId="84" borderId="145" xfId="0" applyFont="1" applyFill="1" applyBorder="1" applyAlignment="1">
      <alignment vertical="center"/>
    </xf>
    <xf numFmtId="0" fontId="5" fillId="84" borderId="126" xfId="0" applyFont="1" applyFill="1" applyBorder="1" applyAlignment="1">
      <alignment vertical="center"/>
    </xf>
    <xf numFmtId="0" fontId="156" fillId="84" borderId="0" xfId="0" applyFont="1" applyFill="1" applyAlignment="1">
      <alignment vertical="center"/>
    </xf>
    <xf numFmtId="0" fontId="156" fillId="84" borderId="118" xfId="0" applyFont="1" applyFill="1" applyBorder="1" applyAlignment="1">
      <alignment vertical="center"/>
    </xf>
    <xf numFmtId="0" fontId="159" fillId="84" borderId="0" xfId="0" applyFont="1" applyFill="1" applyAlignment="1">
      <alignment vertical="center"/>
    </xf>
    <xf numFmtId="0" fontId="159" fillId="84" borderId="120" xfId="0" applyFont="1" applyFill="1" applyBorder="1" applyAlignment="1">
      <alignment vertical="center"/>
    </xf>
    <xf numFmtId="0" fontId="160" fillId="84" borderId="0" xfId="0" applyFont="1" applyFill="1" applyAlignment="1">
      <alignment horizontal="left" vertical="center"/>
    </xf>
    <xf numFmtId="218" fontId="5" fillId="105" borderId="161" xfId="0" applyNumberFormat="1" applyFont="1" applyFill="1" applyBorder="1" applyAlignment="1">
      <alignment vertical="center"/>
    </xf>
    <xf numFmtId="211" fontId="5" fillId="82" borderId="23" xfId="0" applyNumberFormat="1" applyFont="1" applyFill="1" applyBorder="1" applyAlignment="1">
      <alignment horizontal="left" vertical="center"/>
    </xf>
    <xf numFmtId="0" fontId="126" fillId="80" borderId="127" xfId="0" applyFont="1" applyFill="1" applyBorder="1" applyAlignment="1">
      <alignment vertical="center" wrapText="1"/>
    </xf>
    <xf numFmtId="218" fontId="126" fillId="106" borderId="128" xfId="0" applyNumberFormat="1" applyFont="1" applyFill="1" applyBorder="1" applyAlignment="1">
      <alignment vertical="center"/>
    </xf>
    <xf numFmtId="0" fontId="126" fillId="82" borderId="32" xfId="0" applyFont="1" applyFill="1" applyBorder="1" applyAlignment="1">
      <alignment horizontal="center" vertical="center"/>
    </xf>
    <xf numFmtId="0" fontId="126" fillId="107" borderId="32" xfId="0" applyFont="1" applyFill="1" applyBorder="1" applyAlignment="1">
      <alignment horizontal="center" vertical="center"/>
    </xf>
    <xf numFmtId="0" fontId="2" fillId="84" borderId="0" xfId="0" applyFont="1" applyFill="1" applyAlignment="1">
      <alignment vertical="center" wrapText="1"/>
    </xf>
    <xf numFmtId="0" fontId="163" fillId="84" borderId="0" xfId="0" applyFont="1" applyFill="1" applyAlignment="1">
      <alignment vertical="center" wrapText="1"/>
    </xf>
    <xf numFmtId="0" fontId="2" fillId="84" borderId="0" xfId="0" applyFont="1" applyFill="1" applyAlignment="1">
      <alignment wrapText="1"/>
    </xf>
    <xf numFmtId="0" fontId="114" fillId="34" borderId="33" xfId="0" quotePrefix="1" applyFont="1" applyFill="1" applyBorder="1" applyAlignment="1">
      <alignment vertical="center"/>
    </xf>
    <xf numFmtId="0" fontId="133" fillId="34" borderId="44" xfId="0" applyFont="1" applyFill="1" applyBorder="1" applyAlignment="1">
      <alignment vertical="center"/>
    </xf>
    <xf numFmtId="0" fontId="133" fillId="34" borderId="45" xfId="0" applyFont="1" applyFill="1" applyBorder="1" applyAlignment="1">
      <alignment vertical="center" wrapText="1"/>
    </xf>
    <xf numFmtId="0" fontId="133" fillId="34" borderId="43" xfId="0" applyFont="1" applyFill="1" applyBorder="1" applyAlignment="1">
      <alignment vertical="center" wrapText="1"/>
    </xf>
    <xf numFmtId="0" fontId="133" fillId="34" borderId="43" xfId="0" applyFont="1" applyFill="1" applyBorder="1" applyAlignment="1">
      <alignment vertical="center"/>
    </xf>
    <xf numFmtId="0" fontId="5" fillId="80" borderId="165" xfId="0" applyFont="1" applyFill="1" applyBorder="1" applyAlignment="1">
      <alignment vertical="center"/>
    </xf>
    <xf numFmtId="218" fontId="112" fillId="82" borderId="166" xfId="0" applyNumberFormat="1" applyFont="1" applyFill="1" applyBorder="1" applyAlignment="1">
      <alignment vertical="center"/>
    </xf>
    <xf numFmtId="0" fontId="5" fillId="80" borderId="166" xfId="0" applyFont="1" applyFill="1" applyBorder="1" applyAlignment="1" applyProtection="1">
      <alignment vertical="center"/>
      <protection locked="0"/>
    </xf>
    <xf numFmtId="0" fontId="5" fillId="80" borderId="166" xfId="0" applyFont="1" applyFill="1" applyBorder="1" applyAlignment="1">
      <alignment vertical="center"/>
    </xf>
    <xf numFmtId="0" fontId="5" fillId="105" borderId="36" xfId="0" applyFont="1" applyFill="1" applyBorder="1"/>
    <xf numFmtId="222" fontId="5" fillId="105" borderId="36" xfId="0" applyNumberFormat="1" applyFont="1" applyFill="1" applyBorder="1" applyAlignment="1">
      <alignment vertical="center"/>
    </xf>
    <xf numFmtId="0" fontId="126" fillId="85" borderId="128" xfId="0" applyFont="1" applyFill="1" applyBorder="1" applyAlignment="1">
      <alignment vertical="center"/>
    </xf>
    <xf numFmtId="0" fontId="5" fillId="85" borderId="23" xfId="7640" applyFill="1" applyBorder="1" applyAlignment="1">
      <alignment vertical="center"/>
    </xf>
    <xf numFmtId="218" fontId="5" fillId="106" borderId="42" xfId="0" applyNumberFormat="1" applyFont="1" applyFill="1" applyBorder="1" applyAlignment="1">
      <alignment vertical="center"/>
    </xf>
    <xf numFmtId="0" fontId="133" fillId="34" borderId="43" xfId="0" applyFont="1" applyFill="1" applyBorder="1" applyAlignment="1">
      <alignment horizontal="left" vertical="center"/>
    </xf>
    <xf numFmtId="218" fontId="162" fillId="105" borderId="36" xfId="0" applyNumberFormat="1" applyFont="1" applyFill="1" applyBorder="1" applyAlignment="1">
      <alignment vertical="center"/>
    </xf>
    <xf numFmtId="211" fontId="5" fillId="82" borderId="167" xfId="0" applyNumberFormat="1" applyFont="1" applyFill="1" applyBorder="1" applyAlignment="1">
      <alignment horizontal="left" vertical="center"/>
    </xf>
    <xf numFmtId="218" fontId="112" fillId="82" borderId="167" xfId="0" applyNumberFormat="1" applyFont="1" applyFill="1" applyBorder="1" applyAlignment="1">
      <alignment vertical="center"/>
    </xf>
    <xf numFmtId="218" fontId="126" fillId="106" borderId="128" xfId="0" applyNumberFormat="1" applyFont="1" applyFill="1" applyBorder="1" applyAlignment="1">
      <alignment horizontal="center" vertical="center"/>
    </xf>
    <xf numFmtId="0" fontId="5" fillId="80" borderId="37" xfId="0" applyFont="1" applyFill="1" applyBorder="1"/>
    <xf numFmtId="218" fontId="112" fillId="82" borderId="37" xfId="0" applyNumberFormat="1" applyFont="1" applyFill="1" applyBorder="1" applyAlignment="1">
      <alignment vertical="center"/>
    </xf>
    <xf numFmtId="223" fontId="112" fillId="82" borderId="37" xfId="0" applyNumberFormat="1" applyFont="1" applyFill="1" applyBorder="1" applyAlignment="1">
      <alignment vertical="center"/>
    </xf>
    <xf numFmtId="218" fontId="112" fillId="82" borderId="165" xfId="0" applyNumberFormat="1" applyFont="1" applyFill="1" applyBorder="1" applyAlignment="1">
      <alignment vertical="center"/>
    </xf>
    <xf numFmtId="218" fontId="5" fillId="105" borderId="36" xfId="0" applyNumberFormat="1" applyFont="1" applyFill="1" applyBorder="1" applyProtection="1">
      <protection locked="0"/>
    </xf>
    <xf numFmtId="218" fontId="5" fillId="106" borderId="23" xfId="0" applyNumberFormat="1" applyFont="1" applyFill="1" applyBorder="1" applyProtection="1">
      <protection locked="0"/>
    </xf>
    <xf numFmtId="218" fontId="5" fillId="85" borderId="147" xfId="0" applyNumberFormat="1" applyFont="1" applyFill="1" applyBorder="1" applyProtection="1">
      <protection locked="0"/>
    </xf>
    <xf numFmtId="218" fontId="5" fillId="106" borderId="167" xfId="0" applyNumberFormat="1" applyFont="1" applyFill="1" applyBorder="1" applyAlignment="1">
      <alignment vertical="center"/>
    </xf>
    <xf numFmtId="0" fontId="5" fillId="85" borderId="167" xfId="7640" applyFill="1" applyBorder="1" applyAlignment="1">
      <alignment vertical="center"/>
    </xf>
    <xf numFmtId="218" fontId="5" fillId="105" borderId="164" xfId="0" applyNumberFormat="1" applyFont="1" applyFill="1" applyBorder="1" applyAlignment="1">
      <alignment vertical="center"/>
    </xf>
    <xf numFmtId="218" fontId="5" fillId="106" borderId="139" xfId="0" applyNumberFormat="1" applyFont="1" applyFill="1" applyBorder="1" applyAlignment="1">
      <alignment vertical="center"/>
    </xf>
    <xf numFmtId="211" fontId="5" fillId="82" borderId="139" xfId="0" applyNumberFormat="1" applyFont="1" applyFill="1" applyBorder="1" applyAlignment="1">
      <alignment horizontal="left" vertical="center"/>
    </xf>
    <xf numFmtId="230" fontId="2" fillId="0" borderId="161" xfId="6626" applyNumberFormat="1" applyFont="1" applyBorder="1" applyAlignment="1" applyProtection="1">
      <alignment horizontal="right"/>
      <protection locked="0"/>
    </xf>
    <xf numFmtId="230" fontId="2" fillId="0" borderId="23" xfId="6626" applyNumberFormat="1" applyFont="1" applyBorder="1" applyProtection="1">
      <protection locked="0"/>
    </xf>
    <xf numFmtId="0" fontId="126" fillId="105" borderId="127" xfId="0" applyFont="1" applyFill="1" applyBorder="1" applyAlignment="1">
      <alignment horizontal="center" vertical="center"/>
    </xf>
    <xf numFmtId="0" fontId="126" fillId="85" borderId="152" xfId="0" applyFont="1" applyFill="1" applyBorder="1" applyAlignment="1">
      <alignment horizontal="center" vertical="center"/>
    </xf>
    <xf numFmtId="0" fontId="126" fillId="82" borderId="129" xfId="0" applyFont="1" applyFill="1" applyBorder="1" applyAlignment="1">
      <alignment horizontal="center" vertical="center"/>
    </xf>
    <xf numFmtId="0" fontId="166" fillId="84" borderId="0" xfId="0" applyFont="1" applyFill="1" applyAlignment="1">
      <alignment vertical="center"/>
    </xf>
    <xf numFmtId="219" fontId="165" fillId="84" borderId="123" xfId="0" applyNumberFormat="1" applyFont="1" applyFill="1" applyBorder="1" applyAlignment="1">
      <alignment vertical="center"/>
    </xf>
    <xf numFmtId="219" fontId="165" fillId="84" borderId="126" xfId="0" applyNumberFormat="1" applyFont="1" applyFill="1" applyBorder="1" applyAlignment="1">
      <alignment vertical="center"/>
    </xf>
    <xf numFmtId="0" fontId="167" fillId="108" borderId="126" xfId="0" applyFont="1" applyFill="1" applyBorder="1" applyAlignment="1">
      <alignment horizontal="center" vertical="center" wrapText="1"/>
    </xf>
    <xf numFmtId="0" fontId="165" fillId="68" borderId="0" xfId="0" applyFont="1" applyFill="1" applyAlignment="1">
      <alignment vertical="center" wrapText="1"/>
    </xf>
    <xf numFmtId="0" fontId="168" fillId="34" borderId="44" xfId="0" applyFont="1" applyFill="1" applyBorder="1" applyAlignment="1">
      <alignment vertical="center" wrapText="1"/>
    </xf>
    <xf numFmtId="211" fontId="165" fillId="108" borderId="132" xfId="0" applyNumberFormat="1" applyFont="1" applyFill="1" applyBorder="1" applyAlignment="1">
      <alignment vertical="center"/>
    </xf>
    <xf numFmtId="218" fontId="165" fillId="108" borderId="132" xfId="0" applyNumberFormat="1" applyFont="1" applyFill="1" applyBorder="1" applyAlignment="1">
      <alignment vertical="center"/>
    </xf>
    <xf numFmtId="211" fontId="165" fillId="108" borderId="144" xfId="0" applyNumberFormat="1" applyFont="1" applyFill="1" applyBorder="1" applyAlignment="1">
      <alignment vertical="center"/>
    </xf>
    <xf numFmtId="218" fontId="165" fillId="108" borderId="144" xfId="0" applyNumberFormat="1" applyFont="1" applyFill="1" applyBorder="1" applyAlignment="1">
      <alignment vertical="center"/>
    </xf>
    <xf numFmtId="0" fontId="5" fillId="107" borderId="37" xfId="0" applyFont="1" applyFill="1" applyBorder="1" applyAlignment="1">
      <alignment vertical="center"/>
    </xf>
    <xf numFmtId="0" fontId="165" fillId="84" borderId="122" xfId="0" applyFont="1" applyFill="1" applyBorder="1" applyAlignment="1">
      <alignment vertical="center"/>
    </xf>
    <xf numFmtId="0" fontId="169" fillId="84" borderId="0" xfId="0" applyFont="1" applyFill="1" applyAlignment="1">
      <alignment vertical="center"/>
    </xf>
    <xf numFmtId="0" fontId="165" fillId="84" borderId="145" xfId="0" applyFont="1" applyFill="1" applyBorder="1" applyAlignment="1">
      <alignment vertical="center"/>
    </xf>
    <xf numFmtId="0" fontId="170" fillId="68" borderId="0" xfId="0" applyFont="1" applyFill="1" applyAlignment="1">
      <alignment vertical="center"/>
    </xf>
    <xf numFmtId="0" fontId="5" fillId="107" borderId="161" xfId="0" applyFont="1" applyFill="1" applyBorder="1" applyAlignment="1">
      <alignment vertical="center"/>
    </xf>
    <xf numFmtId="0" fontId="5" fillId="107" borderId="40" xfId="0" applyFont="1" applyFill="1" applyBorder="1" applyAlignment="1">
      <alignment vertical="center"/>
    </xf>
    <xf numFmtId="0" fontId="165" fillId="108" borderId="138" xfId="0" applyFont="1" applyFill="1" applyBorder="1" applyAlignment="1">
      <alignment vertical="center"/>
    </xf>
    <xf numFmtId="0" fontId="5" fillId="105" borderId="119" xfId="0" applyFont="1" applyFill="1" applyBorder="1" applyAlignment="1">
      <alignment vertical="center"/>
    </xf>
    <xf numFmtId="0" fontId="5" fillId="82" borderId="0" xfId="0" applyFont="1" applyFill="1" applyAlignment="1">
      <alignment vertical="center"/>
    </xf>
    <xf numFmtId="0" fontId="168" fillId="34" borderId="43" xfId="0" applyFont="1" applyFill="1" applyBorder="1" applyAlignment="1">
      <alignment vertical="center" wrapText="1"/>
    </xf>
    <xf numFmtId="0" fontId="133" fillId="34" borderId="43" xfId="0" applyFont="1" applyFill="1" applyBorder="1" applyAlignment="1">
      <alignment horizontal="center" vertical="center"/>
    </xf>
    <xf numFmtId="0" fontId="5" fillId="34" borderId="44" xfId="0" applyFont="1" applyFill="1" applyBorder="1" applyAlignment="1">
      <alignment vertical="center"/>
    </xf>
    <xf numFmtId="218" fontId="165" fillId="108" borderId="149" xfId="0" applyNumberFormat="1" applyFont="1" applyFill="1" applyBorder="1" applyAlignment="1">
      <alignment vertical="center"/>
    </xf>
    <xf numFmtId="0" fontId="5" fillId="80" borderId="36" xfId="0" applyFont="1" applyFill="1" applyBorder="1" applyAlignment="1">
      <alignment vertical="center"/>
    </xf>
    <xf numFmtId="220" fontId="5" fillId="105" borderId="161" xfId="0" applyNumberFormat="1" applyFont="1" applyFill="1" applyBorder="1" applyAlignment="1">
      <alignment horizontal="right" vertical="center"/>
    </xf>
    <xf numFmtId="218" fontId="112" fillId="80" borderId="118" xfId="0" applyNumberFormat="1" applyFont="1" applyFill="1" applyBorder="1" applyAlignment="1">
      <alignment vertical="center"/>
    </xf>
    <xf numFmtId="0" fontId="5" fillId="80" borderId="126" xfId="0" applyFont="1" applyFill="1" applyBorder="1" applyAlignment="1">
      <alignment vertical="center"/>
    </xf>
    <xf numFmtId="0" fontId="5" fillId="107" borderId="167" xfId="0" applyFont="1" applyFill="1" applyBorder="1" applyAlignment="1">
      <alignment vertical="center"/>
    </xf>
    <xf numFmtId="0" fontId="133" fillId="34" borderId="43" xfId="0" applyFont="1" applyFill="1" applyBorder="1"/>
    <xf numFmtId="0" fontId="5" fillId="107" borderId="165" xfId="0" applyFont="1" applyFill="1" applyBorder="1" applyAlignment="1">
      <alignment vertical="center"/>
    </xf>
    <xf numFmtId="0" fontId="5" fillId="107" borderId="139" xfId="0" applyFont="1" applyFill="1" applyBorder="1" applyAlignment="1">
      <alignment vertical="center"/>
    </xf>
    <xf numFmtId="0" fontId="5" fillId="107" borderId="23" xfId="0" applyFont="1" applyFill="1" applyBorder="1" applyAlignment="1">
      <alignment vertical="center"/>
    </xf>
    <xf numFmtId="0" fontId="5" fillId="108" borderId="138" xfId="0" applyFont="1" applyFill="1" applyBorder="1" applyAlignment="1">
      <alignment vertical="center"/>
    </xf>
    <xf numFmtId="237" fontId="165" fillId="108" borderId="132" xfId="0" applyNumberFormat="1" applyFont="1" applyFill="1" applyBorder="1" applyAlignment="1">
      <alignment vertical="center"/>
    </xf>
    <xf numFmtId="0" fontId="5" fillId="108" borderId="37" xfId="0" applyFont="1" applyFill="1" applyBorder="1" applyAlignment="1">
      <alignment vertical="center"/>
    </xf>
    <xf numFmtId="0" fontId="5" fillId="80" borderId="36" xfId="0" applyFont="1" applyFill="1" applyBorder="1" applyAlignment="1">
      <alignment vertical="center" wrapText="1"/>
    </xf>
    <xf numFmtId="0" fontId="126" fillId="105" borderId="127" xfId="0" applyFont="1" applyFill="1" applyBorder="1" applyAlignment="1">
      <alignment vertical="center"/>
    </xf>
    <xf numFmtId="0" fontId="167" fillId="108" borderId="129" xfId="0" applyFont="1" applyFill="1" applyBorder="1" applyAlignment="1">
      <alignment horizontal="center" vertical="center"/>
    </xf>
    <xf numFmtId="0" fontId="2" fillId="84" borderId="0" xfId="0" applyFont="1" applyFill="1" applyAlignment="1">
      <alignment horizontal="center" vertical="center" wrapText="1"/>
    </xf>
    <xf numFmtId="0" fontId="5" fillId="80" borderId="119" xfId="0" applyFont="1" applyFill="1" applyBorder="1" applyProtection="1">
      <protection locked="0"/>
    </xf>
    <xf numFmtId="0" fontId="5" fillId="34" borderId="162" xfId="0" applyFont="1" applyFill="1" applyBorder="1" applyAlignment="1">
      <alignment vertical="center"/>
    </xf>
    <xf numFmtId="0" fontId="112" fillId="34" borderId="162" xfId="0" applyFont="1" applyFill="1" applyBorder="1" applyAlignment="1">
      <alignment vertical="center"/>
    </xf>
    <xf numFmtId="0" fontId="5" fillId="80" borderId="119" xfId="0" applyFont="1" applyFill="1" applyBorder="1"/>
    <xf numFmtId="0" fontId="134" fillId="34" borderId="33" xfId="0" quotePrefix="1" applyFont="1" applyFill="1" applyBorder="1" applyAlignment="1">
      <alignment vertical="center"/>
    </xf>
    <xf numFmtId="218" fontId="5" fillId="85" borderId="167" xfId="0" applyNumberFormat="1" applyFont="1" applyFill="1" applyBorder="1" applyAlignment="1">
      <alignment horizontal="left" vertical="center"/>
    </xf>
    <xf numFmtId="0" fontId="5" fillId="82" borderId="167" xfId="0" applyFont="1" applyFill="1" applyBorder="1" applyAlignment="1">
      <alignment vertical="center"/>
    </xf>
    <xf numFmtId="218" fontId="5" fillId="34" borderId="162" xfId="0" applyNumberFormat="1" applyFont="1" applyFill="1" applyBorder="1" applyAlignment="1">
      <alignment vertical="center"/>
    </xf>
    <xf numFmtId="0" fontId="133" fillId="34" borderId="169" xfId="0" applyFont="1" applyFill="1" applyBorder="1" applyAlignment="1">
      <alignment vertical="center" wrapText="1"/>
    </xf>
    <xf numFmtId="0" fontId="5" fillId="34" borderId="169" xfId="0" applyFont="1" applyFill="1" applyBorder="1" applyAlignment="1">
      <alignment vertical="center"/>
    </xf>
    <xf numFmtId="0" fontId="5" fillId="34" borderId="142" xfId="0" applyFont="1" applyFill="1" applyBorder="1" applyAlignment="1">
      <alignment vertical="center"/>
    </xf>
    <xf numFmtId="0" fontId="112" fillId="34" borderId="142" xfId="0" applyFont="1" applyFill="1" applyBorder="1" applyAlignment="1">
      <alignment vertical="center"/>
    </xf>
    <xf numFmtId="218" fontId="5" fillId="85" borderId="167" xfId="0" applyNumberFormat="1" applyFont="1" applyFill="1" applyBorder="1" applyAlignment="1">
      <alignment vertical="center"/>
    </xf>
    <xf numFmtId="211" fontId="165" fillId="108" borderId="143" xfId="0" applyNumberFormat="1" applyFont="1" applyFill="1" applyBorder="1" applyAlignment="1">
      <alignment vertical="center"/>
    </xf>
    <xf numFmtId="218" fontId="5" fillId="106" borderId="166" xfId="0" applyNumberFormat="1" applyFont="1" applyFill="1" applyBorder="1" applyAlignment="1">
      <alignment vertical="center"/>
    </xf>
    <xf numFmtId="0" fontId="5" fillId="85" borderId="167" xfId="7640" applyFill="1" applyBorder="1" applyAlignment="1">
      <alignment horizontal="left" vertical="center"/>
    </xf>
    <xf numFmtId="0" fontId="5" fillId="107" borderId="164" xfId="0" applyFont="1" applyFill="1" applyBorder="1" applyAlignment="1">
      <alignment vertical="center"/>
    </xf>
    <xf numFmtId="0" fontId="161" fillId="80" borderId="136" xfId="0" applyFont="1" applyFill="1" applyBorder="1" applyAlignment="1">
      <alignment vertical="center"/>
    </xf>
    <xf numFmtId="218" fontId="5" fillId="80" borderId="162" xfId="0" applyNumberFormat="1" applyFont="1" applyFill="1" applyBorder="1" applyAlignment="1">
      <alignment vertical="center"/>
    </xf>
    <xf numFmtId="218" fontId="165" fillId="80" borderId="162" xfId="0" applyNumberFormat="1" applyFont="1" applyFill="1" applyBorder="1" applyAlignment="1">
      <alignment vertical="center"/>
    </xf>
    <xf numFmtId="0" fontId="112" fillId="34" borderId="120" xfId="0" applyFont="1" applyFill="1" applyBorder="1" applyAlignment="1">
      <alignment vertical="center"/>
    </xf>
    <xf numFmtId="236" fontId="2" fillId="109" borderId="132" xfId="48046" applyNumberFormat="1" applyFont="1" applyFill="1" applyBorder="1" applyAlignment="1">
      <alignment vertical="center"/>
    </xf>
    <xf numFmtId="4" fontId="98" fillId="109" borderId="23" xfId="0" applyNumberFormat="1" applyFont="1" applyFill="1" applyBorder="1" applyAlignment="1">
      <alignment vertical="center"/>
    </xf>
    <xf numFmtId="0" fontId="2" fillId="96" borderId="164" xfId="0" applyFont="1" applyFill="1" applyBorder="1" applyProtection="1">
      <protection locked="0"/>
    </xf>
    <xf numFmtId="0" fontId="2" fillId="0" borderId="167" xfId="6626" applyFont="1" applyBorder="1" applyAlignment="1" applyProtection="1">
      <alignment horizontal="center"/>
      <protection locked="0"/>
    </xf>
    <xf numFmtId="228" fontId="2" fillId="0" borderId="167" xfId="48047" applyNumberFormat="1" applyFont="1" applyBorder="1" applyAlignment="1" applyProtection="1">
      <alignment horizontal="right"/>
      <protection locked="0"/>
    </xf>
    <xf numFmtId="0" fontId="2" fillId="34" borderId="165" xfId="6626" applyFont="1" applyFill="1" applyBorder="1" applyProtection="1">
      <protection locked="0"/>
    </xf>
    <xf numFmtId="0" fontId="2" fillId="96" borderId="164" xfId="6626" applyFont="1" applyFill="1" applyBorder="1" applyAlignment="1" applyProtection="1">
      <alignment horizontal="left"/>
      <protection locked="0"/>
    </xf>
    <xf numFmtId="0" fontId="2" fillId="96" borderId="167" xfId="6626" applyFont="1" applyFill="1" applyBorder="1" applyAlignment="1" applyProtection="1">
      <alignment horizontal="left"/>
      <protection locked="0"/>
    </xf>
    <xf numFmtId="0" fontId="2" fillId="96" borderId="166" xfId="6626" applyFont="1" applyFill="1" applyBorder="1" applyAlignment="1" applyProtection="1">
      <alignment horizontal="left"/>
      <protection locked="0"/>
    </xf>
    <xf numFmtId="165" fontId="2" fillId="82" borderId="165" xfId="48047" applyFont="1" applyFill="1" applyBorder="1" applyAlignment="1" applyProtection="1"/>
    <xf numFmtId="232" fontId="5" fillId="82" borderId="130" xfId="48047" applyNumberFormat="1" applyFont="1" applyFill="1" applyBorder="1" applyAlignment="1" applyProtection="1">
      <alignment horizontal="center" vertical="center"/>
    </xf>
    <xf numFmtId="0" fontId="133" fillId="34" borderId="138" xfId="0" applyFont="1" applyFill="1" applyBorder="1" applyAlignment="1">
      <alignment vertical="center"/>
    </xf>
    <xf numFmtId="0" fontId="133" fillId="34" borderId="160" xfId="0" applyFont="1" applyFill="1" applyBorder="1" applyAlignment="1">
      <alignment vertical="center" wrapText="1"/>
    </xf>
    <xf numFmtId="218" fontId="174" fillId="106" borderId="23" xfId="0" applyNumberFormat="1" applyFont="1" applyFill="1" applyBorder="1" applyAlignment="1">
      <alignment vertical="center"/>
    </xf>
    <xf numFmtId="218" fontId="5" fillId="82" borderId="162" xfId="0" applyNumberFormat="1" applyFont="1" applyFill="1" applyBorder="1" applyAlignment="1">
      <alignment vertical="center"/>
    </xf>
    <xf numFmtId="0" fontId="135" fillId="103" borderId="32" xfId="8493" applyFont="1" applyFill="1" applyBorder="1" applyAlignment="1">
      <alignment horizontal="center" vertical="center" wrapText="1"/>
    </xf>
    <xf numFmtId="0" fontId="2" fillId="0" borderId="164" xfId="6626" applyFont="1" applyBorder="1" applyAlignment="1" applyProtection="1">
      <alignment horizontal="center"/>
      <protection locked="0"/>
    </xf>
    <xf numFmtId="227" fontId="2" fillId="34" borderId="167" xfId="48047" applyNumberFormat="1" applyFont="1" applyFill="1" applyBorder="1" applyAlignment="1" applyProtection="1">
      <protection locked="0"/>
    </xf>
    <xf numFmtId="232" fontId="2" fillId="82" borderId="165" xfId="48047" applyNumberFormat="1" applyFont="1" applyFill="1" applyBorder="1" applyAlignment="1" applyProtection="1"/>
    <xf numFmtId="226" fontId="2" fillId="82" borderId="141" xfId="6626" applyNumberFormat="1" applyFont="1" applyFill="1" applyBorder="1" applyAlignment="1">
      <alignment wrapText="1"/>
    </xf>
    <xf numFmtId="0" fontId="134" fillId="103" borderId="124" xfId="8493" applyFont="1" applyFill="1" applyBorder="1" applyAlignment="1">
      <alignment vertical="center" wrapText="1"/>
    </xf>
    <xf numFmtId="165" fontId="2" fillId="82" borderId="41" xfId="48047" applyFont="1" applyFill="1" applyBorder="1" applyAlignment="1" applyProtection="1"/>
    <xf numFmtId="165" fontId="2" fillId="82" borderId="166" xfId="48047" applyFont="1" applyFill="1" applyBorder="1" applyAlignment="1" applyProtection="1"/>
    <xf numFmtId="165" fontId="2" fillId="82" borderId="42" xfId="48047" applyFont="1" applyFill="1" applyBorder="1" applyAlignment="1" applyProtection="1"/>
    <xf numFmtId="241" fontId="2" fillId="82" borderId="33" xfId="48047" applyNumberFormat="1" applyFont="1" applyFill="1" applyBorder="1" applyAlignment="1" applyProtection="1"/>
    <xf numFmtId="241" fontId="2" fillId="82" borderId="34" xfId="48047" applyNumberFormat="1" applyFont="1" applyFill="1" applyBorder="1" applyAlignment="1" applyProtection="1"/>
    <xf numFmtId="241" fontId="2" fillId="82" borderId="99" xfId="48047" applyNumberFormat="1" applyFont="1" applyFill="1" applyBorder="1" applyAlignment="1" applyProtection="1"/>
    <xf numFmtId="241" fontId="2" fillId="82" borderId="119" xfId="48047" applyNumberFormat="1" applyFont="1" applyFill="1" applyBorder="1" applyAlignment="1" applyProtection="1"/>
    <xf numFmtId="241" fontId="2" fillId="82" borderId="36" xfId="48047" applyNumberFormat="1" applyFont="1" applyFill="1" applyBorder="1" applyAlignment="1" applyProtection="1"/>
    <xf numFmtId="241" fontId="2" fillId="82" borderId="23" xfId="48047" applyNumberFormat="1" applyFont="1" applyFill="1" applyBorder="1" applyAlignment="1" applyProtection="1"/>
    <xf numFmtId="241" fontId="2" fillId="82" borderId="37" xfId="48047" applyNumberFormat="1" applyFont="1" applyFill="1" applyBorder="1" applyAlignment="1" applyProtection="1"/>
    <xf numFmtId="0" fontId="135" fillId="85" borderId="163" xfId="6626" applyFont="1" applyFill="1" applyBorder="1" applyAlignment="1">
      <alignment horizontal="center" vertical="center"/>
    </xf>
    <xf numFmtId="0" fontId="135" fillId="109" borderId="33" xfId="6626" applyFont="1" applyFill="1" applyBorder="1" applyAlignment="1">
      <alignment horizontal="center" vertical="center"/>
    </xf>
    <xf numFmtId="0" fontId="135" fillId="109" borderId="99" xfId="6626" applyFont="1" applyFill="1" applyBorder="1" applyAlignment="1">
      <alignment horizontal="center" vertical="center"/>
    </xf>
    <xf numFmtId="0" fontId="2" fillId="96" borderId="41" xfId="6626" applyFont="1" applyFill="1" applyBorder="1" applyAlignment="1" applyProtection="1">
      <alignment horizontal="left"/>
      <protection locked="0"/>
    </xf>
    <xf numFmtId="165" fontId="2" fillId="82" borderId="164" xfId="48047" applyFont="1" applyFill="1" applyBorder="1" applyAlignment="1" applyProtection="1"/>
    <xf numFmtId="0" fontId="135" fillId="106" borderId="150" xfId="6626" applyFont="1" applyFill="1" applyBorder="1" applyAlignment="1">
      <alignment horizontal="center" vertical="center"/>
    </xf>
    <xf numFmtId="0" fontId="135" fillId="106" borderId="133" xfId="6626" applyFont="1" applyFill="1" applyBorder="1" applyAlignment="1">
      <alignment horizontal="center" vertical="center"/>
    </xf>
    <xf numFmtId="0" fontId="2" fillId="96" borderId="164" xfId="6626" applyFont="1" applyFill="1" applyBorder="1" applyProtection="1">
      <protection locked="0"/>
    </xf>
    <xf numFmtId="0" fontId="2" fillId="96" borderId="165" xfId="6626" applyFont="1" applyFill="1" applyBorder="1" applyProtection="1">
      <protection locked="0"/>
    </xf>
    <xf numFmtId="0" fontId="2" fillId="96" borderId="161" xfId="6626" applyFont="1" applyFill="1" applyBorder="1" applyAlignment="1" applyProtection="1">
      <alignment horizontal="right"/>
      <protection locked="0"/>
    </xf>
    <xf numFmtId="165" fontId="2" fillId="82" borderId="167" xfId="48047" applyFont="1" applyFill="1" applyBorder="1" applyAlignment="1" applyProtection="1"/>
    <xf numFmtId="225" fontId="135" fillId="103" borderId="124" xfId="8493" applyNumberFormat="1" applyFont="1" applyFill="1" applyBorder="1" applyAlignment="1">
      <alignment horizontal="center" vertical="center" wrapText="1"/>
    </xf>
    <xf numFmtId="0" fontId="2" fillId="34" borderId="160" xfId="6626" applyFont="1" applyFill="1" applyBorder="1" applyAlignment="1" applyProtection="1">
      <alignment horizontal="center"/>
      <protection locked="0"/>
    </xf>
    <xf numFmtId="0" fontId="2" fillId="96" borderId="167" xfId="6626" applyFont="1" applyFill="1" applyBorder="1" applyProtection="1">
      <protection locked="0"/>
    </xf>
    <xf numFmtId="0" fontId="2" fillId="34" borderId="166" xfId="6626" applyFont="1" applyFill="1" applyBorder="1" applyAlignment="1" applyProtection="1">
      <alignment horizontal="right"/>
      <protection locked="0"/>
    </xf>
    <xf numFmtId="0" fontId="2" fillId="34" borderId="165" xfId="6626" applyFont="1" applyFill="1" applyBorder="1" applyAlignment="1" applyProtection="1">
      <alignment horizontal="right"/>
      <protection locked="0"/>
    </xf>
    <xf numFmtId="0" fontId="135" fillId="103" borderId="31" xfId="6626" applyFont="1" applyFill="1" applyBorder="1" applyAlignment="1">
      <alignment horizontal="center" vertical="center"/>
    </xf>
    <xf numFmtId="0" fontId="135" fillId="85" borderId="128" xfId="6626" applyFont="1" applyFill="1" applyBorder="1" applyAlignment="1">
      <alignment horizontal="center" vertical="center"/>
    </xf>
    <xf numFmtId="4" fontId="2" fillId="82" borderId="37" xfId="6626" applyNumberFormat="1" applyFont="1" applyFill="1" applyBorder="1"/>
    <xf numFmtId="0" fontId="2" fillId="34" borderId="165" xfId="6626" applyFont="1" applyFill="1" applyBorder="1" applyAlignment="1" applyProtection="1">
      <alignment horizontal="center"/>
      <protection locked="0"/>
    </xf>
    <xf numFmtId="0" fontId="2" fillId="96" borderId="166" xfId="0" applyFont="1" applyFill="1" applyBorder="1" applyProtection="1">
      <protection locked="0"/>
    </xf>
    <xf numFmtId="0" fontId="2" fillId="96" borderId="167" xfId="0" applyFont="1" applyFill="1" applyBorder="1" applyProtection="1">
      <protection locked="0"/>
    </xf>
    <xf numFmtId="0" fontId="177" fillId="83" borderId="0" xfId="0" applyFont="1" applyFill="1"/>
    <xf numFmtId="0" fontId="178" fillId="82" borderId="0" xfId="0" applyFont="1" applyFill="1" applyAlignment="1">
      <alignment vertical="center"/>
    </xf>
    <xf numFmtId="0" fontId="179" fillId="84" borderId="0" xfId="0" applyFont="1" applyFill="1" applyAlignment="1">
      <alignment vertical="center" wrapText="1"/>
    </xf>
    <xf numFmtId="165" fontId="2" fillId="82" borderId="0" xfId="48047" applyFont="1" applyFill="1" applyBorder="1" applyAlignment="1" applyProtection="1"/>
    <xf numFmtId="218" fontId="5" fillId="105" borderId="162" xfId="0" applyNumberFormat="1" applyFont="1" applyFill="1" applyBorder="1" applyAlignment="1">
      <alignment vertical="center"/>
    </xf>
    <xf numFmtId="218" fontId="5" fillId="106" borderId="162" xfId="0" applyNumberFormat="1" applyFont="1" applyFill="1" applyBorder="1" applyAlignment="1">
      <alignment vertical="center"/>
    </xf>
    <xf numFmtId="218" fontId="5" fillId="85" borderId="162" xfId="0" applyNumberFormat="1" applyFont="1" applyFill="1" applyBorder="1" applyAlignment="1">
      <alignment vertical="center"/>
    </xf>
    <xf numFmtId="218" fontId="112" fillId="82" borderId="160" xfId="0" applyNumberFormat="1" applyFont="1" applyFill="1" applyBorder="1" applyAlignment="1">
      <alignment vertical="center"/>
    </xf>
    <xf numFmtId="218" fontId="165" fillId="108" borderId="162" xfId="0" applyNumberFormat="1" applyFont="1" applyFill="1" applyBorder="1" applyAlignment="1">
      <alignment vertical="center"/>
    </xf>
    <xf numFmtId="0" fontId="5" fillId="85" borderId="162" xfId="7640" applyFill="1" applyBorder="1" applyAlignment="1">
      <alignment vertical="center"/>
    </xf>
    <xf numFmtId="211" fontId="5" fillId="82" borderId="160" xfId="0" applyNumberFormat="1" applyFont="1" applyFill="1" applyBorder="1" applyAlignment="1">
      <alignment horizontal="left" vertical="center"/>
    </xf>
    <xf numFmtId="0" fontId="5" fillId="108" borderId="160" xfId="0" applyFont="1" applyFill="1" applyBorder="1" applyAlignment="1">
      <alignment vertical="center"/>
    </xf>
    <xf numFmtId="0" fontId="5" fillId="107" borderId="162" xfId="0" applyFont="1" applyFill="1" applyBorder="1" applyAlignment="1">
      <alignment vertical="center"/>
    </xf>
    <xf numFmtId="0" fontId="5" fillId="107" borderId="120" xfId="0" applyFont="1" applyFill="1" applyBorder="1" applyAlignment="1">
      <alignment vertical="center"/>
    </xf>
    <xf numFmtId="165" fontId="2" fillId="0" borderId="34" xfId="48047" applyFont="1" applyBorder="1" applyAlignment="1" applyProtection="1">
      <alignment wrapText="1"/>
      <protection locked="0"/>
    </xf>
    <xf numFmtId="0" fontId="2" fillId="96" borderId="33" xfId="6626" applyFont="1" applyFill="1" applyBorder="1" applyAlignment="1" applyProtection="1">
      <alignment horizontal="left" wrapText="1"/>
      <protection locked="0"/>
    </xf>
    <xf numFmtId="0" fontId="2" fillId="96" borderId="34" xfId="6626" applyFont="1" applyFill="1" applyBorder="1" applyAlignment="1" applyProtection="1">
      <alignment horizontal="left" wrapText="1"/>
      <protection locked="0"/>
    </xf>
    <xf numFmtId="0" fontId="2" fillId="96" borderId="99" xfId="6626" applyFont="1" applyFill="1" applyBorder="1" applyAlignment="1" applyProtection="1">
      <alignment horizontal="left" wrapText="1"/>
      <protection locked="0"/>
    </xf>
    <xf numFmtId="0" fontId="2" fillId="0" borderId="40" xfId="6626" applyFont="1" applyBorder="1" applyAlignment="1" applyProtection="1">
      <alignment horizontal="left"/>
      <protection locked="0"/>
    </xf>
    <xf numFmtId="165" fontId="2" fillId="0" borderId="23" xfId="48047" applyFont="1" applyBorder="1" applyAlignment="1" applyProtection="1">
      <alignment wrapText="1"/>
      <protection locked="0"/>
    </xf>
    <xf numFmtId="0" fontId="2" fillId="96" borderId="36" xfId="6626" applyFont="1" applyFill="1" applyBorder="1" applyAlignment="1" applyProtection="1">
      <alignment horizontal="left" wrapText="1"/>
      <protection locked="0"/>
    </xf>
    <xf numFmtId="0" fontId="2" fillId="96" borderId="23" xfId="6626" applyFont="1" applyFill="1" applyBorder="1" applyAlignment="1" applyProtection="1">
      <alignment horizontal="left" wrapText="1"/>
      <protection locked="0"/>
    </xf>
    <xf numFmtId="0" fontId="2" fillId="96" borderId="37" xfId="6626" applyFont="1" applyFill="1" applyBorder="1" applyAlignment="1" applyProtection="1">
      <alignment horizontal="left" wrapText="1"/>
      <protection locked="0"/>
    </xf>
    <xf numFmtId="0" fontId="2" fillId="104" borderId="167" xfId="6626" applyFont="1" applyFill="1" applyBorder="1" applyAlignment="1" applyProtection="1">
      <alignment horizontal="center"/>
      <protection locked="0"/>
    </xf>
    <xf numFmtId="0" fontId="2" fillId="82" borderId="164" xfId="6626" applyFont="1" applyFill="1" applyBorder="1" applyAlignment="1">
      <alignment horizontal="right"/>
    </xf>
    <xf numFmtId="230" fontId="2" fillId="0" borderId="164" xfId="6626" applyNumberFormat="1" applyFont="1" applyBorder="1" applyAlignment="1" applyProtection="1">
      <alignment horizontal="right"/>
      <protection locked="0"/>
    </xf>
    <xf numFmtId="165" fontId="2" fillId="104" borderId="167" xfId="48047" applyFont="1" applyFill="1" applyBorder="1" applyAlignment="1" applyProtection="1">
      <protection locked="0"/>
    </xf>
    <xf numFmtId="229" fontId="2" fillId="82" borderId="167" xfId="48047" applyNumberFormat="1" applyFont="1" applyFill="1" applyBorder="1" applyAlignment="1" applyProtection="1"/>
    <xf numFmtId="232" fontId="2" fillId="82" borderId="167" xfId="48047" applyNumberFormat="1" applyFont="1" applyFill="1" applyBorder="1" applyAlignment="1" applyProtection="1"/>
    <xf numFmtId="0" fontId="2" fillId="96" borderId="165" xfId="6626" applyFont="1" applyFill="1" applyBorder="1" applyAlignment="1" applyProtection="1">
      <alignment horizontal="left"/>
      <protection locked="0"/>
    </xf>
    <xf numFmtId="241" fontId="2" fillId="82" borderId="167" xfId="48047" applyNumberFormat="1" applyFont="1" applyFill="1" applyBorder="1" applyAlignment="1" applyProtection="1"/>
    <xf numFmtId="241" fontId="2" fillId="82" borderId="165" xfId="48047" applyNumberFormat="1" applyFont="1" applyFill="1" applyBorder="1" applyAlignment="1" applyProtection="1"/>
    <xf numFmtId="0" fontId="2" fillId="34" borderId="167" xfId="6626" applyFont="1" applyFill="1" applyBorder="1" applyProtection="1">
      <protection locked="0"/>
    </xf>
    <xf numFmtId="239" fontId="2" fillId="82" borderId="161" xfId="48047" applyNumberFormat="1" applyFont="1" applyFill="1" applyBorder="1" applyAlignment="1" applyProtection="1"/>
    <xf numFmtId="0" fontId="5" fillId="96" borderId="161" xfId="6626" applyFont="1" applyFill="1" applyBorder="1" applyAlignment="1" applyProtection="1">
      <alignment horizontal="center" vertical="center" wrapText="1"/>
      <protection locked="0"/>
    </xf>
    <xf numFmtId="0" fontId="2" fillId="0" borderId="164" xfId="6626" applyFont="1" applyBorder="1" applyAlignment="1" applyProtection="1">
      <alignment horizontal="left" vertical="center"/>
      <protection locked="0"/>
    </xf>
    <xf numFmtId="0" fontId="2" fillId="96" borderId="165" xfId="6626" applyFont="1" applyFill="1" applyBorder="1" applyAlignment="1" applyProtection="1">
      <alignment horizontal="left" vertical="center"/>
      <protection locked="0"/>
    </xf>
    <xf numFmtId="0" fontId="2" fillId="96" borderId="164" xfId="6626" applyFont="1" applyFill="1" applyBorder="1" applyAlignment="1" applyProtection="1">
      <alignment horizontal="left" vertical="center"/>
      <protection locked="0"/>
    </xf>
    <xf numFmtId="0" fontId="2" fillId="96" borderId="167" xfId="6626" applyFont="1" applyFill="1" applyBorder="1" applyAlignment="1" applyProtection="1">
      <alignment horizontal="left" vertical="center"/>
      <protection locked="0"/>
    </xf>
    <xf numFmtId="0" fontId="2" fillId="96" borderId="166" xfId="6626" applyFont="1" applyFill="1" applyBorder="1" applyAlignment="1" applyProtection="1">
      <alignment horizontal="left" vertical="center"/>
      <protection locked="0"/>
    </xf>
    <xf numFmtId="231" fontId="2" fillId="82" borderId="165" xfId="48047" applyNumberFormat="1" applyFont="1" applyFill="1" applyBorder="1" applyAlignment="1" applyProtection="1">
      <alignment vertical="center"/>
    </xf>
    <xf numFmtId="231" fontId="2" fillId="82" borderId="164" xfId="48047" applyNumberFormat="1" applyFont="1" applyFill="1" applyBorder="1" applyAlignment="1" applyProtection="1">
      <alignment vertical="center"/>
    </xf>
    <xf numFmtId="165" fontId="2" fillId="82" borderId="165" xfId="48047" applyFont="1" applyFill="1" applyBorder="1" applyAlignment="1" applyProtection="1">
      <alignment vertical="center"/>
    </xf>
    <xf numFmtId="0" fontId="2" fillId="34" borderId="167" xfId="6626" applyFont="1" applyFill="1" applyBorder="1" applyAlignment="1" applyProtection="1">
      <alignment horizontal="center"/>
      <protection locked="0"/>
    </xf>
    <xf numFmtId="0" fontId="2" fillId="34" borderId="167" xfId="6626" applyFont="1" applyFill="1" applyBorder="1" applyAlignment="1" applyProtection="1">
      <alignment horizontal="right"/>
      <protection locked="0"/>
    </xf>
    <xf numFmtId="228" fontId="2" fillId="34" borderId="165" xfId="48047" applyNumberFormat="1" applyFont="1" applyFill="1" applyBorder="1" applyAlignment="1" applyProtection="1">
      <alignment horizontal="right"/>
      <protection locked="0"/>
    </xf>
    <xf numFmtId="0" fontId="2" fillId="96" borderId="165" xfId="0" applyFont="1" applyFill="1" applyBorder="1" applyProtection="1">
      <protection locked="0"/>
    </xf>
    <xf numFmtId="232" fontId="5" fillId="82" borderId="166" xfId="48047" applyNumberFormat="1" applyFont="1" applyFill="1" applyBorder="1" applyAlignment="1" applyProtection="1">
      <alignment horizontal="center" vertical="center"/>
    </xf>
    <xf numFmtId="3" fontId="2" fillId="34" borderId="165" xfId="6626" applyNumberFormat="1" applyFont="1" applyFill="1" applyBorder="1" applyAlignment="1" applyProtection="1">
      <alignment horizontal="right"/>
      <protection locked="0"/>
    </xf>
    <xf numFmtId="0" fontId="2" fillId="96" borderId="164" xfId="6626" applyFont="1" applyFill="1" applyBorder="1" applyAlignment="1" applyProtection="1">
      <alignment horizontal="right"/>
      <protection locked="0"/>
    </xf>
    <xf numFmtId="0" fontId="150" fillId="96" borderId="167" xfId="6626" applyFont="1" applyFill="1" applyBorder="1" applyAlignment="1" applyProtection="1">
      <alignment horizontal="right"/>
      <protection locked="0"/>
    </xf>
    <xf numFmtId="228" fontId="2" fillId="34" borderId="165" xfId="48047" applyNumberFormat="1" applyFont="1" applyFill="1" applyBorder="1" applyAlignment="1" applyProtection="1">
      <protection locked="0"/>
    </xf>
    <xf numFmtId="0" fontId="2" fillId="96" borderId="167" xfId="6626" applyFont="1" applyFill="1" applyBorder="1" applyAlignment="1" applyProtection="1">
      <alignment horizontal="right"/>
      <protection locked="0"/>
    </xf>
    <xf numFmtId="0" fontId="150" fillId="96" borderId="166" xfId="6626" applyFont="1" applyFill="1" applyBorder="1" applyAlignment="1" applyProtection="1">
      <alignment horizontal="right"/>
      <protection locked="0"/>
    </xf>
    <xf numFmtId="0" fontId="2" fillId="34" borderId="164" xfId="6626" applyFont="1" applyFill="1" applyBorder="1" applyAlignment="1" applyProtection="1">
      <alignment horizontal="center" wrapText="1"/>
      <protection locked="0"/>
    </xf>
    <xf numFmtId="165" fontId="2" fillId="34" borderId="166" xfId="48047" applyFont="1" applyFill="1" applyBorder="1" applyProtection="1">
      <protection locked="0"/>
    </xf>
    <xf numFmtId="0" fontId="2" fillId="34" borderId="161" xfId="6626" applyFont="1" applyFill="1" applyBorder="1" applyAlignment="1" applyProtection="1">
      <alignment horizontal="center" wrapText="1"/>
      <protection locked="0"/>
    </xf>
    <xf numFmtId="227" fontId="2" fillId="34" borderId="164" xfId="48047" applyNumberFormat="1" applyFont="1" applyFill="1" applyBorder="1" applyProtection="1">
      <protection locked="0"/>
    </xf>
    <xf numFmtId="0" fontId="2" fillId="82" borderId="166" xfId="6626" applyFont="1" applyFill="1" applyBorder="1"/>
    <xf numFmtId="0" fontId="150" fillId="96" borderId="165" xfId="6626" applyFont="1" applyFill="1" applyBorder="1" applyAlignment="1" applyProtection="1">
      <alignment horizontal="right"/>
      <protection locked="0"/>
    </xf>
    <xf numFmtId="227" fontId="2" fillId="34" borderId="161" xfId="48047" applyNumberFormat="1" applyFont="1" applyFill="1" applyBorder="1" applyProtection="1">
      <protection locked="0"/>
    </xf>
    <xf numFmtId="227" fontId="2" fillId="34" borderId="162" xfId="48047" applyNumberFormat="1" applyFont="1" applyFill="1" applyBorder="1" applyProtection="1">
      <protection locked="0"/>
    </xf>
    <xf numFmtId="211" fontId="165" fillId="82" borderId="167" xfId="0" applyNumberFormat="1" applyFont="1" applyFill="1" applyBorder="1" applyAlignment="1">
      <alignment horizontal="left" vertical="center"/>
    </xf>
    <xf numFmtId="165" fontId="2" fillId="82" borderId="170" xfId="48047" applyFont="1" applyFill="1" applyBorder="1" applyAlignment="1" applyProtection="1"/>
    <xf numFmtId="0" fontId="2" fillId="96" borderId="171" xfId="6626" applyFont="1" applyFill="1" applyBorder="1" applyProtection="1">
      <protection locked="0"/>
    </xf>
    <xf numFmtId="0" fontId="2" fillId="96" borderId="172" xfId="6626" applyFont="1" applyFill="1" applyBorder="1" applyProtection="1">
      <protection locked="0"/>
    </xf>
    <xf numFmtId="0" fontId="2" fillId="96" borderId="170" xfId="6626" applyFont="1" applyFill="1" applyBorder="1" applyProtection="1">
      <protection locked="0"/>
    </xf>
    <xf numFmtId="0" fontId="175" fillId="34" borderId="173" xfId="0" applyFont="1" applyFill="1" applyBorder="1" applyAlignment="1">
      <alignment vertical="center"/>
    </xf>
    <xf numFmtId="218" fontId="5" fillId="105" borderId="171" xfId="0" applyNumberFormat="1" applyFont="1" applyFill="1" applyBorder="1" applyAlignment="1">
      <alignment vertical="center"/>
    </xf>
    <xf numFmtId="0" fontId="5" fillId="106" borderId="172" xfId="0" applyFont="1" applyFill="1" applyBorder="1" applyProtection="1">
      <protection locked="0"/>
    </xf>
    <xf numFmtId="238" fontId="5" fillId="85" borderId="172" xfId="0" applyNumberFormat="1" applyFont="1" applyFill="1" applyBorder="1" applyProtection="1">
      <protection locked="0"/>
    </xf>
    <xf numFmtId="218" fontId="112" fillId="82" borderId="173" xfId="0" applyNumberFormat="1" applyFont="1" applyFill="1" applyBorder="1" applyAlignment="1">
      <alignment vertical="center"/>
    </xf>
    <xf numFmtId="218" fontId="5" fillId="106" borderId="172" xfId="0" applyNumberFormat="1" applyFont="1" applyFill="1" applyBorder="1" applyAlignment="1">
      <alignment vertical="center"/>
    </xf>
    <xf numFmtId="0" fontId="5" fillId="85" borderId="172" xfId="7640" applyFill="1" applyBorder="1" applyAlignment="1">
      <alignment vertical="center"/>
    </xf>
    <xf numFmtId="211" fontId="5" fillId="82" borderId="172" xfId="0" applyNumberFormat="1" applyFont="1" applyFill="1" applyBorder="1" applyAlignment="1">
      <alignment horizontal="left" vertical="center"/>
    </xf>
    <xf numFmtId="0" fontId="5" fillId="107" borderId="172" xfId="0" applyFont="1" applyFill="1" applyBorder="1" applyAlignment="1">
      <alignment vertical="center"/>
    </xf>
    <xf numFmtId="0" fontId="5" fillId="107" borderId="170" xfId="0" applyFont="1" applyFill="1" applyBorder="1" applyAlignment="1">
      <alignment vertical="center"/>
    </xf>
    <xf numFmtId="218" fontId="165" fillId="108" borderId="173" xfId="0" applyNumberFormat="1" applyFont="1" applyFill="1" applyBorder="1" applyAlignment="1">
      <alignment vertical="center"/>
    </xf>
    <xf numFmtId="0" fontId="5" fillId="106" borderId="172" xfId="0" applyFont="1" applyFill="1" applyBorder="1"/>
    <xf numFmtId="218" fontId="5" fillId="106" borderId="172" xfId="0" applyNumberFormat="1" applyFont="1" applyFill="1" applyBorder="1" applyProtection="1">
      <protection locked="0"/>
    </xf>
    <xf numFmtId="218" fontId="5" fillId="106" borderId="171" xfId="0" applyNumberFormat="1" applyFont="1" applyFill="1" applyBorder="1" applyAlignment="1">
      <alignment vertical="center"/>
    </xf>
    <xf numFmtId="218" fontId="5" fillId="85" borderId="172" xfId="0" applyNumberFormat="1" applyFont="1" applyFill="1" applyBorder="1" applyAlignment="1">
      <alignment vertical="center"/>
    </xf>
    <xf numFmtId="222" fontId="5" fillId="106" borderId="171" xfId="0" applyNumberFormat="1" applyFont="1" applyFill="1" applyBorder="1" applyAlignment="1">
      <alignment vertical="center"/>
    </xf>
    <xf numFmtId="222" fontId="5" fillId="85" borderId="172" xfId="0" applyNumberFormat="1" applyFont="1" applyFill="1" applyBorder="1" applyAlignment="1">
      <alignment vertical="center"/>
    </xf>
    <xf numFmtId="0" fontId="5" fillId="80" borderId="174" xfId="0" applyFont="1" applyFill="1" applyBorder="1"/>
    <xf numFmtId="218" fontId="112" fillId="82" borderId="170" xfId="0" applyNumberFormat="1" applyFont="1" applyFill="1" applyBorder="1" applyAlignment="1">
      <alignment vertical="center"/>
    </xf>
    <xf numFmtId="0" fontId="5" fillId="80" borderId="174" xfId="0" applyFont="1" applyFill="1" applyBorder="1" applyAlignment="1">
      <alignment vertical="center"/>
    </xf>
    <xf numFmtId="0" fontId="131" fillId="79" borderId="0" xfId="1" applyFont="1" applyFill="1" applyAlignment="1">
      <alignment horizontal="left" vertical="center" wrapText="1"/>
    </xf>
    <xf numFmtId="0" fontId="1" fillId="84" borderId="0" xfId="0" applyFont="1" applyFill="1"/>
    <xf numFmtId="0" fontId="1" fillId="83" borderId="0" xfId="0" applyFont="1" applyFill="1"/>
    <xf numFmtId="0" fontId="118" fillId="83" borderId="0" xfId="1" applyFont="1" applyFill="1" applyAlignment="1">
      <alignment horizontal="center" vertical="center" wrapText="1"/>
    </xf>
    <xf numFmtId="0" fontId="124" fillId="0" borderId="176" xfId="6626" applyFont="1" applyBorder="1" applyAlignment="1" applyProtection="1">
      <alignment horizontal="center" vertical="center" wrapText="1"/>
      <protection locked="0"/>
    </xf>
    <xf numFmtId="0" fontId="122" fillId="34" borderId="0" xfId="1" applyFont="1" applyFill="1" applyAlignment="1" applyProtection="1">
      <alignment horizontal="left" vertical="center" wrapText="1"/>
      <protection locked="0"/>
    </xf>
    <xf numFmtId="0" fontId="180" fillId="34" borderId="175" xfId="2" applyFont="1" applyFill="1" applyBorder="1" applyAlignment="1" applyProtection="1">
      <alignment vertical="center"/>
      <protection locked="0"/>
    </xf>
    <xf numFmtId="0" fontId="120" fillId="34" borderId="0" xfId="2" applyFont="1" applyFill="1" applyAlignment="1" applyProtection="1">
      <alignment vertical="center"/>
      <protection locked="0"/>
    </xf>
    <xf numFmtId="0" fontId="122" fillId="34" borderId="0" xfId="1" applyFont="1" applyFill="1" applyAlignment="1" applyProtection="1">
      <alignment vertical="center" wrapText="1"/>
      <protection locked="0"/>
    </xf>
    <xf numFmtId="0" fontId="135" fillId="103" borderId="0" xfId="8493" applyFont="1" applyFill="1" applyAlignment="1">
      <alignment horizontal="center" vertical="center" wrapText="1"/>
    </xf>
    <xf numFmtId="225" fontId="2" fillId="83" borderId="0" xfId="0" applyNumberFormat="1" applyFont="1" applyFill="1" applyAlignment="1">
      <alignment vertical="center"/>
    </xf>
    <xf numFmtId="4" fontId="135" fillId="82" borderId="128" xfId="48047" applyNumberFormat="1" applyFont="1" applyFill="1" applyBorder="1" applyAlignment="1">
      <alignment vertical="center"/>
    </xf>
    <xf numFmtId="236" fontId="135" fillId="82" borderId="124" xfId="48046" applyNumberFormat="1" applyFont="1" applyFill="1" applyBorder="1" applyAlignment="1">
      <alignment vertical="center"/>
    </xf>
    <xf numFmtId="0" fontId="1" fillId="79" borderId="0" xfId="2" applyFont="1" applyFill="1" applyProtection="1">
      <protection locked="0"/>
    </xf>
    <xf numFmtId="0" fontId="1" fillId="79" borderId="0" xfId="2" applyFont="1" applyFill="1"/>
    <xf numFmtId="0" fontId="2" fillId="96" borderId="177" xfId="6626" applyFont="1" applyFill="1" applyBorder="1" applyAlignment="1" applyProtection="1">
      <alignment horizontal="left"/>
      <protection locked="0"/>
    </xf>
    <xf numFmtId="165" fontId="2" fillId="82" borderId="177" xfId="48047" applyFont="1" applyFill="1" applyBorder="1" applyAlignment="1" applyProtection="1"/>
    <xf numFmtId="232" fontId="2" fillId="82" borderId="116" xfId="48047" applyNumberFormat="1" applyFont="1" applyFill="1" applyBorder="1" applyAlignment="1" applyProtection="1"/>
    <xf numFmtId="232" fontId="2" fillId="82" borderId="177" xfId="48047" applyNumberFormat="1" applyFont="1" applyFill="1" applyBorder="1" applyAlignment="1" applyProtection="1"/>
    <xf numFmtId="165" fontId="2" fillId="82" borderId="116" xfId="48047" applyFont="1" applyFill="1" applyBorder="1" applyAlignment="1" applyProtection="1"/>
    <xf numFmtId="0" fontId="2" fillId="96" borderId="177" xfId="0" applyFont="1" applyFill="1" applyBorder="1" applyAlignment="1" applyProtection="1">
      <alignment horizontal="left"/>
      <protection locked="0"/>
    </xf>
    <xf numFmtId="0" fontId="2" fillId="96" borderId="177" xfId="6626" applyFont="1" applyFill="1" applyBorder="1" applyAlignment="1" applyProtection="1">
      <alignment horizontal="left" wrapText="1"/>
      <protection locked="0"/>
    </xf>
    <xf numFmtId="0" fontId="1" fillId="83" borderId="0" xfId="0" applyFont="1" applyFill="1" applyAlignment="1">
      <alignment vertical="center"/>
    </xf>
    <xf numFmtId="0" fontId="2" fillId="96" borderId="177" xfId="6626" applyFont="1" applyFill="1" applyBorder="1" applyAlignment="1" applyProtection="1">
      <alignment horizontal="left" vertical="center"/>
      <protection locked="0"/>
    </xf>
    <xf numFmtId="0" fontId="2" fillId="96" borderId="116" xfId="6626" applyFont="1" applyFill="1" applyBorder="1" applyAlignment="1" applyProtection="1">
      <alignment horizontal="left" vertical="center"/>
      <protection locked="0"/>
    </xf>
    <xf numFmtId="231" fontId="2" fillId="82" borderId="177" xfId="48047" applyNumberFormat="1" applyFont="1" applyFill="1" applyBorder="1" applyAlignment="1" applyProtection="1">
      <alignment vertical="center"/>
    </xf>
    <xf numFmtId="165" fontId="2" fillId="82" borderId="177" xfId="48047" applyFont="1" applyFill="1" applyBorder="1" applyAlignment="1" applyProtection="1">
      <alignment vertical="center"/>
    </xf>
    <xf numFmtId="231" fontId="5" fillId="82" borderId="177" xfId="48047" applyNumberFormat="1" applyFont="1" applyFill="1" applyBorder="1" applyAlignment="1" applyProtection="1">
      <alignment horizontal="center" vertical="center"/>
    </xf>
    <xf numFmtId="0" fontId="5" fillId="96" borderId="177" xfId="6626" applyFont="1" applyFill="1" applyBorder="1" applyAlignment="1" applyProtection="1">
      <alignment horizontal="left" vertical="center"/>
      <protection locked="0"/>
    </xf>
    <xf numFmtId="232" fontId="5" fillId="82" borderId="177" xfId="48047" applyNumberFormat="1" applyFont="1" applyFill="1" applyBorder="1" applyAlignment="1" applyProtection="1">
      <alignment horizontal="center" vertical="center"/>
    </xf>
    <xf numFmtId="0" fontId="2" fillId="96" borderId="177" xfId="6626" applyFont="1" applyFill="1" applyBorder="1" applyProtection="1">
      <protection locked="0"/>
    </xf>
    <xf numFmtId="228" fontId="2" fillId="0" borderId="177" xfId="48047" applyNumberFormat="1" applyFont="1" applyBorder="1" applyAlignment="1" applyProtection="1">
      <alignment horizontal="right"/>
      <protection locked="0"/>
    </xf>
    <xf numFmtId="229" fontId="2" fillId="82" borderId="116" xfId="48047" applyNumberFormat="1" applyFont="1" applyFill="1" applyBorder="1" applyAlignment="1" applyProtection="1"/>
    <xf numFmtId="0" fontId="2" fillId="96" borderId="179" xfId="6626" applyFont="1" applyFill="1" applyBorder="1" applyAlignment="1" applyProtection="1">
      <alignment horizontal="left"/>
      <protection locked="0"/>
    </xf>
    <xf numFmtId="229" fontId="2" fillId="82" borderId="177" xfId="48047" applyNumberFormat="1" applyFont="1" applyFill="1" applyBorder="1" applyAlignment="1" applyProtection="1"/>
    <xf numFmtId="239" fontId="2" fillId="82" borderId="177" xfId="48047" applyNumberFormat="1" applyFont="1" applyFill="1" applyBorder="1" applyAlignment="1" applyProtection="1"/>
    <xf numFmtId="0" fontId="2" fillId="82" borderId="179" xfId="6626" applyFont="1" applyFill="1" applyBorder="1" applyAlignment="1">
      <alignment horizontal="right"/>
    </xf>
    <xf numFmtId="0" fontId="2" fillId="96" borderId="116" xfId="6626" applyFont="1" applyFill="1" applyBorder="1" applyAlignment="1" applyProtection="1">
      <alignment horizontal="left"/>
      <protection locked="0"/>
    </xf>
    <xf numFmtId="165" fontId="2" fillId="82" borderId="179" xfId="48047" applyFont="1" applyFill="1" applyBorder="1" applyAlignment="1" applyProtection="1"/>
    <xf numFmtId="241" fontId="2" fillId="82" borderId="177" xfId="48047" applyNumberFormat="1" applyFont="1" applyFill="1" applyBorder="1" applyAlignment="1" applyProtection="1"/>
    <xf numFmtId="241" fontId="2" fillId="82" borderId="180" xfId="48047" applyNumberFormat="1" applyFont="1" applyFill="1" applyBorder="1" applyAlignment="1" applyProtection="1"/>
    <xf numFmtId="0" fontId="2" fillId="96" borderId="116" xfId="0" applyFont="1" applyFill="1" applyBorder="1" applyAlignment="1" applyProtection="1">
      <alignment horizontal="left"/>
      <protection locked="0"/>
    </xf>
    <xf numFmtId="0" fontId="2" fillId="34" borderId="177" xfId="6626" applyFont="1" applyFill="1" applyBorder="1" applyProtection="1">
      <protection locked="0"/>
    </xf>
    <xf numFmtId="0" fontId="2" fillId="82" borderId="116" xfId="6626" applyFont="1" applyFill="1" applyBorder="1"/>
    <xf numFmtId="0" fontId="2" fillId="96" borderId="177" xfId="0" applyFont="1" applyFill="1" applyBorder="1" applyProtection="1">
      <protection locked="0"/>
    </xf>
    <xf numFmtId="225" fontId="2" fillId="82" borderId="179" xfId="6626" applyNumberFormat="1" applyFont="1" applyFill="1" applyBorder="1"/>
    <xf numFmtId="165" fontId="2" fillId="34" borderId="116" xfId="48047" applyFont="1" applyFill="1" applyBorder="1" applyProtection="1">
      <protection locked="0"/>
    </xf>
    <xf numFmtId="0" fontId="150" fillId="96" borderId="177" xfId="6626" applyFont="1" applyFill="1" applyBorder="1" applyAlignment="1" applyProtection="1">
      <alignment horizontal="right"/>
      <protection locked="0"/>
    </xf>
    <xf numFmtId="225" fontId="2" fillId="82" borderId="179" xfId="0" applyNumberFormat="1" applyFont="1" applyFill="1" applyBorder="1"/>
    <xf numFmtId="228" fontId="2" fillId="34" borderId="177" xfId="48047" applyNumberFormat="1" applyFont="1" applyFill="1" applyBorder="1" applyAlignment="1" applyProtection="1">
      <alignment horizontal="right"/>
      <protection locked="0"/>
    </xf>
    <xf numFmtId="0" fontId="1" fillId="79" borderId="0" xfId="0" applyFont="1" applyFill="1"/>
    <xf numFmtId="232" fontId="5" fillId="82" borderId="116" xfId="48047" applyNumberFormat="1" applyFont="1" applyFill="1" applyBorder="1" applyAlignment="1" applyProtection="1">
      <alignment horizontal="center" vertical="center"/>
    </xf>
    <xf numFmtId="3" fontId="2" fillId="34" borderId="177" xfId="6626" applyNumberFormat="1" applyFont="1" applyFill="1" applyBorder="1" applyAlignment="1" applyProtection="1">
      <alignment horizontal="right"/>
      <protection locked="0"/>
    </xf>
    <xf numFmtId="0" fontId="2" fillId="96" borderId="116" xfId="0" applyFont="1" applyFill="1" applyBorder="1" applyProtection="1">
      <protection locked="0"/>
    </xf>
    <xf numFmtId="0" fontId="2" fillId="82" borderId="177" xfId="6626" applyFont="1" applyFill="1" applyBorder="1" applyAlignment="1">
      <alignment horizontal="right"/>
    </xf>
    <xf numFmtId="233" fontId="2" fillId="82" borderId="179" xfId="6626" applyNumberFormat="1" applyFont="1" applyFill="1" applyBorder="1"/>
    <xf numFmtId="0" fontId="2" fillId="34" borderId="116" xfId="6626" applyFont="1" applyFill="1" applyBorder="1" applyAlignment="1" applyProtection="1">
      <alignment horizontal="right"/>
      <protection locked="0"/>
    </xf>
    <xf numFmtId="0" fontId="2" fillId="34" borderId="177" xfId="6626" applyFont="1" applyFill="1" applyBorder="1" applyAlignment="1" applyProtection="1">
      <alignment horizontal="right"/>
      <protection locked="0"/>
    </xf>
    <xf numFmtId="226" fontId="2" fillId="82" borderId="179" xfId="6626" applyNumberFormat="1" applyFont="1" applyFill="1" applyBorder="1" applyAlignment="1">
      <alignment wrapText="1"/>
    </xf>
    <xf numFmtId="49" fontId="2" fillId="82" borderId="179" xfId="6626" applyNumberFormat="1" applyFont="1" applyFill="1" applyBorder="1" applyAlignment="1">
      <alignment horizontal="left"/>
    </xf>
    <xf numFmtId="4" fontId="2" fillId="82" borderId="179" xfId="6626" applyNumberFormat="1" applyFont="1" applyFill="1" applyBorder="1"/>
    <xf numFmtId="228" fontId="2" fillId="34" borderId="177" xfId="48047" applyNumberFormat="1" applyFont="1" applyFill="1" applyBorder="1" applyAlignment="1" applyProtection="1">
      <protection locked="0"/>
    </xf>
    <xf numFmtId="4" fontId="2" fillId="82" borderId="177" xfId="6626" applyNumberFormat="1" applyFont="1" applyFill="1" applyBorder="1"/>
    <xf numFmtId="0" fontId="2" fillId="34" borderId="177" xfId="0" applyFont="1" applyFill="1" applyBorder="1" applyAlignment="1" applyProtection="1">
      <alignment horizontal="center"/>
      <protection locked="0"/>
    </xf>
    <xf numFmtId="0" fontId="2" fillId="34" borderId="177" xfId="6626" applyFont="1" applyFill="1" applyBorder="1" applyAlignment="1" applyProtection="1">
      <alignment horizontal="center"/>
      <protection locked="0"/>
    </xf>
    <xf numFmtId="0" fontId="150" fillId="96" borderId="116" xfId="6626" applyFont="1" applyFill="1" applyBorder="1" applyAlignment="1" applyProtection="1">
      <alignment horizontal="right"/>
      <protection locked="0"/>
    </xf>
    <xf numFmtId="225" fontId="1" fillId="83" borderId="0" xfId="0" applyNumberFormat="1" applyFont="1" applyFill="1"/>
    <xf numFmtId="0" fontId="1" fillId="84" borderId="0" xfId="0" applyFont="1" applyFill="1" applyAlignment="1">
      <alignment vertical="center"/>
    </xf>
    <xf numFmtId="218" fontId="5" fillId="80" borderId="179" xfId="0" applyNumberFormat="1" applyFont="1" applyFill="1" applyBorder="1" applyAlignment="1">
      <alignment vertical="center"/>
    </xf>
    <xf numFmtId="0" fontId="5" fillId="80" borderId="177" xfId="0" applyFont="1" applyFill="1" applyBorder="1" applyAlignment="1">
      <alignment vertical="center"/>
    </xf>
    <xf numFmtId="218" fontId="5" fillId="106" borderId="116" xfId="0" applyNumberFormat="1" applyFont="1" applyFill="1" applyBorder="1" applyAlignment="1">
      <alignment vertical="center"/>
    </xf>
    <xf numFmtId="0" fontId="5" fillId="107" borderId="177" xfId="0" applyFont="1" applyFill="1" applyBorder="1" applyAlignment="1">
      <alignment vertical="center"/>
    </xf>
    <xf numFmtId="0" fontId="5" fillId="80" borderId="179" xfId="0" applyFont="1" applyFill="1" applyBorder="1" applyAlignment="1">
      <alignment vertical="center"/>
    </xf>
    <xf numFmtId="0" fontId="175" fillId="34" borderId="179" xfId="0" applyFont="1" applyFill="1" applyBorder="1" applyAlignment="1">
      <alignment vertical="center"/>
    </xf>
    <xf numFmtId="218" fontId="165" fillId="108" borderId="179" xfId="0" applyNumberFormat="1" applyFont="1" applyFill="1" applyBorder="1" applyAlignment="1">
      <alignment vertical="center"/>
    </xf>
    <xf numFmtId="0" fontId="5" fillId="80" borderId="177" xfId="7640" applyFill="1" applyBorder="1" applyAlignment="1" applyProtection="1">
      <alignment horizontal="left" vertical="center" wrapText="1"/>
      <protection locked="0"/>
    </xf>
    <xf numFmtId="218" fontId="112" fillId="82" borderId="116" xfId="0" applyNumberFormat="1" applyFont="1" applyFill="1" applyBorder="1" applyAlignment="1">
      <alignment vertical="center"/>
    </xf>
    <xf numFmtId="0" fontId="165" fillId="107" borderId="177" xfId="0" applyFont="1" applyFill="1" applyBorder="1" applyAlignment="1">
      <alignment vertical="center"/>
    </xf>
    <xf numFmtId="218" fontId="112" fillId="82" borderId="177" xfId="0" applyNumberFormat="1" applyFont="1" applyFill="1" applyBorder="1" applyAlignment="1">
      <alignment vertical="center"/>
    </xf>
    <xf numFmtId="218" fontId="5" fillId="105" borderId="180" xfId="0" applyNumberFormat="1" applyFont="1" applyFill="1" applyBorder="1" applyAlignment="1">
      <alignment vertical="center"/>
    </xf>
    <xf numFmtId="218" fontId="5" fillId="34" borderId="179" xfId="0" applyNumberFormat="1" applyFont="1" applyFill="1" applyBorder="1" applyAlignment="1">
      <alignment vertical="center"/>
    </xf>
    <xf numFmtId="218" fontId="165" fillId="108" borderId="177" xfId="0" applyNumberFormat="1" applyFont="1" applyFill="1" applyBorder="1" applyAlignment="1">
      <alignment vertical="center"/>
    </xf>
    <xf numFmtId="0" fontId="161" fillId="80" borderId="116" xfId="0" applyFont="1" applyFill="1" applyBorder="1" applyAlignment="1">
      <alignment vertical="center"/>
    </xf>
    <xf numFmtId="218" fontId="112" fillId="82" borderId="179" xfId="0" applyNumberFormat="1" applyFont="1" applyFill="1" applyBorder="1" applyAlignment="1">
      <alignment vertical="center"/>
    </xf>
    <xf numFmtId="0" fontId="183" fillId="80" borderId="116" xfId="0" applyFont="1" applyFill="1" applyBorder="1" applyAlignment="1">
      <alignment horizontal="center" vertical="center"/>
    </xf>
    <xf numFmtId="0" fontId="5" fillId="80" borderId="177" xfId="0" applyFont="1" applyFill="1" applyBorder="1"/>
    <xf numFmtId="0" fontId="5" fillId="80" borderId="116" xfId="0" applyFont="1" applyFill="1" applyBorder="1" applyAlignment="1">
      <alignment vertical="center"/>
    </xf>
    <xf numFmtId="218" fontId="5" fillId="105" borderId="180" xfId="0" applyNumberFormat="1" applyFont="1" applyFill="1" applyBorder="1" applyProtection="1">
      <protection locked="0"/>
    </xf>
    <xf numFmtId="222" fontId="5" fillId="105" borderId="180" xfId="0" applyNumberFormat="1" applyFont="1" applyFill="1" applyBorder="1" applyAlignment="1">
      <alignment vertical="center"/>
    </xf>
    <xf numFmtId="0" fontId="5" fillId="80" borderId="177" xfId="0" applyFont="1" applyFill="1" applyBorder="1" applyAlignment="1" applyProtection="1">
      <alignment vertical="center"/>
      <protection locked="0"/>
    </xf>
    <xf numFmtId="218" fontId="112" fillId="82" borderId="177" xfId="0" applyNumberFormat="1" applyFont="1" applyFill="1" applyBorder="1" applyAlignment="1" applyProtection="1">
      <alignment vertical="center"/>
      <protection locked="0"/>
    </xf>
    <xf numFmtId="0" fontId="5" fillId="105" borderId="180" xfId="0" applyFont="1" applyFill="1" applyBorder="1"/>
    <xf numFmtId="0" fontId="1" fillId="80" borderId="0" xfId="29326" applyFont="1" applyFill="1"/>
    <xf numFmtId="229" fontId="2" fillId="82" borderId="166" xfId="48047" applyNumberFormat="1" applyFont="1" applyFill="1" applyBorder="1" applyAlignment="1" applyProtection="1"/>
    <xf numFmtId="228" fontId="2" fillId="34" borderId="167" xfId="48047" applyNumberFormat="1" applyFont="1" applyFill="1" applyBorder="1" applyProtection="1">
      <protection locked="0"/>
    </xf>
    <xf numFmtId="0" fontId="2" fillId="34" borderId="167" xfId="0" applyFont="1" applyFill="1" applyBorder="1" applyAlignment="1" applyProtection="1">
      <alignment horizontal="center"/>
      <protection locked="0"/>
    </xf>
    <xf numFmtId="9" fontId="2" fillId="34" borderId="167" xfId="0" applyNumberFormat="1" applyFont="1" applyFill="1" applyBorder="1" applyProtection="1">
      <protection locked="0"/>
    </xf>
    <xf numFmtId="0" fontId="2" fillId="34" borderId="167" xfId="0" applyFont="1" applyFill="1" applyBorder="1" applyProtection="1">
      <protection locked="0"/>
    </xf>
    <xf numFmtId="0" fontId="2" fillId="34" borderId="165" xfId="0" applyFont="1" applyFill="1" applyBorder="1" applyAlignment="1" applyProtection="1">
      <alignment horizontal="center"/>
      <protection locked="0"/>
    </xf>
    <xf numFmtId="0" fontId="2" fillId="0" borderId="34" xfId="6626" applyFont="1" applyBorder="1" applyAlignment="1" applyProtection="1">
      <alignment horizontal="right"/>
      <protection locked="0"/>
    </xf>
    <xf numFmtId="0" fontId="2" fillId="0" borderId="172" xfId="6626" applyFont="1" applyBorder="1" applyAlignment="1" applyProtection="1">
      <alignment horizontal="right"/>
      <protection locked="0"/>
    </xf>
    <xf numFmtId="0" fontId="2" fillId="0" borderId="23" xfId="6626" applyFont="1" applyBorder="1" applyAlignment="1" applyProtection="1">
      <alignment horizontal="right"/>
      <protection locked="0"/>
    </xf>
    <xf numFmtId="236" fontId="2" fillId="99" borderId="177" xfId="48046" applyNumberFormat="1" applyFont="1" applyFill="1" applyBorder="1"/>
    <xf numFmtId="0" fontId="2" fillId="0" borderId="164" xfId="6626" applyFont="1" applyBorder="1" applyAlignment="1" applyProtection="1">
      <alignment horizontal="left"/>
      <protection locked="0"/>
    </xf>
    <xf numFmtId="0" fontId="134" fillId="101" borderId="0" xfId="8493" applyFont="1" applyFill="1" applyAlignment="1">
      <alignment vertical="center"/>
    </xf>
    <xf numFmtId="165" fontId="2" fillId="84" borderId="0" xfId="48047" applyFont="1" applyFill="1"/>
    <xf numFmtId="0" fontId="134" fillId="84" borderId="0" xfId="0" applyFont="1" applyFill="1"/>
    <xf numFmtId="165" fontId="134" fillId="84" borderId="0" xfId="0" applyNumberFormat="1" applyFont="1" applyFill="1"/>
    <xf numFmtId="165" fontId="2" fillId="84" borderId="0" xfId="0" applyNumberFormat="1" applyFont="1" applyFill="1"/>
    <xf numFmtId="0" fontId="121" fillId="84" borderId="0" xfId="0" applyFont="1" applyFill="1"/>
    <xf numFmtId="0" fontId="181" fillId="84" borderId="0" xfId="0" applyFont="1" applyFill="1"/>
    <xf numFmtId="0" fontId="119" fillId="84" borderId="0" xfId="0" applyFont="1" applyFill="1"/>
    <xf numFmtId="0" fontId="184" fillId="84" borderId="0" xfId="0" applyFont="1" applyFill="1"/>
    <xf numFmtId="4" fontId="2" fillId="82" borderId="141" xfId="6626" applyNumberFormat="1" applyFont="1" applyFill="1" applyBorder="1"/>
    <xf numFmtId="0" fontId="135" fillId="85" borderId="33" xfId="6626" applyFont="1" applyFill="1" applyBorder="1" applyAlignment="1">
      <alignment horizontal="center" vertical="center" wrapText="1"/>
    </xf>
    <xf numFmtId="226" fontId="2" fillId="82" borderId="36" xfId="0" applyNumberFormat="1" applyFont="1" applyFill="1" applyBorder="1"/>
    <xf numFmtId="0" fontId="135" fillId="85" borderId="44" xfId="6626" applyFont="1" applyFill="1" applyBorder="1" applyAlignment="1">
      <alignment horizontal="center" vertical="center"/>
    </xf>
    <xf numFmtId="4" fontId="2" fillId="82" borderId="137" xfId="6626" applyNumberFormat="1" applyFont="1" applyFill="1" applyBorder="1"/>
    <xf numFmtId="0" fontId="135" fillId="85" borderId="99" xfId="6626" applyFont="1" applyFill="1" applyBorder="1" applyAlignment="1">
      <alignment horizontal="center" vertical="center" wrapText="1"/>
    </xf>
    <xf numFmtId="226" fontId="2" fillId="82" borderId="177" xfId="0" applyNumberFormat="1" applyFont="1" applyFill="1" applyBorder="1"/>
    <xf numFmtId="226" fontId="2" fillId="82" borderId="37" xfId="0" applyNumberFormat="1" applyFont="1" applyFill="1" applyBorder="1"/>
    <xf numFmtId="4" fontId="2" fillId="34" borderId="167" xfId="0" applyNumberFormat="1" applyFont="1" applyFill="1" applyBorder="1" applyProtection="1">
      <protection locked="0"/>
    </xf>
    <xf numFmtId="4" fontId="2" fillId="34" borderId="23" xfId="0" applyNumberFormat="1" applyFont="1" applyFill="1" applyBorder="1" applyAlignment="1" applyProtection="1">
      <alignment horizontal="center"/>
      <protection locked="0"/>
    </xf>
    <xf numFmtId="4" fontId="2" fillId="34" borderId="23" xfId="0" applyNumberFormat="1" applyFont="1" applyFill="1" applyBorder="1" applyProtection="1">
      <protection locked="0"/>
    </xf>
    <xf numFmtId="0" fontId="2" fillId="96" borderId="181" xfId="6626" applyFont="1" applyFill="1" applyBorder="1" applyAlignment="1" applyProtection="1">
      <alignment horizontal="left" vertical="center"/>
      <protection locked="0"/>
    </xf>
    <xf numFmtId="0" fontId="2" fillId="96" borderId="36" xfId="6626" applyFont="1" applyFill="1" applyBorder="1" applyAlignment="1" applyProtection="1">
      <alignment horizontal="left" vertical="center"/>
      <protection locked="0"/>
    </xf>
    <xf numFmtId="0" fontId="135" fillId="103" borderId="30" xfId="8493" applyFont="1" applyFill="1" applyBorder="1" applyAlignment="1">
      <alignment vertical="center"/>
    </xf>
    <xf numFmtId="0" fontId="135" fillId="103" borderId="32" xfId="8493" applyFont="1" applyFill="1" applyBorder="1" applyAlignment="1">
      <alignment vertical="center"/>
    </xf>
    <xf numFmtId="2" fontId="2" fillId="104" borderId="181" xfId="0" applyNumberFormat="1" applyFont="1" applyFill="1" applyBorder="1" applyAlignment="1">
      <alignment vertical="center"/>
    </xf>
    <xf numFmtId="4" fontId="5" fillId="105" borderId="181" xfId="0" applyNumberFormat="1" applyFont="1" applyFill="1" applyBorder="1" applyAlignment="1">
      <alignment vertical="center"/>
    </xf>
    <xf numFmtId="2" fontId="5" fillId="104" borderId="181" xfId="0" applyNumberFormat="1" applyFont="1" applyFill="1" applyBorder="1" applyAlignment="1">
      <alignment vertical="center"/>
    </xf>
    <xf numFmtId="4" fontId="5" fillId="98" borderId="181" xfId="0" applyNumberFormat="1" applyFont="1" applyFill="1" applyBorder="1" applyAlignment="1">
      <alignment vertical="center"/>
    </xf>
    <xf numFmtId="4" fontId="5" fillId="106" borderId="181" xfId="0" applyNumberFormat="1" applyFont="1" applyFill="1" applyBorder="1" applyAlignment="1">
      <alignment vertical="center"/>
    </xf>
    <xf numFmtId="2" fontId="5" fillId="98" borderId="181" xfId="0" applyNumberFormat="1" applyFont="1" applyFill="1" applyBorder="1" applyAlignment="1">
      <alignment vertical="center"/>
    </xf>
    <xf numFmtId="4" fontId="2" fillId="85" borderId="181" xfId="0" applyNumberFormat="1" applyFont="1" applyFill="1" applyBorder="1" applyAlignment="1">
      <alignment vertical="center"/>
    </xf>
    <xf numFmtId="4" fontId="5" fillId="104" borderId="181" xfId="0" applyNumberFormat="1" applyFont="1" applyFill="1" applyBorder="1" applyAlignment="1">
      <alignment vertical="center"/>
    </xf>
    <xf numFmtId="2" fontId="2" fillId="82" borderId="181" xfId="0" applyNumberFormat="1" applyFont="1" applyFill="1" applyBorder="1" applyAlignment="1">
      <alignment vertical="center"/>
    </xf>
    <xf numFmtId="4" fontId="2" fillId="82" borderId="181" xfId="0" applyNumberFormat="1" applyFont="1" applyFill="1" applyBorder="1" applyAlignment="1">
      <alignment vertical="center"/>
    </xf>
    <xf numFmtId="4" fontId="2" fillId="109" borderId="181" xfId="0" applyNumberFormat="1" applyFont="1" applyFill="1" applyBorder="1" applyAlignment="1">
      <alignment vertical="center"/>
    </xf>
    <xf numFmtId="2" fontId="2" fillId="98" borderId="181" xfId="0" applyNumberFormat="1" applyFont="1" applyFill="1" applyBorder="1" applyAlignment="1">
      <alignment vertical="center"/>
    </xf>
    <xf numFmtId="4" fontId="2" fillId="99" borderId="181" xfId="0" applyNumberFormat="1" applyFont="1" applyFill="1" applyBorder="1" applyAlignment="1">
      <alignment vertical="center"/>
    </xf>
    <xf numFmtId="2" fontId="5" fillId="98" borderId="181" xfId="0" applyNumberFormat="1" applyFont="1" applyFill="1" applyBorder="1" applyAlignment="1">
      <alignment horizontal="center" vertical="center"/>
    </xf>
    <xf numFmtId="4" fontId="5" fillId="82" borderId="181" xfId="0" applyNumberFormat="1" applyFont="1" applyFill="1" applyBorder="1" applyAlignment="1">
      <alignment vertical="center"/>
    </xf>
    <xf numFmtId="4" fontId="98" fillId="85" borderId="181" xfId="0" applyNumberFormat="1" applyFont="1" applyFill="1" applyBorder="1" applyAlignment="1">
      <alignment horizontal="center" vertical="center"/>
    </xf>
    <xf numFmtId="165" fontId="112" fillId="99" borderId="181" xfId="48047" applyFont="1" applyFill="1" applyBorder="1" applyAlignment="1">
      <alignment horizontal="center"/>
    </xf>
    <xf numFmtId="227" fontId="2" fillId="0" borderId="181" xfId="48047" applyNumberFormat="1" applyFont="1" applyBorder="1" applyAlignment="1" applyProtection="1">
      <protection locked="0"/>
    </xf>
    <xf numFmtId="0" fontId="2" fillId="96" borderId="181" xfId="6626" applyFont="1" applyFill="1" applyBorder="1" applyAlignment="1" applyProtection="1">
      <alignment horizontal="left"/>
      <protection locked="0"/>
    </xf>
    <xf numFmtId="232" fontId="2" fillId="82" borderId="181" xfId="48047" applyNumberFormat="1" applyFont="1" applyFill="1" applyBorder="1" applyAlignment="1" applyProtection="1"/>
    <xf numFmtId="165" fontId="2" fillId="82" borderId="181" xfId="48047" applyFont="1" applyFill="1" applyBorder="1" applyAlignment="1" applyProtection="1"/>
    <xf numFmtId="227" fontId="2" fillId="34" borderId="181" xfId="48047" applyNumberFormat="1" applyFont="1" applyFill="1" applyBorder="1" applyAlignment="1" applyProtection="1">
      <protection locked="0"/>
    </xf>
    <xf numFmtId="0" fontId="2" fillId="96" borderId="181" xfId="0" applyFont="1" applyFill="1" applyBorder="1" applyAlignment="1" applyProtection="1">
      <alignment horizontal="left"/>
      <protection locked="0"/>
    </xf>
    <xf numFmtId="165" fontId="2" fillId="0" borderId="181" xfId="48047" applyFont="1" applyBorder="1" applyAlignment="1" applyProtection="1">
      <alignment wrapText="1"/>
      <protection locked="0"/>
    </xf>
    <xf numFmtId="0" fontId="2" fillId="96" borderId="181" xfId="6626" applyFont="1" applyFill="1" applyBorder="1" applyAlignment="1" applyProtection="1">
      <alignment horizontal="left" wrapText="1"/>
      <protection locked="0"/>
    </xf>
    <xf numFmtId="0" fontId="5" fillId="34" borderId="181" xfId="6626" applyFont="1" applyFill="1" applyBorder="1" applyAlignment="1" applyProtection="1">
      <alignment horizontal="center" vertical="center"/>
      <protection locked="0"/>
    </xf>
    <xf numFmtId="227" fontId="5" fillId="34" borderId="181" xfId="48047" applyNumberFormat="1" applyFont="1" applyFill="1" applyBorder="1" applyAlignment="1" applyProtection="1">
      <alignment horizontal="center" vertical="center"/>
      <protection locked="0"/>
    </xf>
    <xf numFmtId="0" fontId="5" fillId="96" borderId="181" xfId="6626" applyFont="1" applyFill="1" applyBorder="1" applyAlignment="1" applyProtection="1">
      <alignment horizontal="left" vertical="center" wrapText="1"/>
      <protection locked="0"/>
    </xf>
    <xf numFmtId="232" fontId="5" fillId="82" borderId="181" xfId="48047" applyNumberFormat="1" applyFont="1" applyFill="1" applyBorder="1" applyAlignment="1" applyProtection="1">
      <alignment horizontal="center" vertical="center"/>
    </xf>
    <xf numFmtId="0" fontId="5" fillId="96" borderId="181" xfId="6626" applyFont="1" applyFill="1" applyBorder="1" applyAlignment="1" applyProtection="1">
      <alignment horizontal="left" vertical="center"/>
      <protection locked="0"/>
    </xf>
    <xf numFmtId="0" fontId="2" fillId="96" borderId="181" xfId="6626" applyFont="1" applyFill="1" applyBorder="1" applyProtection="1">
      <protection locked="0"/>
    </xf>
    <xf numFmtId="231" fontId="5" fillId="82" borderId="181" xfId="48047" applyNumberFormat="1" applyFont="1" applyFill="1" applyBorder="1" applyAlignment="1" applyProtection="1">
      <alignment horizontal="center" vertical="center"/>
    </xf>
    <xf numFmtId="0" fontId="2" fillId="0" borderId="181" xfId="6626" applyFont="1" applyBorder="1" applyAlignment="1" applyProtection="1">
      <alignment horizontal="center"/>
      <protection locked="0"/>
    </xf>
    <xf numFmtId="229" fontId="2" fillId="82" borderId="181" xfId="48047" applyNumberFormat="1" applyFont="1" applyFill="1" applyBorder="1" applyAlignment="1" applyProtection="1"/>
    <xf numFmtId="239" fontId="2" fillId="82" borderId="181" xfId="48047" applyNumberFormat="1" applyFont="1" applyFill="1" applyBorder="1" applyAlignment="1" applyProtection="1"/>
    <xf numFmtId="0" fontId="2" fillId="104" borderId="181" xfId="6626" applyFont="1" applyFill="1" applyBorder="1" applyAlignment="1" applyProtection="1">
      <alignment horizontal="center"/>
      <protection locked="0"/>
    </xf>
    <xf numFmtId="165" fontId="2" fillId="104" borderId="181" xfId="48047" applyFont="1" applyFill="1" applyBorder="1" applyAlignment="1" applyProtection="1">
      <protection locked="0"/>
    </xf>
    <xf numFmtId="230" fontId="2" fillId="0" borderId="181" xfId="6626" applyNumberFormat="1" applyFont="1" applyBorder="1" applyProtection="1">
      <protection locked="0"/>
    </xf>
    <xf numFmtId="241" fontId="2" fillId="82" borderId="181" xfId="48047" applyNumberFormat="1" applyFont="1" applyFill="1" applyBorder="1" applyAlignment="1" applyProtection="1"/>
    <xf numFmtId="228" fontId="2" fillId="0" borderId="181" xfId="48047" applyNumberFormat="1" applyFont="1" applyBorder="1" applyAlignment="1" applyProtection="1">
      <alignment horizontal="right"/>
      <protection locked="0"/>
    </xf>
    <xf numFmtId="0" fontId="2" fillId="96" borderId="181" xfId="0" applyFont="1" applyFill="1" applyBorder="1" applyProtection="1">
      <protection locked="0"/>
    </xf>
    <xf numFmtId="0" fontId="150" fillId="96" borderId="181" xfId="6626" applyFont="1" applyFill="1" applyBorder="1" applyAlignment="1" applyProtection="1">
      <alignment horizontal="right"/>
      <protection locked="0"/>
    </xf>
    <xf numFmtId="0" fontId="2" fillId="34" borderId="181" xfId="6626" applyFont="1" applyFill="1" applyBorder="1" applyAlignment="1" applyProtection="1">
      <alignment horizontal="center"/>
      <protection locked="0"/>
    </xf>
    <xf numFmtId="0" fontId="2" fillId="34" borderId="181" xfId="6626" applyFont="1" applyFill="1" applyBorder="1" applyAlignment="1" applyProtection="1">
      <alignment horizontal="right"/>
      <protection locked="0"/>
    </xf>
    <xf numFmtId="0" fontId="2" fillId="34" borderId="181" xfId="6626" applyFont="1" applyFill="1" applyBorder="1" applyProtection="1">
      <protection locked="0"/>
    </xf>
    <xf numFmtId="228" fontId="2" fillId="34" borderId="181" xfId="48047" applyNumberFormat="1" applyFont="1" applyFill="1" applyBorder="1" applyAlignment="1" applyProtection="1">
      <protection locked="0"/>
    </xf>
    <xf numFmtId="0" fontId="2" fillId="96" borderId="181" xfId="6626" applyFont="1" applyFill="1" applyBorder="1" applyAlignment="1" applyProtection="1">
      <alignment horizontal="right"/>
      <protection locked="0"/>
    </xf>
    <xf numFmtId="211" fontId="2" fillId="82" borderId="181" xfId="48047" applyNumberFormat="1" applyFont="1" applyFill="1" applyBorder="1" applyAlignment="1" applyProtection="1"/>
    <xf numFmtId="228" fontId="2" fillId="34" borderId="181" xfId="48047" applyNumberFormat="1" applyFont="1" applyFill="1" applyBorder="1" applyProtection="1">
      <protection locked="0"/>
    </xf>
    <xf numFmtId="0" fontId="2" fillId="34" borderId="181" xfId="0" applyFont="1" applyFill="1" applyBorder="1" applyAlignment="1" applyProtection="1">
      <alignment horizontal="center"/>
      <protection locked="0"/>
    </xf>
    <xf numFmtId="9" fontId="2" fillId="34" borderId="181" xfId="0" applyNumberFormat="1" applyFont="1" applyFill="1" applyBorder="1" applyProtection="1">
      <protection locked="0"/>
    </xf>
    <xf numFmtId="0" fontId="2" fillId="34" borderId="181" xfId="0" applyFont="1" applyFill="1" applyBorder="1" applyProtection="1">
      <protection locked="0"/>
    </xf>
    <xf numFmtId="4" fontId="2" fillId="34" borderId="181" xfId="48047" applyNumberFormat="1" applyFont="1" applyFill="1" applyBorder="1" applyProtection="1">
      <protection locked="0"/>
    </xf>
    <xf numFmtId="4" fontId="2" fillId="34" borderId="181" xfId="0" applyNumberFormat="1" applyFont="1" applyFill="1" applyBorder="1" applyAlignment="1" applyProtection="1">
      <alignment horizontal="center"/>
      <protection locked="0"/>
    </xf>
    <xf numFmtId="4" fontId="2" fillId="34" borderId="181" xfId="0" applyNumberFormat="1" applyFont="1" applyFill="1" applyBorder="1" applyProtection="1">
      <protection locked="0"/>
    </xf>
    <xf numFmtId="218" fontId="112" fillId="80" borderId="178" xfId="0" applyNumberFormat="1" applyFont="1" applyFill="1" applyBorder="1" applyAlignment="1">
      <alignment vertical="center"/>
    </xf>
    <xf numFmtId="218" fontId="5" fillId="106" borderId="181" xfId="0" applyNumberFormat="1" applyFont="1" applyFill="1" applyBorder="1" applyAlignment="1">
      <alignment vertical="center"/>
    </xf>
    <xf numFmtId="218" fontId="5" fillId="85" borderId="181" xfId="0" applyNumberFormat="1" applyFont="1" applyFill="1" applyBorder="1" applyAlignment="1">
      <alignment vertical="center"/>
    </xf>
    <xf numFmtId="0" fontId="5" fillId="85" borderId="181" xfId="7640" applyFill="1" applyBorder="1" applyAlignment="1">
      <alignment horizontal="left" vertical="center"/>
    </xf>
    <xf numFmtId="0" fontId="5" fillId="85" borderId="181" xfId="7640" applyFill="1" applyBorder="1" applyAlignment="1">
      <alignment vertical="center"/>
    </xf>
    <xf numFmtId="0" fontId="133" fillId="34" borderId="178" xfId="0" applyFont="1" applyFill="1" applyBorder="1" applyAlignment="1">
      <alignment vertical="center"/>
    </xf>
    <xf numFmtId="0" fontId="5" fillId="34" borderId="178" xfId="0" applyFont="1" applyFill="1" applyBorder="1" applyAlignment="1">
      <alignment vertical="center"/>
    </xf>
    <xf numFmtId="218" fontId="112" fillId="82" borderId="181" xfId="0" applyNumberFormat="1" applyFont="1" applyFill="1" applyBorder="1" applyAlignment="1">
      <alignment vertical="center"/>
    </xf>
    <xf numFmtId="218" fontId="5" fillId="85" borderId="181" xfId="0" applyNumberFormat="1" applyFont="1" applyFill="1" applyBorder="1" applyAlignment="1">
      <alignment horizontal="left" vertical="center"/>
    </xf>
    <xf numFmtId="0" fontId="36" fillId="107" borderId="181" xfId="0" applyFont="1" applyFill="1" applyBorder="1" applyAlignment="1">
      <alignment vertical="center"/>
    </xf>
    <xf numFmtId="0" fontId="5" fillId="82" borderId="181" xfId="0" applyFont="1" applyFill="1" applyBorder="1" applyAlignment="1">
      <alignment vertical="center"/>
    </xf>
    <xf numFmtId="0" fontId="5" fillId="107" borderId="181" xfId="0" applyFont="1" applyFill="1" applyBorder="1" applyAlignment="1">
      <alignment vertical="center"/>
    </xf>
    <xf numFmtId="218" fontId="174" fillId="106" borderId="181" xfId="0" applyNumberFormat="1" applyFont="1" applyFill="1" applyBorder="1" applyAlignment="1">
      <alignment vertical="center"/>
    </xf>
    <xf numFmtId="0" fontId="165" fillId="82" borderId="181" xfId="0" applyFont="1" applyFill="1" applyBorder="1" applyAlignment="1">
      <alignment vertical="center"/>
    </xf>
    <xf numFmtId="0" fontId="165" fillId="107" borderId="181" xfId="0" applyFont="1" applyFill="1" applyBorder="1" applyAlignment="1">
      <alignment vertical="center"/>
    </xf>
    <xf numFmtId="218" fontId="5" fillId="80" borderId="178" xfId="0" applyNumberFormat="1" applyFont="1" applyFill="1" applyBorder="1" applyAlignment="1">
      <alignment vertical="center"/>
    </xf>
    <xf numFmtId="211" fontId="5" fillId="82" borderId="181" xfId="0" applyNumberFormat="1" applyFont="1" applyFill="1" applyBorder="1" applyAlignment="1">
      <alignment horizontal="left" vertical="center"/>
    </xf>
    <xf numFmtId="240" fontId="5" fillId="106" borderId="181" xfId="0" applyNumberFormat="1" applyFont="1" applyFill="1" applyBorder="1" applyAlignment="1">
      <alignment vertical="center"/>
    </xf>
    <xf numFmtId="0" fontId="133" fillId="34" borderId="178" xfId="0" applyFont="1" applyFill="1" applyBorder="1" applyAlignment="1">
      <alignment vertical="center" wrapText="1"/>
    </xf>
    <xf numFmtId="221" fontId="5" fillId="106" borderId="181" xfId="0" applyNumberFormat="1" applyFont="1" applyFill="1" applyBorder="1" applyAlignment="1">
      <alignment horizontal="right" vertical="center"/>
    </xf>
    <xf numFmtId="220" fontId="5" fillId="85" borderId="181" xfId="0" applyNumberFormat="1" applyFont="1" applyFill="1" applyBorder="1" applyAlignment="1">
      <alignment horizontal="right" vertical="center"/>
    </xf>
    <xf numFmtId="0" fontId="5" fillId="106" borderId="181" xfId="0" applyFont="1" applyFill="1" applyBorder="1" applyProtection="1">
      <protection locked="0"/>
    </xf>
    <xf numFmtId="222" fontId="5" fillId="106" borderId="181" xfId="0" applyNumberFormat="1" applyFont="1" applyFill="1" applyBorder="1" applyAlignment="1">
      <alignment vertical="center"/>
    </xf>
    <xf numFmtId="218" fontId="5" fillId="85" borderId="181" xfId="0" applyNumberFormat="1" applyFont="1" applyFill="1" applyBorder="1" applyProtection="1">
      <protection locked="0"/>
    </xf>
    <xf numFmtId="218" fontId="5" fillId="106" borderId="181" xfId="0" applyNumberFormat="1" applyFont="1" applyFill="1" applyBorder="1" applyAlignment="1" applyProtection="1">
      <alignment vertical="center"/>
      <protection locked="0"/>
    </xf>
    <xf numFmtId="218" fontId="5" fillId="85" borderId="181" xfId="0" applyNumberFormat="1" applyFont="1" applyFill="1" applyBorder="1" applyAlignment="1" applyProtection="1">
      <alignment vertical="center"/>
      <protection locked="0"/>
    </xf>
    <xf numFmtId="0" fontId="171" fillId="82" borderId="181" xfId="0" applyFont="1" applyFill="1" applyBorder="1" applyAlignment="1">
      <alignment vertical="center" wrapText="1"/>
    </xf>
    <xf numFmtId="0" fontId="171" fillId="82" borderId="181" xfId="0" applyFont="1" applyFill="1" applyBorder="1" applyAlignment="1">
      <alignment horizontal="center" vertical="center" wrapText="1"/>
    </xf>
    <xf numFmtId="0" fontId="172" fillId="82" borderId="181" xfId="0" applyFont="1" applyFill="1" applyBorder="1" applyAlignment="1">
      <alignment vertical="center" wrapText="1"/>
    </xf>
    <xf numFmtId="0" fontId="172" fillId="82" borderId="181" xfId="0" applyFont="1" applyFill="1" applyBorder="1" applyAlignment="1">
      <alignment horizontal="center" vertical="center" wrapText="1"/>
    </xf>
    <xf numFmtId="211" fontId="172" fillId="82" borderId="181" xfId="0" applyNumberFormat="1" applyFont="1" applyFill="1" applyBorder="1" applyAlignment="1">
      <alignment horizontal="center" vertical="center" wrapText="1"/>
    </xf>
    <xf numFmtId="230" fontId="172" fillId="82" borderId="181" xfId="0" applyNumberFormat="1" applyFont="1" applyFill="1" applyBorder="1" applyAlignment="1">
      <alignment horizontal="center" vertical="center" wrapText="1"/>
    </xf>
    <xf numFmtId="165" fontId="2" fillId="82" borderId="182" xfId="48047" applyFont="1" applyFill="1" applyBorder="1" applyAlignment="1" applyProtection="1"/>
    <xf numFmtId="0" fontId="135" fillId="85" borderId="183" xfId="6626" applyFont="1" applyFill="1" applyBorder="1" applyAlignment="1">
      <alignment horizontal="center" vertical="center"/>
    </xf>
    <xf numFmtId="0" fontId="135" fillId="85" borderId="184" xfId="6626" applyFont="1" applyFill="1" applyBorder="1" applyAlignment="1">
      <alignment horizontal="center" vertical="center"/>
    </xf>
    <xf numFmtId="165" fontId="2" fillId="82" borderId="188" xfId="48047" applyFont="1" applyFill="1" applyBorder="1" applyAlignment="1" applyProtection="1"/>
    <xf numFmtId="0" fontId="185" fillId="103" borderId="128" xfId="6626" applyFont="1" applyFill="1" applyBorder="1" applyAlignment="1">
      <alignment horizontal="center" vertical="center" wrapText="1"/>
    </xf>
    <xf numFmtId="241" fontId="2" fillId="82" borderId="117" xfId="48047" applyNumberFormat="1" applyFont="1" applyFill="1" applyBorder="1" applyAlignment="1" applyProtection="1"/>
    <xf numFmtId="0" fontId="2" fillId="96" borderId="117" xfId="6626" applyFont="1" applyFill="1" applyBorder="1" applyAlignment="1" applyProtection="1">
      <alignment horizontal="left"/>
      <protection locked="0"/>
    </xf>
    <xf numFmtId="232" fontId="2" fillId="82" borderId="117" xfId="48047" applyNumberFormat="1" applyFont="1" applyFill="1" applyBorder="1" applyAlignment="1" applyProtection="1"/>
    <xf numFmtId="0" fontId="2" fillId="96" borderId="117" xfId="0" applyFont="1" applyFill="1" applyBorder="1" applyAlignment="1" applyProtection="1">
      <alignment horizontal="left"/>
      <protection locked="0"/>
    </xf>
    <xf numFmtId="0" fontId="2" fillId="96" borderId="117" xfId="6626" applyFont="1" applyFill="1" applyBorder="1" applyAlignment="1" applyProtection="1">
      <alignment horizontal="left" wrapText="1"/>
      <protection locked="0"/>
    </xf>
    <xf numFmtId="0" fontId="2" fillId="96" borderId="117" xfId="6626" applyFont="1" applyFill="1" applyBorder="1" applyAlignment="1" applyProtection="1">
      <alignment horizontal="left" vertical="center"/>
      <protection locked="0"/>
    </xf>
    <xf numFmtId="231" fontId="2" fillId="82" borderId="117" xfId="48047" applyNumberFormat="1" applyFont="1" applyFill="1" applyBorder="1" applyAlignment="1" applyProtection="1">
      <alignment vertical="center"/>
    </xf>
    <xf numFmtId="0" fontId="5" fillId="96" borderId="117" xfId="6626" applyFont="1" applyFill="1" applyBorder="1" applyAlignment="1" applyProtection="1">
      <alignment horizontal="left" vertical="center"/>
      <protection locked="0"/>
    </xf>
    <xf numFmtId="232" fontId="5" fillId="82" borderId="117" xfId="48047" applyNumberFormat="1" applyFont="1" applyFill="1" applyBorder="1" applyAlignment="1" applyProtection="1">
      <alignment horizontal="center" vertical="center"/>
    </xf>
    <xf numFmtId="165" fontId="2" fillId="82" borderId="117" xfId="48047" applyFont="1" applyFill="1" applyBorder="1" applyAlignment="1" applyProtection="1"/>
    <xf numFmtId="231" fontId="5" fillId="82" borderId="117" xfId="48047" applyNumberFormat="1" applyFont="1" applyFill="1" applyBorder="1" applyAlignment="1" applyProtection="1">
      <alignment horizontal="center" vertical="center"/>
    </xf>
    <xf numFmtId="229" fontId="2" fillId="82" borderId="117" xfId="48047" applyNumberFormat="1" applyFont="1" applyFill="1" applyBorder="1" applyAlignment="1" applyProtection="1"/>
    <xf numFmtId="0" fontId="2" fillId="98" borderId="117" xfId="0" applyFont="1" applyFill="1" applyBorder="1" applyProtection="1">
      <protection locked="0"/>
    </xf>
    <xf numFmtId="0" fontId="2" fillId="96" borderId="117" xfId="0" applyFont="1" applyFill="1" applyBorder="1" applyProtection="1">
      <protection locked="0"/>
    </xf>
    <xf numFmtId="0" fontId="2" fillId="96" borderId="117" xfId="6626" applyFont="1" applyFill="1" applyBorder="1" applyProtection="1">
      <protection locked="0"/>
    </xf>
    <xf numFmtId="237" fontId="2" fillId="82" borderId="117" xfId="48047" applyNumberFormat="1" applyFont="1" applyFill="1" applyBorder="1" applyAlignment="1" applyProtection="1"/>
    <xf numFmtId="226" fontId="2" fillId="82" borderId="117" xfId="0" applyNumberFormat="1" applyFont="1" applyFill="1" applyBorder="1"/>
    <xf numFmtId="0" fontId="5" fillId="80" borderId="117" xfId="0" applyFont="1" applyFill="1" applyBorder="1" applyAlignment="1" applyProtection="1">
      <alignment vertical="center"/>
      <protection locked="0"/>
    </xf>
    <xf numFmtId="0" fontId="5" fillId="80" borderId="117" xfId="0" applyFont="1" applyFill="1" applyBorder="1" applyProtection="1">
      <protection locked="0"/>
    </xf>
    <xf numFmtId="218" fontId="5" fillId="105" borderId="117" xfId="0" applyNumberFormat="1" applyFont="1" applyFill="1" applyBorder="1" applyAlignment="1">
      <alignment vertical="center"/>
    </xf>
    <xf numFmtId="0" fontId="5" fillId="80" borderId="117" xfId="0" applyFont="1" applyFill="1" applyBorder="1" applyAlignment="1">
      <alignment vertical="center"/>
    </xf>
    <xf numFmtId="0" fontId="5" fillId="107" borderId="117" xfId="0" applyFont="1" applyFill="1" applyBorder="1" applyAlignment="1">
      <alignment vertical="center"/>
    </xf>
    <xf numFmtId="218" fontId="5" fillId="105" borderId="117" xfId="0" applyNumberFormat="1" applyFont="1" applyFill="1" applyBorder="1" applyAlignment="1" applyProtection="1">
      <alignment vertical="center"/>
      <protection locked="0"/>
    </xf>
    <xf numFmtId="0" fontId="131" fillId="83" borderId="0" xfId="1" applyFont="1" applyFill="1" applyAlignment="1">
      <alignment vertical="center"/>
    </xf>
    <xf numFmtId="0" fontId="2" fillId="0" borderId="181" xfId="6626" applyFont="1" applyBorder="1" applyAlignment="1" applyProtection="1">
      <alignment horizontal="center" vertical="center"/>
      <protection locked="0"/>
    </xf>
    <xf numFmtId="227" fontId="2" fillId="0" borderId="181" xfId="48047" applyNumberFormat="1" applyFont="1" applyFill="1" applyBorder="1" applyAlignment="1" applyProtection="1">
      <alignment vertical="center"/>
      <protection locked="0"/>
    </xf>
    <xf numFmtId="0" fontId="2" fillId="96" borderId="181" xfId="0" applyFont="1" applyFill="1" applyBorder="1" applyAlignment="1" applyProtection="1">
      <alignment horizontal="left" vertical="center"/>
      <protection locked="0"/>
    </xf>
    <xf numFmtId="0" fontId="2" fillId="0" borderId="117" xfId="0" applyFont="1" applyBorder="1" applyAlignment="1" applyProtection="1">
      <alignment vertical="center"/>
      <protection locked="0"/>
    </xf>
    <xf numFmtId="0" fontId="2" fillId="0" borderId="36" xfId="0" applyFont="1" applyBorder="1" applyAlignment="1" applyProtection="1">
      <alignment vertical="center"/>
      <protection locked="0"/>
    </xf>
    <xf numFmtId="0" fontId="2" fillId="0" borderId="23" xfId="6626" applyFont="1" applyBorder="1" applyAlignment="1" applyProtection="1">
      <alignment horizontal="center" vertical="center"/>
      <protection locked="0"/>
    </xf>
    <xf numFmtId="227" fontId="2" fillId="0" borderId="23" xfId="48047" applyNumberFormat="1" applyFont="1" applyFill="1" applyBorder="1" applyAlignment="1" applyProtection="1">
      <alignment vertical="center"/>
      <protection locked="0"/>
    </xf>
    <xf numFmtId="0" fontId="2" fillId="96" borderId="116" xfId="0" applyFont="1" applyFill="1" applyBorder="1" applyAlignment="1" applyProtection="1">
      <alignment horizontal="left" vertical="center"/>
      <protection locked="0"/>
    </xf>
    <xf numFmtId="165" fontId="2" fillId="82" borderId="132" xfId="48047" applyFont="1" applyFill="1" applyBorder="1" applyAlignment="1" applyProtection="1">
      <alignment vertical="center"/>
    </xf>
    <xf numFmtId="165" fontId="2" fillId="82" borderId="144" xfId="48047" applyFont="1" applyFill="1" applyBorder="1" applyAlignment="1" applyProtection="1">
      <alignment vertical="center"/>
    </xf>
    <xf numFmtId="0" fontId="2" fillId="96" borderId="161" xfId="0" applyFont="1" applyFill="1" applyBorder="1" applyAlignment="1" applyProtection="1">
      <alignment horizontal="left" vertical="center"/>
      <protection locked="0"/>
    </xf>
    <xf numFmtId="232" fontId="2" fillId="82" borderId="177" xfId="48047" applyNumberFormat="1" applyFont="1" applyFill="1" applyBorder="1" applyAlignment="1" applyProtection="1">
      <alignment horizontal="center" vertical="center"/>
    </xf>
    <xf numFmtId="232" fontId="2" fillId="82" borderId="37" xfId="48047" applyNumberFormat="1" applyFont="1" applyFill="1" applyBorder="1" applyAlignment="1" applyProtection="1">
      <alignment horizontal="center" vertical="center"/>
    </xf>
    <xf numFmtId="0" fontId="2" fillId="0" borderId="167" xfId="6626" applyFont="1" applyBorder="1" applyAlignment="1" applyProtection="1">
      <alignment horizontal="center" vertical="center"/>
      <protection locked="0"/>
    </xf>
    <xf numFmtId="227" fontId="2" fillId="0" borderId="167" xfId="48047" applyNumberFormat="1" applyFont="1" applyFill="1" applyBorder="1" applyAlignment="1" applyProtection="1">
      <alignment vertical="center"/>
      <protection locked="0"/>
    </xf>
    <xf numFmtId="232" fontId="2" fillId="82" borderId="165" xfId="48047" applyNumberFormat="1" applyFont="1" applyFill="1" applyBorder="1" applyAlignment="1" applyProtection="1">
      <alignment horizontal="center" vertical="center"/>
    </xf>
    <xf numFmtId="165" fontId="2" fillId="82" borderId="143" xfId="48047" applyFont="1" applyFill="1" applyBorder="1" applyAlignment="1" applyProtection="1">
      <alignment vertical="center"/>
    </xf>
    <xf numFmtId="2" fontId="2" fillId="34" borderId="181" xfId="0" applyNumberFormat="1" applyFont="1" applyFill="1" applyBorder="1" applyAlignment="1">
      <alignment vertical="center"/>
    </xf>
    <xf numFmtId="165" fontId="112" fillId="106" borderId="34" xfId="48047" applyFont="1" applyFill="1" applyBorder="1" applyAlignment="1">
      <alignment horizontal="center"/>
    </xf>
    <xf numFmtId="165" fontId="1" fillId="84" borderId="122" xfId="48047" applyFont="1" applyFill="1" applyBorder="1"/>
    <xf numFmtId="0" fontId="2" fillId="84" borderId="122" xfId="0" applyFont="1" applyFill="1" applyBorder="1"/>
    <xf numFmtId="0" fontId="2" fillId="84" borderId="123" xfId="0" applyFont="1" applyFill="1" applyBorder="1"/>
    <xf numFmtId="0" fontId="2" fillId="84" borderId="120" xfId="0" applyFont="1" applyFill="1" applyBorder="1"/>
    <xf numFmtId="165" fontId="1" fillId="84" borderId="0" xfId="48047" applyFont="1" applyFill="1" applyBorder="1"/>
    <xf numFmtId="2" fontId="2" fillId="84" borderId="0" xfId="0" applyNumberFormat="1" applyFont="1" applyFill="1"/>
    <xf numFmtId="0" fontId="2" fillId="0" borderId="39" xfId="6626" applyFont="1" applyBorder="1" applyAlignment="1" applyProtection="1">
      <alignment horizontal="left"/>
      <protection locked="0"/>
    </xf>
    <xf numFmtId="0" fontId="2" fillId="0" borderId="39" xfId="6626" applyFont="1" applyBorder="1" applyAlignment="1" applyProtection="1">
      <alignment horizontal="left" vertical="center"/>
      <protection locked="0"/>
    </xf>
    <xf numFmtId="0" fontId="2" fillId="96" borderId="33" xfId="6626" applyFont="1" applyFill="1" applyBorder="1" applyAlignment="1" applyProtection="1">
      <alignment horizontal="left" vertical="center"/>
      <protection locked="0"/>
    </xf>
    <xf numFmtId="0" fontId="2" fillId="96" borderId="34" xfId="6626" applyFont="1" applyFill="1" applyBorder="1" applyAlignment="1" applyProtection="1">
      <alignment horizontal="left" vertical="center"/>
      <protection locked="0"/>
    </xf>
    <xf numFmtId="0" fontId="2" fillId="96" borderId="99" xfId="6626" applyFont="1" applyFill="1" applyBorder="1" applyAlignment="1" applyProtection="1">
      <alignment horizontal="left" vertical="center"/>
      <protection locked="0"/>
    </xf>
    <xf numFmtId="0" fontId="2" fillId="0" borderId="189" xfId="6626" applyFont="1" applyBorder="1" applyAlignment="1" applyProtection="1">
      <alignment horizontal="left"/>
      <protection locked="0"/>
    </xf>
    <xf numFmtId="10" fontId="2" fillId="34" borderId="165" xfId="0" applyNumberFormat="1" applyFont="1" applyFill="1" applyBorder="1" applyAlignment="1" applyProtection="1">
      <alignment horizontal="center"/>
      <protection locked="0"/>
    </xf>
    <xf numFmtId="228" fontId="2" fillId="34" borderId="34" xfId="48047" applyNumberFormat="1" applyFont="1" applyFill="1" applyBorder="1" applyProtection="1">
      <protection locked="0"/>
    </xf>
    <xf numFmtId="4" fontId="2" fillId="34" borderId="34" xfId="48047" applyNumberFormat="1" applyFont="1" applyFill="1" applyBorder="1" applyProtection="1">
      <protection locked="0"/>
    </xf>
    <xf numFmtId="4" fontId="2" fillId="34" borderId="34" xfId="0" applyNumberFormat="1" applyFont="1" applyFill="1" applyBorder="1" applyProtection="1">
      <protection locked="0"/>
    </xf>
    <xf numFmtId="10" fontId="2" fillId="34" borderId="99" xfId="0" applyNumberFormat="1" applyFont="1" applyFill="1" applyBorder="1" applyAlignment="1" applyProtection="1">
      <alignment horizontal="center"/>
      <protection locked="0"/>
    </xf>
    <xf numFmtId="10" fontId="2" fillId="34" borderId="148" xfId="0" applyNumberFormat="1" applyFont="1" applyFill="1" applyBorder="1" applyAlignment="1" applyProtection="1">
      <alignment horizontal="center"/>
      <protection locked="0"/>
    </xf>
    <xf numFmtId="165" fontId="115" fillId="100" borderId="145" xfId="48047" applyFont="1" applyFill="1" applyBorder="1" applyAlignment="1">
      <alignment horizontal="left"/>
    </xf>
    <xf numFmtId="0" fontId="2" fillId="88" borderId="0" xfId="0" applyFont="1" applyFill="1"/>
    <xf numFmtId="236" fontId="2" fillId="85" borderId="178" xfId="48046" applyNumberFormat="1" applyFont="1" applyFill="1" applyBorder="1" applyAlignment="1">
      <alignment vertical="center"/>
    </xf>
    <xf numFmtId="236" fontId="98" fillId="85" borderId="46" xfId="48046" applyNumberFormat="1" applyFont="1" applyFill="1" applyBorder="1" applyAlignment="1">
      <alignment vertical="center"/>
    </xf>
    <xf numFmtId="0" fontId="2" fillId="34" borderId="132" xfId="0" applyFont="1" applyFill="1" applyBorder="1"/>
    <xf numFmtId="0" fontId="2" fillId="97" borderId="118" xfId="0" applyFont="1" applyFill="1" applyBorder="1" applyAlignment="1">
      <alignment vertical="center"/>
    </xf>
    <xf numFmtId="0" fontId="2" fillId="104" borderId="141" xfId="0" applyFont="1" applyFill="1" applyBorder="1" applyAlignment="1">
      <alignment vertical="center"/>
    </xf>
    <xf numFmtId="4" fontId="98" fillId="106" borderId="23" xfId="0" applyNumberFormat="1" applyFont="1" applyFill="1" applyBorder="1" applyAlignment="1">
      <alignment vertical="center"/>
    </xf>
    <xf numFmtId="236" fontId="98" fillId="106" borderId="144" xfId="48046" applyNumberFormat="1" applyFont="1" applyFill="1" applyBorder="1" applyAlignment="1">
      <alignment vertical="center"/>
    </xf>
    <xf numFmtId="0" fontId="98" fillId="97" borderId="135" xfId="0" applyFont="1" applyFill="1" applyBorder="1" applyAlignment="1">
      <alignment horizontal="center" vertical="center" wrapText="1"/>
    </xf>
    <xf numFmtId="4" fontId="5" fillId="106" borderId="167" xfId="0" applyNumberFormat="1" applyFont="1" applyFill="1" applyBorder="1" applyAlignment="1">
      <alignment vertical="center"/>
    </xf>
    <xf numFmtId="4" fontId="2" fillId="85" borderId="167" xfId="0" applyNumberFormat="1" applyFont="1" applyFill="1" applyBorder="1" applyAlignment="1">
      <alignment vertical="center"/>
    </xf>
    <xf numFmtId="0" fontId="0" fillId="34" borderId="118" xfId="0" applyFill="1" applyBorder="1"/>
    <xf numFmtId="4" fontId="5" fillId="105" borderId="41" xfId="0" applyNumberFormat="1" applyFont="1" applyFill="1" applyBorder="1" applyAlignment="1">
      <alignment vertical="center"/>
    </xf>
    <xf numFmtId="4" fontId="5" fillId="105" borderId="116" xfId="0" applyNumberFormat="1" applyFont="1" applyFill="1" applyBorder="1" applyAlignment="1">
      <alignment vertical="center"/>
    </xf>
    <xf numFmtId="4" fontId="98" fillId="105" borderId="42" xfId="0" applyNumberFormat="1" applyFont="1" applyFill="1" applyBorder="1" applyAlignment="1">
      <alignment vertical="center"/>
    </xf>
    <xf numFmtId="44" fontId="5" fillId="105" borderId="131" xfId="48092" applyFont="1" applyFill="1" applyBorder="1" applyAlignment="1">
      <alignment vertical="center"/>
    </xf>
    <xf numFmtId="44" fontId="5" fillId="105" borderId="132" xfId="48092" applyFont="1" applyFill="1" applyBorder="1" applyAlignment="1">
      <alignment vertical="center"/>
    </xf>
    <xf numFmtId="44" fontId="98" fillId="105" borderId="144" xfId="48092" applyFont="1" applyFill="1" applyBorder="1" applyAlignment="1">
      <alignment vertical="center"/>
    </xf>
    <xf numFmtId="44" fontId="5" fillId="106" borderId="143" xfId="48092" applyFont="1" applyFill="1" applyBorder="1" applyAlignment="1">
      <alignment vertical="center"/>
    </xf>
    <xf numFmtId="44" fontId="98" fillId="106" borderId="144" xfId="48092" applyFont="1" applyFill="1" applyBorder="1" applyAlignment="1">
      <alignment vertical="center"/>
    </xf>
    <xf numFmtId="44" fontId="2" fillId="85" borderId="143" xfId="48092" applyFont="1" applyFill="1" applyBorder="1" applyAlignment="1">
      <alignment vertical="center"/>
    </xf>
    <xf numFmtId="44" fontId="98" fillId="85" borderId="144" xfId="48092" applyFont="1" applyFill="1" applyBorder="1" applyAlignment="1">
      <alignment vertical="center"/>
    </xf>
    <xf numFmtId="44" fontId="135" fillId="82" borderId="124" xfId="48092" applyFont="1" applyFill="1" applyBorder="1" applyAlignment="1">
      <alignment vertical="center"/>
    </xf>
    <xf numFmtId="44" fontId="2" fillId="109" borderId="132" xfId="48092" applyFont="1" applyFill="1" applyBorder="1" applyAlignment="1">
      <alignment vertical="center"/>
    </xf>
    <xf numFmtId="44" fontId="98" fillId="109" borderId="144" xfId="48092" applyFont="1" applyFill="1" applyBorder="1" applyAlignment="1">
      <alignment vertical="center"/>
    </xf>
    <xf numFmtId="0" fontId="5" fillId="80" borderId="165" xfId="0" applyFont="1" applyFill="1" applyBorder="1" applyAlignment="1" applyProtection="1">
      <alignment vertical="center"/>
      <protection locked="0"/>
    </xf>
    <xf numFmtId="218" fontId="5" fillId="105" borderId="161" xfId="0" applyNumberFormat="1" applyFont="1" applyFill="1" applyBorder="1" applyAlignment="1" applyProtection="1">
      <alignment vertical="center"/>
      <protection locked="0"/>
    </xf>
    <xf numFmtId="218" fontId="96" fillId="106" borderId="181" xfId="0" applyNumberFormat="1" applyFont="1" applyFill="1" applyBorder="1" applyAlignment="1" applyProtection="1">
      <alignment vertical="center"/>
      <protection locked="0"/>
    </xf>
    <xf numFmtId="218" fontId="112" fillId="82" borderId="181" xfId="0" applyNumberFormat="1" applyFont="1" applyFill="1" applyBorder="1" applyAlignment="1" applyProtection="1">
      <alignment vertical="center"/>
      <protection locked="0"/>
    </xf>
    <xf numFmtId="218" fontId="165" fillId="108" borderId="179" xfId="0" applyNumberFormat="1" applyFont="1" applyFill="1" applyBorder="1" applyAlignment="1" applyProtection="1">
      <alignment vertical="center"/>
      <protection locked="0"/>
    </xf>
    <xf numFmtId="218" fontId="5" fillId="106" borderId="116" xfId="0" applyNumberFormat="1" applyFont="1" applyFill="1" applyBorder="1" applyAlignment="1" applyProtection="1">
      <alignment vertical="center"/>
      <protection locked="0"/>
    </xf>
    <xf numFmtId="218" fontId="5" fillId="85" borderId="181" xfId="0" applyNumberFormat="1" applyFont="1" applyFill="1" applyBorder="1" applyAlignment="1" applyProtection="1">
      <alignment horizontal="left" vertical="center"/>
      <protection locked="0"/>
    </xf>
    <xf numFmtId="0" fontId="5" fillId="108" borderId="138" xfId="0" applyFont="1" applyFill="1" applyBorder="1" applyAlignment="1" applyProtection="1">
      <alignment vertical="center"/>
      <protection locked="0"/>
    </xf>
    <xf numFmtId="0" fontId="5" fillId="107" borderId="161" xfId="0" applyFont="1" applyFill="1" applyBorder="1" applyAlignment="1" applyProtection="1">
      <alignment vertical="center"/>
      <protection locked="0"/>
    </xf>
    <xf numFmtId="0" fontId="5" fillId="107" borderId="177" xfId="0" applyFont="1" applyFill="1" applyBorder="1" applyAlignment="1" applyProtection="1">
      <alignment vertical="center"/>
      <protection locked="0"/>
    </xf>
    <xf numFmtId="218" fontId="112" fillId="82" borderId="166" xfId="0" applyNumberFormat="1" applyFont="1" applyFill="1" applyBorder="1" applyAlignment="1" applyProtection="1">
      <alignment vertical="center"/>
      <protection locked="0"/>
    </xf>
    <xf numFmtId="218" fontId="165" fillId="108" borderId="132" xfId="0" applyNumberFormat="1" applyFont="1" applyFill="1" applyBorder="1" applyAlignment="1" applyProtection="1">
      <alignment vertical="center"/>
      <protection locked="0"/>
    </xf>
    <xf numFmtId="0" fontId="5" fillId="80" borderId="180" xfId="0" applyFont="1" applyFill="1" applyBorder="1" applyAlignment="1" applyProtection="1">
      <alignment vertical="center" wrapText="1"/>
      <protection locked="0"/>
    </xf>
    <xf numFmtId="218" fontId="5" fillId="85" borderId="172" xfId="0" applyNumberFormat="1" applyFont="1" applyFill="1" applyBorder="1" applyAlignment="1" applyProtection="1">
      <alignment horizontal="right" vertical="center"/>
      <protection locked="0"/>
    </xf>
    <xf numFmtId="218" fontId="162" fillId="108" borderId="132" xfId="0" applyNumberFormat="1" applyFont="1" applyFill="1" applyBorder="1" applyAlignment="1" applyProtection="1">
      <alignment vertical="center"/>
      <protection locked="0"/>
    </xf>
    <xf numFmtId="218" fontId="162" fillId="105" borderId="117" xfId="0" applyNumberFormat="1" applyFont="1" applyFill="1" applyBorder="1" applyAlignment="1" applyProtection="1">
      <alignment vertical="center"/>
      <protection locked="0"/>
    </xf>
    <xf numFmtId="218" fontId="162" fillId="106" borderId="116" xfId="0" applyNumberFormat="1" applyFont="1" applyFill="1" applyBorder="1" applyAlignment="1" applyProtection="1">
      <alignment vertical="center"/>
      <protection locked="0"/>
    </xf>
    <xf numFmtId="0" fontId="162" fillId="107" borderId="161" xfId="0" applyFont="1" applyFill="1" applyBorder="1" applyAlignment="1" applyProtection="1">
      <alignment vertical="center"/>
      <protection locked="0"/>
    </xf>
    <xf numFmtId="0" fontId="162" fillId="107" borderId="177" xfId="0" applyFont="1" applyFill="1" applyBorder="1" applyAlignment="1" applyProtection="1">
      <alignment vertical="center"/>
      <protection locked="0"/>
    </xf>
    <xf numFmtId="218" fontId="5" fillId="106" borderId="167" xfId="0" applyNumberFormat="1" applyFont="1" applyFill="1" applyBorder="1" applyAlignment="1" applyProtection="1">
      <alignment vertical="center"/>
      <protection locked="0"/>
    </xf>
    <xf numFmtId="211" fontId="5" fillId="82" borderId="167" xfId="0" applyNumberFormat="1" applyFont="1" applyFill="1" applyBorder="1" applyAlignment="1" applyProtection="1">
      <alignment horizontal="left" vertical="center"/>
      <protection locked="0"/>
    </xf>
    <xf numFmtId="0" fontId="5" fillId="85" borderId="181" xfId="7640" applyFill="1" applyBorder="1" applyAlignment="1" applyProtection="1">
      <alignment vertical="center"/>
      <protection locked="0"/>
    </xf>
    <xf numFmtId="0" fontId="5" fillId="107" borderId="181" xfId="0" applyFont="1" applyFill="1" applyBorder="1" applyAlignment="1" applyProtection="1">
      <alignment vertical="center"/>
      <protection locked="0"/>
    </xf>
    <xf numFmtId="211" fontId="5" fillId="82" borderId="181" xfId="0" applyNumberFormat="1" applyFont="1" applyFill="1" applyBorder="1" applyAlignment="1" applyProtection="1">
      <alignment horizontal="left" vertical="center"/>
      <protection locked="0"/>
    </xf>
    <xf numFmtId="218" fontId="165" fillId="108" borderId="177" xfId="0" applyNumberFormat="1" applyFont="1" applyFill="1" applyBorder="1" applyAlignment="1" applyProtection="1">
      <alignment vertical="center"/>
      <protection locked="0"/>
    </xf>
    <xf numFmtId="0" fontId="5" fillId="85" borderId="167" xfId="7640" applyFill="1" applyBorder="1" applyAlignment="1" applyProtection="1">
      <alignment vertical="center"/>
      <protection locked="0"/>
    </xf>
    <xf numFmtId="218" fontId="112" fillId="82" borderId="179" xfId="0" applyNumberFormat="1" applyFont="1" applyFill="1" applyBorder="1" applyAlignment="1" applyProtection="1">
      <alignment vertical="center"/>
      <protection locked="0"/>
    </xf>
    <xf numFmtId="238" fontId="5" fillId="85" borderId="181" xfId="0" applyNumberFormat="1" applyFont="1" applyFill="1" applyBorder="1" applyProtection="1">
      <protection locked="0"/>
    </xf>
    <xf numFmtId="0" fontId="5" fillId="107" borderId="23" xfId="0" applyFont="1" applyFill="1" applyBorder="1" applyAlignment="1" applyProtection="1">
      <alignment vertical="center"/>
      <protection locked="0"/>
    </xf>
    <xf numFmtId="0" fontId="5" fillId="107" borderId="37" xfId="0" applyFont="1" applyFill="1" applyBorder="1" applyAlignment="1" applyProtection="1">
      <alignment vertical="center"/>
      <protection locked="0"/>
    </xf>
    <xf numFmtId="0" fontId="5" fillId="80" borderId="125" xfId="0" applyFont="1" applyFill="1" applyBorder="1" applyAlignment="1" applyProtection="1">
      <alignment vertical="center"/>
      <protection locked="0"/>
    </xf>
    <xf numFmtId="0" fontId="161" fillId="80" borderId="166" xfId="0" applyFont="1" applyFill="1" applyBorder="1" applyAlignment="1" applyProtection="1">
      <alignment vertical="center"/>
      <protection locked="0"/>
    </xf>
    <xf numFmtId="218" fontId="5" fillId="105" borderId="130" xfId="0" applyNumberFormat="1" applyFont="1" applyFill="1" applyBorder="1" applyAlignment="1" applyProtection="1">
      <alignment vertical="center"/>
      <protection locked="0"/>
    </xf>
    <xf numFmtId="218" fontId="5" fillId="106" borderId="147" xfId="0" applyNumberFormat="1" applyFont="1" applyFill="1" applyBorder="1" applyAlignment="1" applyProtection="1">
      <alignment vertical="center"/>
      <protection locked="0"/>
    </xf>
    <xf numFmtId="218" fontId="5" fillId="85" borderId="147" xfId="0" applyNumberFormat="1" applyFont="1" applyFill="1" applyBorder="1" applyAlignment="1" applyProtection="1">
      <alignment vertical="center"/>
      <protection locked="0"/>
    </xf>
    <xf numFmtId="218" fontId="112" fillId="82" borderId="165" xfId="0" applyNumberFormat="1" applyFont="1" applyFill="1" applyBorder="1" applyAlignment="1" applyProtection="1">
      <alignment vertical="center"/>
      <protection locked="0"/>
    </xf>
    <xf numFmtId="218" fontId="165" fillId="108" borderId="141" xfId="0" applyNumberFormat="1" applyFont="1" applyFill="1" applyBorder="1" applyAlignment="1" applyProtection="1">
      <alignment vertical="center"/>
      <protection locked="0"/>
    </xf>
    <xf numFmtId="218" fontId="5" fillId="105" borderId="189" xfId="0" applyNumberFormat="1" applyFont="1" applyFill="1" applyBorder="1" applyAlignment="1" applyProtection="1">
      <alignment vertical="center"/>
      <protection locked="0"/>
    </xf>
    <xf numFmtId="0" fontId="5" fillId="85" borderId="147" xfId="7640" applyFill="1" applyBorder="1" applyAlignment="1" applyProtection="1">
      <alignment vertical="center"/>
      <protection locked="0"/>
    </xf>
    <xf numFmtId="211" fontId="5" fillId="82" borderId="147" xfId="0" applyNumberFormat="1" applyFont="1" applyFill="1" applyBorder="1" applyAlignment="1" applyProtection="1">
      <alignment horizontal="left" vertical="center"/>
      <protection locked="0"/>
    </xf>
    <xf numFmtId="0" fontId="96" fillId="80" borderId="116" xfId="0" applyFont="1" applyFill="1" applyBorder="1" applyAlignment="1">
      <alignment horizontal="center" vertical="center"/>
    </xf>
    <xf numFmtId="0" fontId="96" fillId="80" borderId="117" xfId="0" applyFont="1" applyFill="1" applyBorder="1" applyProtection="1">
      <protection locked="0"/>
    </xf>
    <xf numFmtId="0" fontId="96" fillId="80" borderId="120" xfId="0" applyFont="1" applyFill="1" applyBorder="1" applyAlignment="1">
      <alignment vertical="center"/>
    </xf>
    <xf numFmtId="0" fontId="5" fillId="80" borderId="117" xfId="0" applyFont="1" applyFill="1" applyBorder="1"/>
    <xf numFmtId="218" fontId="5" fillId="105" borderId="161" xfId="0" applyNumberFormat="1" applyFont="1" applyFill="1" applyBorder="1" applyAlignment="1">
      <alignment vertical="center" wrapText="1"/>
    </xf>
    <xf numFmtId="0" fontId="5" fillId="85" borderId="167" xfId="7640" applyFill="1" applyBorder="1" applyAlignment="1">
      <alignment vertical="center" wrapText="1"/>
    </xf>
    <xf numFmtId="165" fontId="135" fillId="82" borderId="124" xfId="48047" applyFont="1" applyFill="1" applyBorder="1" applyAlignment="1">
      <alignment vertical="center"/>
    </xf>
    <xf numFmtId="0" fontId="0" fillId="34" borderId="190" xfId="0" applyFill="1" applyBorder="1"/>
    <xf numFmtId="0" fontId="0" fillId="34" borderId="192" xfId="0" applyFill="1" applyBorder="1"/>
    <xf numFmtId="0" fontId="0" fillId="34" borderId="191" xfId="0" applyFill="1" applyBorder="1"/>
    <xf numFmtId="0" fontId="134" fillId="101" borderId="30" xfId="8493" applyFont="1" applyFill="1" applyBorder="1" applyAlignment="1">
      <alignment vertical="center"/>
    </xf>
    <xf numFmtId="0" fontId="124" fillId="0" borderId="176" xfId="0" applyFont="1" applyBorder="1" applyAlignment="1" applyProtection="1">
      <alignment horizontal="center" vertical="center"/>
      <protection locked="0"/>
    </xf>
    <xf numFmtId="0" fontId="188" fillId="101" borderId="0" xfId="1" applyFont="1" applyFill="1"/>
    <xf numFmtId="0" fontId="189" fillId="101" borderId="0" xfId="1" applyFont="1" applyFill="1" applyAlignment="1">
      <alignment horizontal="right" vertical="center"/>
    </xf>
    <xf numFmtId="0" fontId="190" fillId="79" borderId="0" xfId="2" applyFont="1" applyFill="1"/>
    <xf numFmtId="0" fontId="118" fillId="101" borderId="0" xfId="1" applyFont="1" applyFill="1" applyAlignment="1">
      <alignment horizontal="center" vertical="center" wrapText="1"/>
    </xf>
    <xf numFmtId="0" fontId="0" fillId="101" borderId="0" xfId="0" applyFill="1"/>
    <xf numFmtId="0" fontId="167" fillId="103" borderId="175" xfId="8493" applyFont="1" applyFill="1" applyBorder="1" applyAlignment="1">
      <alignment horizontal="center" vertical="center"/>
    </xf>
    <xf numFmtId="0" fontId="126" fillId="103" borderId="175" xfId="8493" applyFont="1" applyFill="1" applyBorder="1" applyAlignment="1">
      <alignment vertical="center"/>
    </xf>
    <xf numFmtId="0" fontId="191" fillId="110" borderId="0" xfId="6626" applyFont="1" applyFill="1" applyAlignment="1">
      <alignment horizontal="center" vertical="center" wrapText="1"/>
    </xf>
    <xf numFmtId="4" fontId="98" fillId="82" borderId="124" xfId="6626" applyNumberFormat="1" applyFont="1" applyFill="1" applyBorder="1"/>
    <xf numFmtId="165" fontId="98" fillId="82" borderId="148" xfId="48047" applyFont="1" applyFill="1" applyBorder="1" applyAlignment="1" applyProtection="1">
      <alignment vertical="center"/>
    </xf>
    <xf numFmtId="165" fontId="98" fillId="82" borderId="130" xfId="48047" applyFont="1" applyFill="1" applyBorder="1" applyAlignment="1" applyProtection="1"/>
    <xf numFmtId="165" fontId="98" fillId="82" borderId="159" xfId="48047" applyFont="1" applyFill="1" applyBorder="1" applyAlignment="1" applyProtection="1"/>
    <xf numFmtId="165" fontId="98" fillId="82" borderId="147" xfId="48047" applyFont="1" applyFill="1" applyBorder="1" applyAlignment="1" applyProtection="1"/>
    <xf numFmtId="165" fontId="98" fillId="82" borderId="148" xfId="48047" applyFont="1" applyFill="1" applyBorder="1" applyAlignment="1" applyProtection="1"/>
    <xf numFmtId="165" fontId="98" fillId="82" borderId="127" xfId="48047" applyFont="1" applyFill="1" applyBorder="1" applyAlignment="1" applyProtection="1"/>
    <xf numFmtId="165" fontId="98" fillId="82" borderId="128" xfId="48047" applyFont="1" applyFill="1" applyBorder="1" applyAlignment="1" applyProtection="1"/>
    <xf numFmtId="165" fontId="98" fillId="82" borderId="129" xfId="48047" applyFont="1" applyFill="1" applyBorder="1" applyAlignment="1" applyProtection="1"/>
    <xf numFmtId="239" fontId="98" fillId="82" borderId="127" xfId="48047" applyNumberFormat="1" applyFont="1" applyFill="1" applyBorder="1" applyAlignment="1" applyProtection="1"/>
    <xf numFmtId="239" fontId="98" fillId="82" borderId="128" xfId="48047" applyNumberFormat="1" applyFont="1" applyFill="1" applyBorder="1" applyAlignment="1" applyProtection="1"/>
    <xf numFmtId="239" fontId="98" fillId="82" borderId="129" xfId="48047" applyNumberFormat="1" applyFont="1" applyFill="1" applyBorder="1" applyAlignment="1" applyProtection="1"/>
    <xf numFmtId="165" fontId="2" fillId="82" borderId="125" xfId="48047" applyFont="1" applyFill="1" applyBorder="1" applyAlignment="1" applyProtection="1"/>
    <xf numFmtId="165" fontId="2" fillId="82" borderId="193" xfId="48047" applyFont="1" applyFill="1" applyBorder="1" applyAlignment="1" applyProtection="1"/>
    <xf numFmtId="165" fontId="98" fillId="82" borderId="124" xfId="48047" applyFont="1" applyFill="1" applyBorder="1" applyAlignment="1" applyProtection="1"/>
    <xf numFmtId="165" fontId="98" fillId="82" borderId="151" xfId="48047" applyFont="1" applyFill="1" applyBorder="1" applyAlignment="1" applyProtection="1"/>
    <xf numFmtId="225" fontId="98" fillId="82" borderId="141" xfId="6626" applyNumberFormat="1" applyFont="1" applyFill="1" applyBorder="1"/>
    <xf numFmtId="237" fontId="112" fillId="82" borderId="141" xfId="48047" applyNumberFormat="1" applyFont="1" applyFill="1" applyBorder="1" applyAlignment="1" applyProtection="1">
      <alignment horizontal="center" vertical="center"/>
    </xf>
    <xf numFmtId="165" fontId="112" fillId="82" borderId="141" xfId="48047" applyFont="1" applyFill="1" applyBorder="1" applyAlignment="1" applyProtection="1">
      <alignment horizontal="center" vertical="center"/>
    </xf>
    <xf numFmtId="226" fontId="98" fillId="82" borderId="141" xfId="6626" applyNumberFormat="1" applyFont="1" applyFill="1" applyBorder="1" applyAlignment="1">
      <alignment wrapText="1"/>
    </xf>
    <xf numFmtId="211" fontId="98" fillId="82" borderId="124" xfId="48047" applyNumberFormat="1" applyFont="1" applyFill="1" applyBorder="1" applyAlignment="1" applyProtection="1"/>
    <xf numFmtId="225" fontId="98" fillId="82" borderId="124" xfId="6626" applyNumberFormat="1" applyFont="1" applyFill="1" applyBorder="1"/>
    <xf numFmtId="4" fontId="98" fillId="82" borderId="141" xfId="6626" applyNumberFormat="1" applyFont="1" applyFill="1" applyBorder="1"/>
    <xf numFmtId="0" fontId="5" fillId="80" borderId="136" xfId="0" applyFont="1" applyFill="1" applyBorder="1" applyAlignment="1">
      <alignment horizontal="left" vertical="center"/>
    </xf>
    <xf numFmtId="0" fontId="123" fillId="84" borderId="0" xfId="0" applyFont="1" applyFill="1"/>
    <xf numFmtId="0" fontId="135" fillId="103" borderId="123" xfId="6626" applyFont="1" applyFill="1" applyBorder="1" applyAlignment="1">
      <alignment horizontal="center" vertical="center" wrapText="1"/>
    </xf>
    <xf numFmtId="0" fontId="2" fillId="0" borderId="34" xfId="6626" applyFont="1" applyBorder="1" applyAlignment="1" applyProtection="1">
      <alignment horizontal="center"/>
      <protection locked="0"/>
    </xf>
    <xf numFmtId="228" fontId="2" fillId="0" borderId="99" xfId="48047" applyNumberFormat="1" applyFont="1" applyBorder="1" applyAlignment="1" applyProtection="1">
      <alignment horizontal="right"/>
      <protection locked="0"/>
    </xf>
    <xf numFmtId="0" fontId="2" fillId="83" borderId="122" xfId="0" applyFont="1" applyFill="1" applyBorder="1"/>
    <xf numFmtId="0" fontId="2" fillId="83" borderId="145" xfId="0" applyFont="1" applyFill="1" applyBorder="1"/>
    <xf numFmtId="0" fontId="5" fillId="80" borderId="117" xfId="0" applyFont="1" applyFill="1" applyBorder="1" applyAlignment="1" applyProtection="1">
      <alignment vertical="center" wrapText="1"/>
      <protection locked="0"/>
    </xf>
    <xf numFmtId="225" fontId="2" fillId="82" borderId="117" xfId="0" applyNumberFormat="1" applyFont="1" applyFill="1" applyBorder="1" applyProtection="1">
      <protection locked="0"/>
    </xf>
    <xf numFmtId="225" fontId="2" fillId="82" borderId="179" xfId="0" applyNumberFormat="1" applyFont="1" applyFill="1" applyBorder="1" applyProtection="1">
      <protection locked="0"/>
    </xf>
    <xf numFmtId="165" fontId="2" fillId="34" borderId="179" xfId="48047" applyFont="1" applyFill="1" applyBorder="1" applyProtection="1">
      <protection locked="0"/>
    </xf>
    <xf numFmtId="0" fontId="2" fillId="34" borderId="137" xfId="6626" applyFont="1" applyFill="1" applyBorder="1" applyProtection="1">
      <protection locked="0"/>
    </xf>
    <xf numFmtId="165" fontId="2" fillId="34" borderId="138" xfId="48047" applyFont="1" applyFill="1" applyBorder="1" applyProtection="1">
      <protection locked="0"/>
    </xf>
    <xf numFmtId="225" fontId="2" fillId="82" borderId="33" xfId="0" applyNumberFormat="1" applyFont="1" applyFill="1" applyBorder="1" applyProtection="1">
      <protection locked="0"/>
    </xf>
    <xf numFmtId="225" fontId="2" fillId="82" borderId="44" xfId="0" applyNumberFormat="1" applyFont="1" applyFill="1" applyBorder="1" applyProtection="1">
      <protection locked="0"/>
    </xf>
    <xf numFmtId="225" fontId="2" fillId="82" borderId="36" xfId="0" applyNumberFormat="1" applyFont="1" applyFill="1" applyBorder="1" applyProtection="1">
      <protection locked="0"/>
    </xf>
    <xf numFmtId="218" fontId="5" fillId="85" borderId="181" xfId="0" quotePrefix="1" applyNumberFormat="1" applyFont="1" applyFill="1" applyBorder="1" applyAlignment="1">
      <alignment vertical="center"/>
    </xf>
    <xf numFmtId="0" fontId="44" fillId="107" borderId="167" xfId="48093" applyFill="1" applyBorder="1" applyAlignment="1">
      <alignment vertical="center"/>
    </xf>
    <xf numFmtId="0" fontId="5" fillId="107" borderId="167" xfId="0" applyFont="1" applyFill="1" applyBorder="1" applyAlignment="1">
      <alignment vertical="center" wrapText="1"/>
    </xf>
    <xf numFmtId="0" fontId="135" fillId="103" borderId="32" xfId="8493" applyFont="1" applyFill="1" applyBorder="1" applyAlignment="1">
      <alignment horizontal="center" vertical="center"/>
    </xf>
    <xf numFmtId="0" fontId="123" fillId="99" borderId="0" xfId="0" applyFont="1" applyFill="1"/>
    <xf numFmtId="0" fontId="2" fillId="99" borderId="0" xfId="0" applyFont="1" applyFill="1"/>
    <xf numFmtId="165" fontId="2" fillId="82" borderId="119" xfId="48047" applyFont="1" applyFill="1" applyBorder="1" applyAlignment="1" applyProtection="1"/>
    <xf numFmtId="165" fontId="2" fillId="82" borderId="130" xfId="48047" applyFont="1" applyFill="1" applyBorder="1" applyAlignment="1" applyProtection="1"/>
    <xf numFmtId="165" fontId="2" fillId="82" borderId="126" xfId="48047" applyFont="1" applyFill="1" applyBorder="1" applyAlignment="1" applyProtection="1"/>
    <xf numFmtId="243" fontId="2" fillId="82" borderId="117" xfId="48047" applyNumberFormat="1" applyFont="1" applyFill="1" applyBorder="1" applyAlignment="1" applyProtection="1"/>
    <xf numFmtId="243" fontId="2" fillId="82" borderId="36" xfId="48047" applyNumberFormat="1" applyFont="1" applyFill="1" applyBorder="1" applyAlignment="1" applyProtection="1"/>
    <xf numFmtId="242" fontId="2" fillId="82" borderId="177" xfId="48047" applyNumberFormat="1" applyFont="1" applyFill="1" applyBorder="1" applyAlignment="1" applyProtection="1"/>
    <xf numFmtId="242" fontId="2" fillId="82" borderId="37" xfId="48047" applyNumberFormat="1" applyFont="1" applyFill="1" applyBorder="1" applyAlignment="1" applyProtection="1"/>
    <xf numFmtId="242" fontId="2" fillId="82" borderId="44" xfId="48047" applyNumberFormat="1" applyFont="1" applyFill="1" applyBorder="1" applyAlignment="1" applyProtection="1"/>
    <xf numFmtId="242" fontId="2" fillId="82" borderId="179" xfId="48047" applyNumberFormat="1" applyFont="1" applyFill="1" applyBorder="1" applyAlignment="1" applyProtection="1"/>
    <xf numFmtId="242" fontId="2" fillId="82" borderId="138" xfId="48047" applyNumberFormat="1" applyFont="1" applyFill="1" applyBorder="1" applyAlignment="1" applyProtection="1"/>
    <xf numFmtId="242" fontId="2" fillId="82" borderId="137" xfId="48047" applyNumberFormat="1" applyFont="1" applyFill="1" applyBorder="1" applyAlignment="1" applyProtection="1"/>
    <xf numFmtId="0" fontId="135" fillId="85" borderId="131" xfId="6626" applyFont="1" applyFill="1" applyBorder="1" applyAlignment="1">
      <alignment horizontal="center" vertical="center"/>
    </xf>
    <xf numFmtId="0" fontId="135" fillId="87" borderId="128" xfId="6626" applyFont="1" applyFill="1" applyBorder="1" applyAlignment="1">
      <alignment horizontal="center" vertical="center" wrapText="1"/>
    </xf>
    <xf numFmtId="0" fontId="135" fillId="111" borderId="128" xfId="6626" applyFont="1" applyFill="1" applyBorder="1" applyAlignment="1">
      <alignment horizontal="center" vertical="center" wrapText="1"/>
    </xf>
    <xf numFmtId="0" fontId="185" fillId="111" borderId="128" xfId="6626" applyFont="1" applyFill="1" applyBorder="1" applyAlignment="1">
      <alignment horizontal="center" vertical="center" wrapText="1"/>
    </xf>
    <xf numFmtId="0" fontId="185" fillId="87" borderId="128" xfId="6626" applyFont="1" applyFill="1" applyBorder="1" applyAlignment="1">
      <alignment horizontal="center" vertical="center" wrapText="1"/>
    </xf>
    <xf numFmtId="241" fontId="2" fillId="82" borderId="132" xfId="48047" applyNumberFormat="1" applyFont="1" applyFill="1" applyBorder="1" applyAlignment="1" applyProtection="1">
      <alignment vertical="center"/>
    </xf>
    <xf numFmtId="232" fontId="2" fillId="82" borderId="179" xfId="48047" applyNumberFormat="1" applyFont="1" applyFill="1" applyBorder="1" applyAlignment="1" applyProtection="1">
      <alignment vertical="center"/>
    </xf>
    <xf numFmtId="232" fontId="98" fillId="82" borderId="124" xfId="48047" applyNumberFormat="1" applyFont="1" applyFill="1" applyBorder="1" applyAlignment="1" applyProtection="1">
      <alignment vertical="center"/>
    </xf>
    <xf numFmtId="232" fontId="2" fillId="82" borderId="138" xfId="48047" applyNumberFormat="1" applyFont="1" applyFill="1" applyBorder="1" applyAlignment="1" applyProtection="1">
      <alignment vertical="center"/>
    </xf>
    <xf numFmtId="232" fontId="2" fillId="82" borderId="137" xfId="48047" applyNumberFormat="1" applyFont="1" applyFill="1" applyBorder="1" applyAlignment="1" applyProtection="1">
      <alignment vertical="center"/>
    </xf>
    <xf numFmtId="236" fontId="2" fillId="82" borderId="178" xfId="48046" applyNumberFormat="1" applyFont="1" applyFill="1" applyBorder="1" applyAlignment="1">
      <alignment vertical="center"/>
    </xf>
    <xf numFmtId="0" fontId="2" fillId="0" borderId="132" xfId="0" applyFont="1" applyBorder="1"/>
    <xf numFmtId="0" fontId="2" fillId="82" borderId="144" xfId="0" applyFont="1" applyFill="1" applyBorder="1"/>
    <xf numFmtId="0" fontId="98" fillId="82" borderId="23" xfId="0" applyFont="1" applyFill="1" applyBorder="1" applyAlignment="1">
      <alignment horizontal="right" vertical="center"/>
    </xf>
    <xf numFmtId="4" fontId="98" fillId="82" borderId="23" xfId="0" applyNumberFormat="1" applyFont="1" applyFill="1" applyBorder="1" applyAlignment="1">
      <alignment vertical="center"/>
    </xf>
    <xf numFmtId="236" fontId="98" fillId="82" borderId="144" xfId="48046" applyNumberFormat="1" applyFont="1" applyFill="1" applyBorder="1" applyAlignment="1">
      <alignment vertical="center"/>
    </xf>
    <xf numFmtId="0" fontId="2" fillId="112" borderId="135" xfId="0" applyFont="1" applyFill="1" applyBorder="1" applyAlignment="1">
      <alignment vertical="center"/>
    </xf>
    <xf numFmtId="0" fontId="96" fillId="80" borderId="119" xfId="0" applyFont="1" applyFill="1" applyBorder="1" applyProtection="1">
      <protection locked="0"/>
    </xf>
    <xf numFmtId="0" fontId="5" fillId="80" borderId="120" xfId="0" applyFont="1" applyFill="1" applyBorder="1" applyAlignment="1">
      <alignment vertical="center"/>
    </xf>
    <xf numFmtId="218" fontId="5" fillId="105" borderId="0" xfId="0" applyNumberFormat="1" applyFont="1" applyFill="1" applyAlignment="1">
      <alignment vertical="center"/>
    </xf>
    <xf numFmtId="0" fontId="5" fillId="106" borderId="0" xfId="0" applyFont="1" applyFill="1" applyProtection="1">
      <protection locked="0"/>
    </xf>
    <xf numFmtId="218" fontId="5" fillId="85" borderId="160" xfId="0" applyNumberFormat="1" applyFont="1" applyFill="1" applyBorder="1" applyAlignment="1">
      <alignment vertical="center"/>
    </xf>
    <xf numFmtId="218" fontId="165" fillId="108" borderId="0" xfId="0" applyNumberFormat="1" applyFont="1" applyFill="1" applyAlignment="1">
      <alignment vertical="center"/>
    </xf>
    <xf numFmtId="218" fontId="5" fillId="106" borderId="0" xfId="0" applyNumberFormat="1" applyFont="1" applyFill="1" applyAlignment="1">
      <alignment vertical="center"/>
    </xf>
    <xf numFmtId="0" fontId="5" fillId="85" borderId="0" xfId="7640" applyFill="1" applyAlignment="1">
      <alignment vertical="center"/>
    </xf>
    <xf numFmtId="211" fontId="5" fillId="82" borderId="0" xfId="0" applyNumberFormat="1" applyFont="1" applyFill="1" applyAlignment="1">
      <alignment horizontal="left" vertical="center"/>
    </xf>
    <xf numFmtId="0" fontId="5" fillId="107" borderId="0" xfId="0" applyFont="1" applyFill="1" applyAlignment="1">
      <alignment vertical="center"/>
    </xf>
    <xf numFmtId="218" fontId="112" fillId="80" borderId="169" xfId="0" applyNumberFormat="1" applyFont="1" applyFill="1" applyBorder="1" applyAlignment="1">
      <alignment vertical="center"/>
    </xf>
    <xf numFmtId="0" fontId="114" fillId="34" borderId="119" xfId="0" quotePrefix="1" applyFont="1" applyFill="1" applyBorder="1" applyAlignment="1">
      <alignment vertical="center"/>
    </xf>
    <xf numFmtId="0" fontId="5" fillId="80" borderId="181" xfId="0" applyFont="1" applyFill="1" applyBorder="1" applyAlignment="1">
      <alignment vertical="center"/>
    </xf>
    <xf numFmtId="218" fontId="5" fillId="85" borderId="0" xfId="0" applyNumberFormat="1" applyFont="1" applyFill="1" applyAlignment="1">
      <alignment vertical="center"/>
    </xf>
    <xf numFmtId="218" fontId="112" fillId="82" borderId="0" xfId="0" applyNumberFormat="1" applyFont="1" applyFill="1" applyAlignment="1">
      <alignment vertical="center"/>
    </xf>
    <xf numFmtId="0" fontId="5" fillId="108" borderId="0" xfId="0" applyFont="1" applyFill="1" applyAlignment="1">
      <alignment vertical="center"/>
    </xf>
    <xf numFmtId="218" fontId="5" fillId="105" borderId="181" xfId="0" applyNumberFormat="1" applyFont="1" applyFill="1" applyBorder="1" applyAlignment="1">
      <alignment vertical="center"/>
    </xf>
    <xf numFmtId="218" fontId="165" fillId="108" borderId="181" xfId="0" applyNumberFormat="1" applyFont="1" applyFill="1" applyBorder="1" applyAlignment="1">
      <alignment vertical="center"/>
    </xf>
    <xf numFmtId="0" fontId="5" fillId="108" borderId="181" xfId="0" applyFont="1" applyFill="1" applyBorder="1" applyAlignment="1">
      <alignment vertical="center"/>
    </xf>
    <xf numFmtId="232" fontId="2" fillId="82" borderId="186" xfId="48047" applyNumberFormat="1" applyFont="1" applyFill="1" applyBorder="1" applyAlignment="1" applyProtection="1"/>
    <xf numFmtId="232" fontId="2" fillId="82" borderId="185" xfId="48047" applyNumberFormat="1" applyFont="1" applyFill="1" applyBorder="1" applyAlignment="1" applyProtection="1"/>
    <xf numFmtId="241" fontId="2" fillId="82" borderId="186" xfId="48047" applyNumberFormat="1" applyFont="1" applyFill="1" applyBorder="1" applyAlignment="1" applyProtection="1"/>
    <xf numFmtId="241" fontId="2" fillId="82" borderId="185" xfId="48047" applyNumberFormat="1" applyFont="1" applyFill="1" applyBorder="1" applyAlignment="1" applyProtection="1"/>
    <xf numFmtId="241" fontId="2" fillId="82" borderId="194" xfId="48047" applyNumberFormat="1" applyFont="1" applyFill="1" applyBorder="1" applyAlignment="1" applyProtection="1"/>
    <xf numFmtId="0" fontId="96" fillId="80" borderId="177" xfId="0" applyFont="1" applyFill="1" applyBorder="1" applyAlignment="1">
      <alignment vertical="center"/>
    </xf>
    <xf numFmtId="232" fontId="2" fillId="82" borderId="187" xfId="48047" applyNumberFormat="1" applyFont="1" applyFill="1" applyBorder="1" applyAlignment="1" applyProtection="1"/>
    <xf numFmtId="232" fontId="2" fillId="82" borderId="167" xfId="48047" applyNumberFormat="1" applyFont="1" applyFill="1" applyBorder="1" applyAlignment="1" applyProtection="1">
      <protection locked="0"/>
    </xf>
    <xf numFmtId="241" fontId="2" fillId="82" borderId="181" xfId="48047" applyNumberFormat="1" applyFont="1" applyFill="1" applyBorder="1" applyAlignment="1" applyProtection="1">
      <protection locked="0"/>
    </xf>
    <xf numFmtId="241" fontId="2" fillId="82" borderId="23" xfId="48047" applyNumberFormat="1" applyFont="1" applyFill="1" applyBorder="1" applyAlignment="1" applyProtection="1">
      <protection locked="0"/>
    </xf>
    <xf numFmtId="0" fontId="192" fillId="83" borderId="0" xfId="0" applyFont="1" applyFill="1"/>
    <xf numFmtId="0" fontId="5" fillId="80" borderId="167" xfId="0" applyFont="1" applyFill="1" applyBorder="1" applyAlignment="1" applyProtection="1">
      <alignment vertical="center"/>
      <protection locked="0"/>
    </xf>
    <xf numFmtId="0" fontId="5" fillId="80" borderId="181" xfId="0" applyFont="1" applyFill="1" applyBorder="1" applyAlignment="1" applyProtection="1">
      <alignment vertical="center"/>
      <protection locked="0"/>
    </xf>
    <xf numFmtId="0" fontId="5" fillId="80" borderId="23" xfId="0" applyFont="1" applyFill="1" applyBorder="1" applyAlignment="1" applyProtection="1">
      <alignment vertical="center"/>
      <protection locked="0"/>
    </xf>
    <xf numFmtId="0" fontId="193" fillId="79" borderId="0" xfId="1" applyFont="1" applyFill="1" applyBorder="1" applyAlignment="1">
      <alignment horizontal="center" vertical="center" wrapText="1"/>
    </xf>
    <xf numFmtId="0" fontId="124" fillId="103" borderId="178" xfId="2" applyFont="1" applyFill="1" applyBorder="1" applyAlignment="1">
      <alignment horizontal="left" vertical="center"/>
    </xf>
    <xf numFmtId="0" fontId="124" fillId="103" borderId="161" xfId="2" applyFont="1" applyFill="1" applyBorder="1" applyAlignment="1">
      <alignment horizontal="left" vertical="center"/>
    </xf>
    <xf numFmtId="0" fontId="124" fillId="82" borderId="178" xfId="2" applyFont="1" applyFill="1" applyBorder="1" applyAlignment="1">
      <alignment horizontal="left" vertical="center"/>
    </xf>
    <xf numFmtId="0" fontId="124" fillId="82" borderId="161" xfId="2" applyFont="1" applyFill="1" applyBorder="1" applyAlignment="1">
      <alignment horizontal="left" vertical="center"/>
    </xf>
    <xf numFmtId="0" fontId="124" fillId="96" borderId="178" xfId="2" applyFont="1" applyFill="1" applyBorder="1" applyAlignment="1">
      <alignment horizontal="left" vertical="center"/>
    </xf>
    <xf numFmtId="0" fontId="124" fillId="96" borderId="161" xfId="2" applyFont="1" applyFill="1" applyBorder="1" applyAlignment="1">
      <alignment horizontal="left" vertical="center"/>
    </xf>
    <xf numFmtId="0" fontId="118" fillId="79" borderId="0" xfId="1" applyFont="1" applyFill="1" applyAlignment="1">
      <alignment horizontal="left" vertical="center" wrapText="1"/>
    </xf>
    <xf numFmtId="0" fontId="158" fillId="102" borderId="178" xfId="2" applyFont="1" applyFill="1" applyBorder="1" applyAlignment="1">
      <alignment vertical="center"/>
    </xf>
    <xf numFmtId="0" fontId="158" fillId="102" borderId="161" xfId="2" applyFont="1" applyFill="1" applyBorder="1" applyAlignment="1">
      <alignment vertical="center"/>
    </xf>
    <xf numFmtId="0" fontId="123" fillId="79" borderId="121" xfId="8493" applyFont="1" applyFill="1" applyBorder="1" applyAlignment="1">
      <alignment horizontal="left" vertical="center"/>
    </xf>
    <xf numFmtId="0" fontId="123" fillId="79" borderId="122" xfId="8493" applyFont="1" applyFill="1" applyBorder="1" applyAlignment="1">
      <alignment horizontal="left" vertical="center"/>
    </xf>
    <xf numFmtId="0" fontId="123" fillId="79" borderId="123" xfId="8493" applyFont="1" applyFill="1" applyBorder="1" applyAlignment="1">
      <alignment horizontal="left" vertical="center"/>
    </xf>
    <xf numFmtId="0" fontId="36" fillId="101" borderId="34" xfId="2" applyFont="1" applyFill="1" applyBorder="1" applyAlignment="1">
      <alignment horizontal="left" vertical="center"/>
    </xf>
    <xf numFmtId="0" fontId="36" fillId="101" borderId="99" xfId="2" applyFont="1" applyFill="1" applyBorder="1" applyAlignment="1">
      <alignment horizontal="left" vertical="center"/>
    </xf>
    <xf numFmtId="0" fontId="124" fillId="103" borderId="181" xfId="2" applyFont="1" applyFill="1" applyBorder="1" applyAlignment="1">
      <alignment horizontal="left" vertical="center"/>
    </xf>
    <xf numFmtId="0" fontId="124" fillId="103" borderId="177" xfId="2" applyFont="1" applyFill="1" applyBorder="1" applyAlignment="1">
      <alignment horizontal="left" vertical="center"/>
    </xf>
    <xf numFmtId="0" fontId="124" fillId="82" borderId="181" xfId="2" applyFont="1" applyFill="1" applyBorder="1" applyAlignment="1">
      <alignment horizontal="left" vertical="center" wrapText="1"/>
    </xf>
    <xf numFmtId="0" fontId="124" fillId="82" borderId="177" xfId="2" applyFont="1" applyFill="1" applyBorder="1" applyAlignment="1">
      <alignment horizontal="left" vertical="center" wrapText="1"/>
    </xf>
    <xf numFmtId="0" fontId="124" fillId="96" borderId="181" xfId="2" applyFont="1" applyFill="1" applyBorder="1" applyAlignment="1">
      <alignment horizontal="left" vertical="center" wrapText="1"/>
    </xf>
    <xf numFmtId="0" fontId="124" fillId="96" borderId="177" xfId="2" applyFont="1" applyFill="1" applyBorder="1" applyAlignment="1">
      <alignment horizontal="left" vertical="center" wrapText="1"/>
    </xf>
    <xf numFmtId="0" fontId="36" fillId="101" borderId="45" xfId="2" applyFont="1" applyFill="1" applyBorder="1" applyAlignment="1">
      <alignment horizontal="left" vertical="center"/>
    </xf>
    <xf numFmtId="0" fontId="36" fillId="101" borderId="39" xfId="2" applyFont="1" applyFill="1" applyBorder="1" applyAlignment="1">
      <alignment horizontal="left" vertical="center"/>
    </xf>
    <xf numFmtId="0" fontId="193" fillId="79" borderId="0" xfId="1" applyFont="1" applyFill="1" applyBorder="1" applyAlignment="1">
      <alignment horizontal="center" vertical="center" wrapText="1"/>
    </xf>
    <xf numFmtId="0" fontId="158" fillId="85" borderId="46" xfId="2" applyFont="1" applyFill="1" applyBorder="1" applyAlignment="1">
      <alignment vertical="center"/>
    </xf>
    <xf numFmtId="0" fontId="158" fillId="85" borderId="40" xfId="2" applyFont="1" applyFill="1" applyBorder="1" applyAlignment="1">
      <alignment vertical="center"/>
    </xf>
    <xf numFmtId="0" fontId="126" fillId="0" borderId="46" xfId="2" applyFont="1" applyBorder="1" applyAlignment="1">
      <alignment horizontal="left" vertical="center"/>
    </xf>
    <xf numFmtId="0" fontId="126" fillId="0" borderId="40" xfId="2" applyFont="1" applyBorder="1" applyAlignment="1">
      <alignment horizontal="left" vertical="center"/>
    </xf>
    <xf numFmtId="0" fontId="124" fillId="87" borderId="41" xfId="2" applyFont="1" applyFill="1" applyBorder="1" applyAlignment="1">
      <alignment vertical="center"/>
    </xf>
    <xf numFmtId="0" fontId="124" fillId="87" borderId="43" xfId="2" applyFont="1" applyFill="1" applyBorder="1" applyAlignment="1">
      <alignment vertical="center"/>
    </xf>
    <xf numFmtId="0" fontId="124" fillId="87" borderId="44" xfId="2" applyFont="1" applyFill="1" applyBorder="1" applyAlignment="1">
      <alignment vertical="center"/>
    </xf>
    <xf numFmtId="0" fontId="158" fillId="102" borderId="116" xfId="2" applyFont="1" applyFill="1" applyBorder="1" applyAlignment="1">
      <alignment vertical="center"/>
    </xf>
    <xf numFmtId="0" fontId="158" fillId="102" borderId="162" xfId="2" applyFont="1" applyFill="1" applyBorder="1" applyAlignment="1">
      <alignment vertical="center"/>
    </xf>
    <xf numFmtId="0" fontId="158" fillId="102" borderId="179" xfId="2" applyFont="1" applyFill="1" applyBorder="1" applyAlignment="1">
      <alignment vertical="center"/>
    </xf>
    <xf numFmtId="0" fontId="158" fillId="85" borderId="42" xfId="2" applyFont="1" applyFill="1" applyBorder="1" applyAlignment="1">
      <alignment vertical="center"/>
    </xf>
    <xf numFmtId="0" fontId="158" fillId="85" borderId="96" xfId="2" applyFont="1" applyFill="1" applyBorder="1" applyAlignment="1">
      <alignment vertical="center"/>
    </xf>
    <xf numFmtId="0" fontId="158" fillId="85" borderId="137" xfId="2" applyFont="1" applyFill="1" applyBorder="1" applyAlignment="1">
      <alignment vertical="center"/>
    </xf>
    <xf numFmtId="0" fontId="126" fillId="0" borderId="23" xfId="2" applyFont="1" applyBorder="1" applyAlignment="1">
      <alignment horizontal="left" vertical="center" wrapText="1"/>
    </xf>
    <xf numFmtId="0" fontId="126" fillId="0" borderId="37" xfId="2" applyFont="1" applyBorder="1" applyAlignment="1">
      <alignment horizontal="left" vertical="center" wrapText="1"/>
    </xf>
    <xf numFmtId="0" fontId="123" fillId="79" borderId="30" xfId="8493" applyFont="1" applyFill="1" applyBorder="1" applyAlignment="1">
      <alignment horizontal="left" vertical="center"/>
    </xf>
    <xf numFmtId="0" fontId="123" fillId="79" borderId="31" xfId="8493" applyFont="1" applyFill="1" applyBorder="1" applyAlignment="1">
      <alignment horizontal="left" vertical="center"/>
    </xf>
    <xf numFmtId="0" fontId="123" fillId="79" borderId="32" xfId="8493" applyFont="1" applyFill="1" applyBorder="1" applyAlignment="1">
      <alignment horizontal="left" vertical="center"/>
    </xf>
    <xf numFmtId="0" fontId="124" fillId="87" borderId="45" xfId="2" applyFont="1" applyFill="1" applyBorder="1" applyAlignment="1">
      <alignment vertical="center"/>
    </xf>
    <xf numFmtId="0" fontId="124" fillId="87" borderId="39" xfId="2" applyFont="1" applyFill="1" applyBorder="1" applyAlignment="1">
      <alignment vertical="center"/>
    </xf>
    <xf numFmtId="4" fontId="98" fillId="99" borderId="131" xfId="0" applyNumberFormat="1" applyFont="1" applyFill="1" applyBorder="1" applyAlignment="1">
      <alignment horizontal="center" vertical="center" wrapText="1"/>
    </xf>
    <xf numFmtId="4" fontId="98" fillId="99" borderId="144" xfId="0" applyNumberFormat="1" applyFont="1" applyFill="1" applyBorder="1" applyAlignment="1">
      <alignment horizontal="center" vertical="center" wrapText="1"/>
    </xf>
    <xf numFmtId="0" fontId="112" fillId="82" borderId="33" xfId="0" applyFont="1" applyFill="1" applyBorder="1" applyAlignment="1">
      <alignment horizontal="center" vertical="center"/>
    </xf>
    <xf numFmtId="0" fontId="112" fillId="82" borderId="34" xfId="0" applyFont="1" applyFill="1" applyBorder="1" applyAlignment="1">
      <alignment horizontal="center" vertical="center"/>
    </xf>
    <xf numFmtId="165" fontId="98" fillId="34" borderId="34" xfId="0" applyNumberFormat="1" applyFont="1" applyFill="1" applyBorder="1" applyAlignment="1">
      <alignment horizontal="center" vertical="center"/>
    </xf>
    <xf numFmtId="165" fontId="98" fillId="34" borderId="23" xfId="0" applyNumberFormat="1" applyFont="1" applyFill="1" applyBorder="1" applyAlignment="1">
      <alignment horizontal="center" vertical="center"/>
    </xf>
    <xf numFmtId="0" fontId="112" fillId="82" borderId="36" xfId="0" applyFont="1" applyFill="1" applyBorder="1" applyAlignment="1">
      <alignment horizontal="center" vertical="center"/>
    </xf>
    <xf numFmtId="0" fontId="112" fillId="82" borderId="23" xfId="0" applyFont="1" applyFill="1" applyBorder="1" applyAlignment="1">
      <alignment horizontal="center" vertical="center"/>
    </xf>
    <xf numFmtId="0" fontId="5" fillId="82" borderId="117" xfId="0" quotePrefix="1" applyFont="1" applyFill="1" applyBorder="1" applyAlignment="1">
      <alignment horizontal="left" vertical="center" indent="1"/>
    </xf>
    <xf numFmtId="0" fontId="5" fillId="82" borderId="181" xfId="0" quotePrefix="1" applyFont="1" applyFill="1" applyBorder="1" applyAlignment="1">
      <alignment horizontal="left" vertical="center" indent="1"/>
    </xf>
    <xf numFmtId="1" fontId="135" fillId="83" borderId="127" xfId="0" applyNumberFormat="1" applyFont="1" applyFill="1" applyBorder="1" applyAlignment="1">
      <alignment horizontal="right" vertical="center"/>
    </xf>
    <xf numFmtId="1" fontId="135" fillId="83" borderId="128" xfId="0" applyNumberFormat="1" applyFont="1" applyFill="1" applyBorder="1" applyAlignment="1">
      <alignment horizontal="right" vertical="center"/>
    </xf>
    <xf numFmtId="0" fontId="112" fillId="104" borderId="117" xfId="0" applyFont="1" applyFill="1" applyBorder="1" applyAlignment="1">
      <alignment horizontal="left" vertical="center"/>
    </xf>
    <xf numFmtId="0" fontId="112" fillId="104" borderId="181" xfId="0" applyFont="1" applyFill="1" applyBorder="1" applyAlignment="1">
      <alignment horizontal="left" vertical="center"/>
    </xf>
    <xf numFmtId="0" fontId="112" fillId="104" borderId="117" xfId="0" applyFont="1" applyFill="1" applyBorder="1" applyAlignment="1">
      <alignment horizontal="left" vertical="center" wrapText="1"/>
    </xf>
    <xf numFmtId="0" fontId="112" fillId="104" borderId="181" xfId="0" applyFont="1" applyFill="1" applyBorder="1" applyAlignment="1">
      <alignment horizontal="left" vertical="center" wrapText="1"/>
    </xf>
    <xf numFmtId="0" fontId="108" fillId="112" borderId="33" xfId="0" applyFont="1" applyFill="1" applyBorder="1" applyAlignment="1">
      <alignment horizontal="center" vertical="center"/>
    </xf>
    <xf numFmtId="0" fontId="108" fillId="112" borderId="34" xfId="0" applyFont="1" applyFill="1" applyBorder="1" applyAlignment="1">
      <alignment horizontal="center" vertical="center"/>
    </xf>
    <xf numFmtId="0" fontId="98" fillId="85" borderId="46" xfId="0" applyFont="1" applyFill="1" applyBorder="1" applyAlignment="1">
      <alignment horizontal="right" vertical="center"/>
    </xf>
    <xf numFmtId="0" fontId="98" fillId="85" borderId="96" xfId="0" applyFont="1" applyFill="1" applyBorder="1" applyAlignment="1">
      <alignment horizontal="right" vertical="center"/>
    </xf>
    <xf numFmtId="0" fontId="98" fillId="85" borderId="40" xfId="0" applyFont="1" applyFill="1" applyBorder="1" applyAlignment="1">
      <alignment horizontal="right" vertical="center"/>
    </xf>
    <xf numFmtId="0" fontId="98" fillId="82" borderId="36" xfId="0" applyFont="1" applyFill="1" applyBorder="1" applyAlignment="1">
      <alignment horizontal="right" vertical="center"/>
    </xf>
    <xf numFmtId="0" fontId="98" fillId="82" borderId="23" xfId="0" applyFont="1" applyFill="1" applyBorder="1" applyAlignment="1">
      <alignment horizontal="right" vertical="center"/>
    </xf>
    <xf numFmtId="0" fontId="98" fillId="99" borderId="33" xfId="0" applyFont="1" applyFill="1" applyBorder="1" applyAlignment="1">
      <alignment horizontal="center" vertical="center"/>
    </xf>
    <xf numFmtId="0" fontId="98" fillId="99" borderId="34" xfId="0" applyFont="1" applyFill="1" applyBorder="1" applyAlignment="1">
      <alignment horizontal="center" vertical="center"/>
    </xf>
    <xf numFmtId="0" fontId="98" fillId="99" borderId="180" xfId="0" applyFont="1" applyFill="1" applyBorder="1" applyAlignment="1">
      <alignment horizontal="center" vertical="center"/>
    </xf>
    <xf numFmtId="0" fontId="98" fillId="99" borderId="172" xfId="0" applyFont="1" applyFill="1" applyBorder="1" applyAlignment="1">
      <alignment horizontal="center" vertical="center"/>
    </xf>
    <xf numFmtId="0" fontId="112" fillId="98" borderId="117" xfId="0" applyFont="1" applyFill="1" applyBorder="1" applyAlignment="1">
      <alignment horizontal="left" vertical="center"/>
    </xf>
    <xf numFmtId="0" fontId="112" fillId="98" borderId="181" xfId="0" applyFont="1" applyFill="1" applyBorder="1" applyAlignment="1">
      <alignment horizontal="left" vertical="center"/>
    </xf>
    <xf numFmtId="0" fontId="112" fillId="104" borderId="178" xfId="0" applyFont="1" applyFill="1" applyBorder="1" applyAlignment="1">
      <alignment horizontal="left" vertical="center"/>
    </xf>
    <xf numFmtId="0" fontId="112" fillId="104" borderId="161" xfId="0" applyFont="1" applyFill="1" applyBorder="1" applyAlignment="1">
      <alignment horizontal="left" vertical="center"/>
    </xf>
    <xf numFmtId="0" fontId="112" fillId="98" borderId="178" xfId="0" applyFont="1" applyFill="1" applyBorder="1" applyAlignment="1">
      <alignment horizontal="left" vertical="center"/>
    </xf>
    <xf numFmtId="0" fontId="112" fillId="98" borderId="161" xfId="0" applyFont="1" applyFill="1" applyBorder="1" applyAlignment="1">
      <alignment horizontal="left" vertical="center"/>
    </xf>
    <xf numFmtId="0" fontId="98" fillId="101" borderId="121" xfId="0" applyFont="1" applyFill="1" applyBorder="1" applyAlignment="1">
      <alignment horizontal="center" vertical="center"/>
    </xf>
    <xf numFmtId="0" fontId="98" fillId="101" borderId="122" xfId="0" applyFont="1" applyFill="1" applyBorder="1" applyAlignment="1">
      <alignment horizontal="center" vertical="center"/>
    </xf>
    <xf numFmtId="0" fontId="98" fillId="101" borderId="125" xfId="0" applyFont="1" applyFill="1" applyBorder="1" applyAlignment="1">
      <alignment horizontal="center" vertical="center"/>
    </xf>
    <xf numFmtId="0" fontId="98" fillId="101" borderId="145" xfId="0" applyFont="1" applyFill="1" applyBorder="1" applyAlignment="1">
      <alignment horizontal="center" vertical="center"/>
    </xf>
    <xf numFmtId="165" fontId="98" fillId="104" borderId="34" xfId="0" applyNumberFormat="1" applyFont="1" applyFill="1" applyBorder="1" applyAlignment="1">
      <alignment horizontal="center" vertical="center"/>
    </xf>
    <xf numFmtId="165" fontId="98" fillId="104" borderId="23" xfId="0" applyNumberFormat="1" applyFont="1" applyFill="1" applyBorder="1" applyAlignment="1">
      <alignment horizontal="center" vertical="center"/>
    </xf>
    <xf numFmtId="4" fontId="98" fillId="103" borderId="34" xfId="0" applyNumberFormat="1" applyFont="1" applyFill="1" applyBorder="1" applyAlignment="1">
      <alignment horizontal="center" vertical="center" wrapText="1"/>
    </xf>
    <xf numFmtId="4" fontId="98" fillId="103" borderId="23" xfId="0" applyNumberFormat="1" applyFont="1" applyFill="1" applyBorder="1" applyAlignment="1">
      <alignment horizontal="center" vertical="center" wrapText="1"/>
    </xf>
    <xf numFmtId="0" fontId="112" fillId="106" borderId="33" xfId="0" applyFont="1" applyFill="1" applyBorder="1" applyAlignment="1">
      <alignment horizontal="center" vertical="center"/>
    </xf>
    <xf numFmtId="0" fontId="112" fillId="106" borderId="34" xfId="0" applyFont="1" applyFill="1" applyBorder="1" applyAlignment="1">
      <alignment horizontal="center" vertical="center"/>
    </xf>
    <xf numFmtId="165" fontId="115" fillId="100" borderId="46" xfId="48047" applyFont="1" applyFill="1" applyBorder="1" applyAlignment="1">
      <alignment horizontal="left"/>
    </xf>
    <xf numFmtId="165" fontId="115" fillId="100" borderId="96" xfId="48047" applyFont="1" applyFill="1" applyBorder="1" applyAlignment="1">
      <alignment horizontal="left"/>
    </xf>
    <xf numFmtId="165" fontId="113" fillId="101" borderId="178" xfId="48047" applyFont="1" applyFill="1" applyBorder="1" applyAlignment="1">
      <alignment horizontal="left" vertical="center" wrapText="1"/>
    </xf>
    <xf numFmtId="165" fontId="113" fillId="101" borderId="162" xfId="48047" applyFont="1" applyFill="1" applyBorder="1" applyAlignment="1">
      <alignment horizontal="left" vertical="center" wrapText="1"/>
    </xf>
    <xf numFmtId="165" fontId="98" fillId="83" borderId="178" xfId="48047" applyFont="1" applyFill="1" applyBorder="1" applyAlignment="1"/>
    <xf numFmtId="165" fontId="98" fillId="83" borderId="161" xfId="48047" applyFont="1" applyFill="1" applyBorder="1" applyAlignment="1"/>
    <xf numFmtId="165" fontId="113" fillId="101" borderId="45" xfId="48047" applyFont="1" applyFill="1" applyBorder="1" applyAlignment="1">
      <alignment horizontal="left" vertical="center" wrapText="1"/>
    </xf>
    <xf numFmtId="165" fontId="113" fillId="101" borderId="43" xfId="48047" applyFont="1" applyFill="1" applyBorder="1" applyAlignment="1">
      <alignment horizontal="left" vertical="center" wrapText="1"/>
    </xf>
    <xf numFmtId="4" fontId="98" fillId="99" borderId="34" xfId="0" applyNumberFormat="1" applyFont="1" applyFill="1" applyBorder="1" applyAlignment="1">
      <alignment horizontal="center" vertical="center" wrapText="1"/>
    </xf>
    <xf numFmtId="4" fontId="98" fillId="99" borderId="23" xfId="0" applyNumberFormat="1" applyFont="1" applyFill="1" applyBorder="1" applyAlignment="1">
      <alignment horizontal="center" vertical="center" wrapText="1"/>
    </xf>
    <xf numFmtId="1" fontId="135" fillId="83" borderId="30" xfId="0" applyNumberFormat="1" applyFont="1" applyFill="1" applyBorder="1" applyAlignment="1">
      <alignment horizontal="right" vertical="center"/>
    </xf>
    <xf numFmtId="1" fontId="135" fillId="83" borderId="152" xfId="0" applyNumberFormat="1" applyFont="1" applyFill="1" applyBorder="1" applyAlignment="1">
      <alignment horizontal="right" vertical="center"/>
    </xf>
    <xf numFmtId="0" fontId="112" fillId="85" borderId="33" xfId="0" applyFont="1" applyFill="1" applyBorder="1" applyAlignment="1">
      <alignment horizontal="center" vertical="center"/>
    </xf>
    <xf numFmtId="0" fontId="112" fillId="85" borderId="34" xfId="0" applyFont="1" applyFill="1" applyBorder="1" applyAlignment="1">
      <alignment horizontal="center" vertical="center"/>
    </xf>
    <xf numFmtId="4" fontId="98" fillId="103" borderId="131" xfId="0" applyNumberFormat="1" applyFont="1" applyFill="1" applyBorder="1" applyAlignment="1">
      <alignment horizontal="center" vertical="center" wrapText="1"/>
    </xf>
    <xf numFmtId="4" fontId="98" fillId="103" borderId="144" xfId="0" applyNumberFormat="1" applyFont="1" applyFill="1" applyBorder="1" applyAlignment="1">
      <alignment horizontal="center" vertical="center" wrapText="1"/>
    </xf>
    <xf numFmtId="0" fontId="98" fillId="105" borderId="33" xfId="0" applyFont="1" applyFill="1" applyBorder="1" applyAlignment="1">
      <alignment horizontal="center" vertical="center"/>
    </xf>
    <xf numFmtId="0" fontId="98" fillId="105" borderId="34" xfId="0" applyFont="1" applyFill="1" applyBorder="1" applyAlignment="1">
      <alignment horizontal="center" vertical="center"/>
    </xf>
    <xf numFmtId="0" fontId="98" fillId="105" borderId="46" xfId="0" applyFont="1" applyFill="1" applyBorder="1" applyAlignment="1">
      <alignment horizontal="right" vertical="center"/>
    </xf>
    <xf numFmtId="0" fontId="98" fillId="105" borderId="96" xfId="0" applyFont="1" applyFill="1" applyBorder="1" applyAlignment="1">
      <alignment horizontal="right" vertical="center"/>
    </xf>
    <xf numFmtId="0" fontId="98" fillId="105" borderId="40" xfId="0" applyFont="1" applyFill="1" applyBorder="1" applyAlignment="1">
      <alignment horizontal="right" vertical="center"/>
    </xf>
    <xf numFmtId="0" fontId="98" fillId="106" borderId="46" xfId="0" applyFont="1" applyFill="1" applyBorder="1" applyAlignment="1">
      <alignment horizontal="right" vertical="center"/>
    </xf>
    <xf numFmtId="0" fontId="98" fillId="106" borderId="96" xfId="0" applyFont="1" applyFill="1" applyBorder="1" applyAlignment="1">
      <alignment horizontal="right" vertical="center"/>
    </xf>
    <xf numFmtId="0" fontId="98" fillId="106" borderId="40" xfId="0" applyFont="1" applyFill="1" applyBorder="1" applyAlignment="1">
      <alignment horizontal="right" vertical="center"/>
    </xf>
    <xf numFmtId="4" fontId="98" fillId="103" borderId="135" xfId="0" applyNumberFormat="1" applyFont="1" applyFill="1" applyBorder="1" applyAlignment="1">
      <alignment horizontal="center" vertical="center" wrapText="1"/>
    </xf>
    <xf numFmtId="4" fontId="98" fillId="103" borderId="141" xfId="0" applyNumberFormat="1" applyFont="1" applyFill="1" applyBorder="1" applyAlignment="1">
      <alignment horizontal="center" vertical="center" wrapText="1"/>
    </xf>
    <xf numFmtId="0" fontId="112" fillId="104" borderId="33" xfId="0" applyFont="1" applyFill="1" applyBorder="1" applyAlignment="1">
      <alignment horizontal="left" vertical="center"/>
    </xf>
    <xf numFmtId="0" fontId="112" fillId="104" borderId="34" xfId="0" applyFont="1" applyFill="1" applyBorder="1" applyAlignment="1">
      <alignment horizontal="left" vertical="center"/>
    </xf>
    <xf numFmtId="0" fontId="112" fillId="82" borderId="121" xfId="0" applyFont="1" applyFill="1" applyBorder="1" applyAlignment="1">
      <alignment horizontal="center" vertical="center"/>
    </xf>
    <xf numFmtId="0" fontId="112" fillId="82" borderId="150" xfId="0" applyFont="1" applyFill="1" applyBorder="1" applyAlignment="1">
      <alignment horizontal="center" vertical="center"/>
    </xf>
    <xf numFmtId="0" fontId="112" fillId="82" borderId="125" xfId="0" applyFont="1" applyFill="1" applyBorder="1" applyAlignment="1">
      <alignment horizontal="center" vertical="center"/>
    </xf>
    <xf numFmtId="0" fontId="112" fillId="82" borderId="189" xfId="0" applyFont="1" applyFill="1" applyBorder="1" applyAlignment="1">
      <alignment horizontal="center" vertical="center"/>
    </xf>
    <xf numFmtId="0" fontId="98" fillId="101" borderId="123" xfId="0" applyFont="1" applyFill="1" applyBorder="1" applyAlignment="1">
      <alignment horizontal="center" vertical="center"/>
    </xf>
    <xf numFmtId="0" fontId="98" fillId="101" borderId="126" xfId="0" applyFont="1" applyFill="1" applyBorder="1" applyAlignment="1">
      <alignment horizontal="center" vertical="center"/>
    </xf>
    <xf numFmtId="0" fontId="112" fillId="109" borderId="45" xfId="0" applyFont="1" applyFill="1" applyBorder="1" applyAlignment="1">
      <alignment horizontal="center" vertical="center"/>
    </xf>
    <xf numFmtId="0" fontId="112" fillId="109" borderId="43" xfId="0" applyFont="1" applyFill="1" applyBorder="1" applyAlignment="1">
      <alignment horizontal="center" vertical="center"/>
    </xf>
    <xf numFmtId="0" fontId="112" fillId="109" borderId="44" xfId="0" applyFont="1" applyFill="1" applyBorder="1" applyAlignment="1">
      <alignment horizontal="center" vertical="center"/>
    </xf>
    <xf numFmtId="0" fontId="1" fillId="34" borderId="121" xfId="0" applyFont="1" applyFill="1" applyBorder="1" applyAlignment="1">
      <alignment horizontal="left" vertical="top" wrapText="1"/>
    </xf>
    <xf numFmtId="0" fontId="1" fillId="34" borderId="122" xfId="0" applyFont="1" applyFill="1" applyBorder="1" applyAlignment="1">
      <alignment horizontal="left" vertical="top" wrapText="1"/>
    </xf>
    <xf numFmtId="0" fontId="1" fillId="34" borderId="123" xfId="0" applyFont="1" applyFill="1" applyBorder="1" applyAlignment="1">
      <alignment horizontal="left" vertical="top" wrapText="1"/>
    </xf>
    <xf numFmtId="0" fontId="1" fillId="34" borderId="118" xfId="0" applyFont="1" applyFill="1" applyBorder="1" applyAlignment="1">
      <alignment horizontal="left" vertical="top" wrapText="1"/>
    </xf>
    <xf numFmtId="0" fontId="1" fillId="34" borderId="0" xfId="0" applyFont="1" applyFill="1" applyAlignment="1">
      <alignment horizontal="left" vertical="top" wrapText="1"/>
    </xf>
    <xf numFmtId="0" fontId="1" fillId="34" borderId="120" xfId="0" applyFont="1" applyFill="1" applyBorder="1" applyAlignment="1">
      <alignment horizontal="left" vertical="top" wrapText="1"/>
    </xf>
    <xf numFmtId="0" fontId="2" fillId="34" borderId="118" xfId="0" applyFont="1" applyFill="1" applyBorder="1" applyAlignment="1">
      <alignment horizontal="left" vertical="top" wrapText="1"/>
    </xf>
    <xf numFmtId="0" fontId="2" fillId="34" borderId="0" xfId="0" applyFont="1" applyFill="1" applyAlignment="1">
      <alignment horizontal="left" vertical="top" wrapText="1"/>
    </xf>
    <xf numFmtId="0" fontId="2" fillId="34" borderId="120" xfId="0" applyFont="1" applyFill="1" applyBorder="1" applyAlignment="1">
      <alignment horizontal="left" vertical="top" wrapText="1"/>
    </xf>
    <xf numFmtId="0" fontId="2" fillId="34" borderId="125" xfId="0" applyFont="1" applyFill="1" applyBorder="1" applyAlignment="1">
      <alignment horizontal="left" vertical="top" wrapText="1"/>
    </xf>
    <xf numFmtId="0" fontId="2" fillId="34" borderId="145" xfId="0" applyFont="1" applyFill="1" applyBorder="1" applyAlignment="1">
      <alignment horizontal="left" vertical="top" wrapText="1"/>
    </xf>
    <xf numFmtId="0" fontId="2" fillId="34" borderId="126" xfId="0" applyFont="1" applyFill="1" applyBorder="1" applyAlignment="1">
      <alignment horizontal="left" vertical="top" wrapText="1"/>
    </xf>
    <xf numFmtId="0" fontId="98" fillId="105" borderId="121" xfId="0" applyFont="1" applyFill="1" applyBorder="1" applyAlignment="1">
      <alignment horizontal="center" vertical="center"/>
    </xf>
    <xf numFmtId="0" fontId="98" fillId="105" borderId="122" xfId="0" applyFont="1" applyFill="1" applyBorder="1" applyAlignment="1">
      <alignment horizontal="center" vertical="center"/>
    </xf>
    <xf numFmtId="0" fontId="98" fillId="105" borderId="123" xfId="0" applyFont="1" applyFill="1" applyBorder="1" applyAlignment="1">
      <alignment horizontal="center" vertical="center"/>
    </xf>
    <xf numFmtId="0" fontId="112" fillId="106" borderId="30" xfId="0" applyFont="1" applyFill="1" applyBorder="1" applyAlignment="1">
      <alignment horizontal="center" vertical="center"/>
    </xf>
    <xf numFmtId="0" fontId="112" fillId="106" borderId="31" xfId="0" applyFont="1" applyFill="1" applyBorder="1" applyAlignment="1">
      <alignment horizontal="center" vertical="center"/>
    </xf>
    <xf numFmtId="0" fontId="112" fillId="106" borderId="32" xfId="0" applyFont="1" applyFill="1" applyBorder="1" applyAlignment="1">
      <alignment horizontal="center" vertical="center"/>
    </xf>
    <xf numFmtId="0" fontId="112" fillId="85" borderId="30" xfId="0" applyFont="1" applyFill="1" applyBorder="1" applyAlignment="1">
      <alignment horizontal="center" vertical="center"/>
    </xf>
    <xf numFmtId="0" fontId="112" fillId="85" borderId="31" xfId="0" applyFont="1" applyFill="1" applyBorder="1" applyAlignment="1">
      <alignment horizontal="center" vertical="center"/>
    </xf>
    <xf numFmtId="0" fontId="112" fillId="85" borderId="32" xfId="0" applyFont="1" applyFill="1" applyBorder="1" applyAlignment="1">
      <alignment horizontal="center" vertical="center"/>
    </xf>
    <xf numFmtId="0" fontId="98" fillId="109" borderId="36" xfId="0" applyFont="1" applyFill="1" applyBorder="1" applyAlignment="1">
      <alignment horizontal="right" vertical="center"/>
    </xf>
    <xf numFmtId="0" fontId="98" fillId="109" borderId="23" xfId="0" applyFont="1" applyFill="1" applyBorder="1" applyAlignment="1">
      <alignment horizontal="right" vertical="center"/>
    </xf>
    <xf numFmtId="0" fontId="112" fillId="104" borderId="119" xfId="0" applyFont="1" applyFill="1" applyBorder="1" applyAlignment="1">
      <alignment horizontal="left" vertical="center"/>
    </xf>
    <xf numFmtId="0" fontId="112" fillId="104" borderId="167" xfId="0" applyFont="1" applyFill="1" applyBorder="1" applyAlignment="1">
      <alignment horizontal="left" vertical="center"/>
    </xf>
    <xf numFmtId="0" fontId="112" fillId="98" borderId="119" xfId="0" applyFont="1" applyFill="1" applyBorder="1" applyAlignment="1">
      <alignment horizontal="left" vertical="center"/>
    </xf>
    <xf numFmtId="0" fontId="112" fillId="98" borderId="167" xfId="0" applyFont="1" applyFill="1" applyBorder="1" applyAlignment="1">
      <alignment horizontal="left" vertical="center"/>
    </xf>
    <xf numFmtId="0" fontId="131" fillId="83" borderId="0" xfId="1" applyFont="1" applyFill="1" applyAlignment="1">
      <alignment horizontal="left" vertical="center"/>
    </xf>
    <xf numFmtId="0" fontId="134" fillId="101" borderId="0" xfId="8493" applyFont="1" applyFill="1" applyAlignment="1">
      <alignment horizontal="left" vertical="center"/>
    </xf>
    <xf numFmtId="0" fontId="134" fillId="101" borderId="120" xfId="8493" applyFont="1" applyFill="1" applyBorder="1" applyAlignment="1">
      <alignment horizontal="left" vertical="center"/>
    </xf>
    <xf numFmtId="0" fontId="135" fillId="103" borderId="30" xfId="8493" applyFont="1" applyFill="1" applyBorder="1" applyAlignment="1">
      <alignment horizontal="center" vertical="center"/>
    </xf>
    <xf numFmtId="0" fontId="135" fillId="103" borderId="32" xfId="8493" applyFont="1" applyFill="1" applyBorder="1" applyAlignment="1">
      <alignment horizontal="center" vertical="center"/>
    </xf>
    <xf numFmtId="0" fontId="2" fillId="83" borderId="0" xfId="0" applyFont="1" applyFill="1" applyAlignment="1">
      <alignment vertical="center"/>
    </xf>
    <xf numFmtId="0" fontId="133" fillId="83" borderId="0" xfId="1" applyFont="1" applyFill="1" applyAlignment="1">
      <alignment vertical="center"/>
    </xf>
    <xf numFmtId="0" fontId="135" fillId="103" borderId="30" xfId="8493" applyFont="1" applyFill="1" applyBorder="1" applyAlignment="1">
      <alignment horizontal="center" vertical="center" wrapText="1"/>
    </xf>
    <xf numFmtId="0" fontId="135" fillId="103" borderId="32" xfId="8493" applyFont="1" applyFill="1" applyBorder="1" applyAlignment="1">
      <alignment horizontal="center" vertical="center" wrapText="1"/>
    </xf>
    <xf numFmtId="0" fontId="135" fillId="103" borderId="31" xfId="8493" applyFont="1" applyFill="1" applyBorder="1" applyAlignment="1">
      <alignment horizontal="center" vertical="center"/>
    </xf>
    <xf numFmtId="0" fontId="142" fillId="83" borderId="0" xfId="0" applyFont="1" applyFill="1" applyAlignment="1">
      <alignment vertical="center"/>
    </xf>
    <xf numFmtId="0" fontId="2" fillId="83" borderId="0" xfId="0" applyFont="1" applyFill="1"/>
    <xf numFmtId="0" fontId="2" fillId="83" borderId="120" xfId="0" applyFont="1" applyFill="1" applyBorder="1"/>
    <xf numFmtId="0" fontId="82" fillId="103" borderId="30" xfId="8493" applyFont="1" applyFill="1" applyBorder="1" applyAlignment="1">
      <alignment horizontal="center" vertical="center"/>
    </xf>
    <xf numFmtId="0" fontId="82" fillId="103" borderId="32" xfId="8493" applyFont="1" applyFill="1" applyBorder="1" applyAlignment="1">
      <alignment horizontal="center" vertical="center"/>
    </xf>
    <xf numFmtId="0" fontId="82" fillId="103" borderId="30" xfId="8493" applyFont="1" applyFill="1" applyBorder="1" applyAlignment="1">
      <alignment horizontal="center" vertical="center" wrapText="1"/>
    </xf>
    <xf numFmtId="0" fontId="82" fillId="103" borderId="31" xfId="8493" applyFont="1" applyFill="1" applyBorder="1" applyAlignment="1">
      <alignment horizontal="center" vertical="center"/>
    </xf>
    <xf numFmtId="0" fontId="85" fillId="79" borderId="0" xfId="1" applyFont="1" applyFill="1" applyAlignment="1">
      <alignment horizontal="left" vertical="center"/>
    </xf>
    <xf numFmtId="0" fontId="97" fillId="101" borderId="0" xfId="1" applyFont="1" applyFill="1" applyAlignment="1">
      <alignment horizontal="left" vertical="center"/>
    </xf>
    <xf numFmtId="0" fontId="97" fillId="101" borderId="120" xfId="1" applyFont="1" applyFill="1" applyBorder="1" applyAlignment="1">
      <alignment horizontal="left" vertical="center"/>
    </xf>
    <xf numFmtId="0" fontId="88" fillId="79" borderId="0" xfId="1" applyFont="1" applyFill="1" applyAlignment="1">
      <alignment vertical="center"/>
    </xf>
    <xf numFmtId="0" fontId="0" fillId="0" borderId="0" xfId="0" applyAlignment="1">
      <alignment vertical="center"/>
    </xf>
    <xf numFmtId="0" fontId="135" fillId="103" borderId="127" xfId="8493" applyFont="1" applyFill="1" applyBorder="1" applyAlignment="1">
      <alignment horizontal="center" vertical="center" wrapText="1"/>
    </xf>
    <xf numFmtId="0" fontId="135" fillId="103" borderId="129" xfId="8493" applyFont="1" applyFill="1" applyBorder="1" applyAlignment="1">
      <alignment horizontal="center" vertical="center" wrapText="1"/>
    </xf>
    <xf numFmtId="0" fontId="135" fillId="103" borderId="152" xfId="8493" applyFont="1" applyFill="1" applyBorder="1" applyAlignment="1">
      <alignment horizontal="center" vertical="center" wrapText="1"/>
    </xf>
    <xf numFmtId="0" fontId="133" fillId="83" borderId="0" xfId="1" applyFont="1" applyFill="1" applyAlignment="1">
      <alignment horizontal="left" vertical="center" wrapText="1"/>
    </xf>
    <xf numFmtId="0" fontId="134" fillId="101" borderId="0" xfId="8493" applyFont="1" applyFill="1" applyAlignment="1">
      <alignment horizontal="left" vertical="center" wrapText="1"/>
    </xf>
    <xf numFmtId="0" fontId="134" fillId="101" borderId="120" xfId="8493" applyFont="1" applyFill="1" applyBorder="1" applyAlignment="1">
      <alignment horizontal="left" vertical="center" wrapText="1"/>
    </xf>
    <xf numFmtId="225" fontId="98" fillId="103" borderId="30" xfId="0" applyNumberFormat="1" applyFont="1" applyFill="1" applyBorder="1" applyAlignment="1">
      <alignment horizontal="center"/>
    </xf>
    <xf numFmtId="225" fontId="98" fillId="103" borderId="31" xfId="0" applyNumberFormat="1" applyFont="1" applyFill="1" applyBorder="1" applyAlignment="1">
      <alignment horizontal="center"/>
    </xf>
    <xf numFmtId="225" fontId="98" fillId="103" borderId="32" xfId="0" applyNumberFormat="1" applyFont="1" applyFill="1" applyBorder="1" applyAlignment="1">
      <alignment horizontal="center"/>
    </xf>
    <xf numFmtId="0" fontId="134" fillId="101" borderId="0" xfId="8493" applyFont="1" applyFill="1" applyAlignment="1">
      <alignment vertical="center"/>
    </xf>
    <xf numFmtId="0" fontId="134" fillId="101" borderId="120" xfId="8493" applyFont="1" applyFill="1" applyBorder="1" applyAlignment="1">
      <alignment vertical="center"/>
    </xf>
    <xf numFmtId="0" fontId="145" fillId="83" borderId="0" xfId="1" applyFont="1" applyFill="1"/>
    <xf numFmtId="0" fontId="153" fillId="83" borderId="0" xfId="0" applyFont="1" applyFill="1"/>
    <xf numFmtId="0" fontId="133" fillId="83" borderId="0" xfId="1" applyFont="1" applyFill="1" applyAlignment="1">
      <alignment horizontal="left" vertical="center"/>
    </xf>
    <xf numFmtId="0" fontId="114" fillId="101" borderId="0" xfId="1" applyFont="1" applyFill="1" applyAlignment="1">
      <alignment horizontal="left" vertical="center"/>
    </xf>
    <xf numFmtId="0" fontId="114" fillId="101" borderId="120" xfId="1" applyFont="1" applyFill="1" applyBorder="1" applyAlignment="1">
      <alignment horizontal="left" vertical="center"/>
    </xf>
    <xf numFmtId="0" fontId="135" fillId="103" borderId="151" xfId="6626" applyFont="1" applyFill="1" applyBorder="1" applyAlignment="1">
      <alignment horizontal="left" vertical="center" wrapText="1"/>
    </xf>
    <xf numFmtId="0" fontId="135" fillId="103" borderId="152" xfId="6626" applyFont="1" applyFill="1" applyBorder="1" applyAlignment="1">
      <alignment horizontal="left" vertical="center" wrapText="1"/>
    </xf>
    <xf numFmtId="227" fontId="2" fillId="34" borderId="181" xfId="48047" applyNumberFormat="1" applyFont="1" applyFill="1" applyBorder="1" applyAlignment="1" applyProtection="1">
      <alignment horizontal="left"/>
      <protection locked="0"/>
    </xf>
    <xf numFmtId="227" fontId="2" fillId="34" borderId="23" xfId="48047" applyNumberFormat="1" applyFont="1" applyFill="1" applyBorder="1" applyAlignment="1" applyProtection="1">
      <alignment horizontal="left"/>
      <protection locked="0"/>
    </xf>
    <xf numFmtId="227" fontId="2" fillId="34" borderId="163" xfId="48047" applyNumberFormat="1" applyFont="1" applyFill="1" applyBorder="1" applyAlignment="1" applyProtection="1">
      <alignment horizontal="left"/>
      <protection locked="0"/>
    </xf>
    <xf numFmtId="227" fontId="2" fillId="34" borderId="150" xfId="48047" applyNumberFormat="1" applyFont="1" applyFill="1" applyBorder="1" applyAlignment="1" applyProtection="1">
      <alignment horizontal="left"/>
      <protection locked="0"/>
    </xf>
    <xf numFmtId="0" fontId="145" fillId="83" borderId="0" xfId="1" applyFont="1" applyFill="1" applyAlignment="1">
      <alignment horizontal="left" vertical="center"/>
    </xf>
    <xf numFmtId="0" fontId="111" fillId="83" borderId="0" xfId="0" applyFont="1" applyFill="1" applyAlignment="1">
      <alignment vertical="center"/>
    </xf>
    <xf numFmtId="0" fontId="142" fillId="83" borderId="0" xfId="0" applyFont="1" applyFill="1" applyAlignment="1">
      <alignment wrapText="1"/>
    </xf>
    <xf numFmtId="0" fontId="142" fillId="83" borderId="0" xfId="0" applyFont="1" applyFill="1"/>
    <xf numFmtId="0" fontId="146" fillId="83" borderId="0" xfId="1" applyFont="1" applyFill="1" applyAlignment="1">
      <alignment vertical="center"/>
    </xf>
    <xf numFmtId="0" fontId="151" fillId="83" borderId="0" xfId="0" applyFont="1" applyFill="1" applyAlignment="1">
      <alignment vertical="center"/>
    </xf>
    <xf numFmtId="0" fontId="151" fillId="83" borderId="120" xfId="0" applyFont="1" applyFill="1" applyBorder="1" applyAlignment="1">
      <alignment vertical="center"/>
    </xf>
    <xf numFmtId="0" fontId="134" fillId="103" borderId="135" xfId="8493" applyFont="1" applyFill="1" applyBorder="1" applyAlignment="1">
      <alignment horizontal="center" vertical="center" wrapText="1"/>
    </xf>
    <xf numFmtId="0" fontId="134" fillId="103" borderId="146" xfId="8493" applyFont="1" applyFill="1" applyBorder="1" applyAlignment="1">
      <alignment horizontal="center" vertical="center" wrapText="1"/>
    </xf>
    <xf numFmtId="0" fontId="134" fillId="103" borderId="141" xfId="8493" applyFont="1" applyFill="1" applyBorder="1" applyAlignment="1">
      <alignment horizontal="center" vertical="center" wrapText="1"/>
    </xf>
    <xf numFmtId="0" fontId="134" fillId="103" borderId="146" xfId="8493" applyFont="1" applyFill="1" applyBorder="1" applyAlignment="1">
      <alignment horizontal="center" vertical="center"/>
    </xf>
    <xf numFmtId="0" fontId="134" fillId="103" borderId="141" xfId="8493" applyFont="1" applyFill="1" applyBorder="1" applyAlignment="1">
      <alignment horizontal="center" vertical="center"/>
    </xf>
    <xf numFmtId="0" fontId="149" fillId="101" borderId="0" xfId="8493" applyFont="1" applyFill="1" applyAlignment="1">
      <alignment vertical="center"/>
    </xf>
    <xf numFmtId="0" fontId="149" fillId="101" borderId="120" xfId="8493" applyFont="1" applyFill="1" applyBorder="1" applyAlignment="1">
      <alignment vertical="center"/>
    </xf>
    <xf numFmtId="0" fontId="146" fillId="83" borderId="0" xfId="1" applyFont="1" applyFill="1" applyAlignment="1">
      <alignment horizontal="left" vertical="center"/>
    </xf>
    <xf numFmtId="0" fontId="151" fillId="83" borderId="0" xfId="1" applyFont="1" applyFill="1" applyAlignment="1">
      <alignment horizontal="left" vertical="center" wrapText="1"/>
    </xf>
    <xf numFmtId="0" fontId="156" fillId="84" borderId="118" xfId="0" applyFont="1" applyFill="1" applyBorder="1" applyAlignment="1">
      <alignment horizontal="center" vertical="center"/>
    </xf>
    <xf numFmtId="0" fontId="156" fillId="84" borderId="0" xfId="0" applyFont="1" applyFill="1" applyAlignment="1">
      <alignment horizontal="center" vertical="center"/>
    </xf>
    <xf numFmtId="0" fontId="156" fillId="84" borderId="120" xfId="0" applyFont="1" applyFill="1" applyBorder="1" applyAlignment="1">
      <alignment horizontal="center" vertical="center"/>
    </xf>
    <xf numFmtId="0" fontId="161" fillId="84" borderId="174" xfId="0" applyFont="1" applyFill="1" applyBorder="1" applyAlignment="1">
      <alignment horizontal="left" vertical="center" wrapText="1"/>
    </xf>
    <xf numFmtId="0" fontId="161" fillId="84" borderId="168" xfId="0" applyFont="1" applyFill="1" applyBorder="1" applyAlignment="1">
      <alignment horizontal="left" vertical="center" wrapText="1"/>
    </xf>
    <xf numFmtId="0" fontId="161" fillId="84" borderId="166" xfId="0" applyFont="1" applyFill="1" applyBorder="1" applyAlignment="1">
      <alignment horizontal="left" vertical="center" wrapText="1"/>
    </xf>
  </cellXfs>
  <cellStyles count="48094">
    <cellStyle name="%" xfId="3"/>
    <cellStyle name="_Button" xfId="4"/>
    <cellStyle name="_Button 10" xfId="13692"/>
    <cellStyle name="_Button 10 2" xfId="23639"/>
    <cellStyle name="_Button 10 2 2" xfId="39466"/>
    <cellStyle name="_Button 10 3" xfId="27742"/>
    <cellStyle name="_Button 10 3 2" xfId="47702"/>
    <cellStyle name="_Button 10 4" xfId="18557"/>
    <cellStyle name="_Button 10 4 2" xfId="41583"/>
    <cellStyle name="_Button 10 5" xfId="33364"/>
    <cellStyle name="_Button 11" xfId="13774"/>
    <cellStyle name="_Button 11 2" xfId="23721"/>
    <cellStyle name="_Button 11 2 2" xfId="37569"/>
    <cellStyle name="_Button 11 3" xfId="27824"/>
    <cellStyle name="_Button 11 3 2" xfId="47776"/>
    <cellStyle name="_Button 11 4" xfId="18639"/>
    <cellStyle name="_Button 11 4 2" xfId="39275"/>
    <cellStyle name="_Button 11 5" xfId="33290"/>
    <cellStyle name="_Button 12" xfId="13819"/>
    <cellStyle name="_Button 12 2" xfId="23761"/>
    <cellStyle name="_Button 12 2 2" xfId="46002"/>
    <cellStyle name="_Button 12 3" xfId="27858"/>
    <cellStyle name="_Button 12 3 2" xfId="47788"/>
    <cellStyle name="_Button 12 4" xfId="18684"/>
    <cellStyle name="_Button 12 4 2" xfId="45717"/>
    <cellStyle name="_Button 12 5" xfId="33269"/>
    <cellStyle name="_Button 13" xfId="13901"/>
    <cellStyle name="_Button 13 2" xfId="23843"/>
    <cellStyle name="_Button 13 2 2" xfId="40624"/>
    <cellStyle name="_Button 13 3" xfId="27936"/>
    <cellStyle name="_Button 13 3 2" xfId="47862"/>
    <cellStyle name="_Button 13 4" xfId="18766"/>
    <cellStyle name="_Button 13 4 2" xfId="36432"/>
    <cellStyle name="_Button 13 5" xfId="33187"/>
    <cellStyle name="_Button 14" xfId="13928"/>
    <cellStyle name="_Button 14 2" xfId="23866"/>
    <cellStyle name="_Button 14 2 2" xfId="42884"/>
    <cellStyle name="_Button 14 3" xfId="27958"/>
    <cellStyle name="_Button 14 3 2" xfId="47884"/>
    <cellStyle name="_Button 14 4" xfId="18793"/>
    <cellStyle name="_Button 14 4 2" xfId="41048"/>
    <cellStyle name="_Button 14 5" xfId="33160"/>
    <cellStyle name="_Button 15" xfId="13930"/>
    <cellStyle name="_Button 15 2" xfId="23868"/>
    <cellStyle name="_Button 15 2 2" xfId="39754"/>
    <cellStyle name="_Button 15 3" xfId="27960"/>
    <cellStyle name="_Button 15 3 2" xfId="47886"/>
    <cellStyle name="_Button 15 4" xfId="18795"/>
    <cellStyle name="_Button 15 4 2" xfId="46718"/>
    <cellStyle name="_Button 15 5" xfId="33158"/>
    <cellStyle name="_Button 16" xfId="13926"/>
    <cellStyle name="_Button 16 2" xfId="23864"/>
    <cellStyle name="_Button 16 2 2" xfId="39573"/>
    <cellStyle name="_Button 16 3" xfId="27956"/>
    <cellStyle name="_Button 16 3 2" xfId="47882"/>
    <cellStyle name="_Button 16 4" xfId="18791"/>
    <cellStyle name="_Button 16 4 2" xfId="38080"/>
    <cellStyle name="_Button 16 5" xfId="33162"/>
    <cellStyle name="_Button 17" xfId="14113"/>
    <cellStyle name="_Button 17 2" xfId="24051"/>
    <cellStyle name="_Button 17 2 2" xfId="41297"/>
    <cellStyle name="_Button 17 3" xfId="28139"/>
    <cellStyle name="_Button 17 3 2" xfId="48043"/>
    <cellStyle name="_Button 17 4" xfId="18978"/>
    <cellStyle name="_Button 17 4 2" xfId="36436"/>
    <cellStyle name="_Button 17 5" xfId="32997"/>
    <cellStyle name="_Button 18" xfId="14117"/>
    <cellStyle name="_Button 18 2" xfId="24055"/>
    <cellStyle name="_Button 18 2 2" xfId="44179"/>
    <cellStyle name="_Button 18 3" xfId="28143"/>
    <cellStyle name="_Button 18 3 2" xfId="48045"/>
    <cellStyle name="_Button 18 4" xfId="18982"/>
    <cellStyle name="_Button 18 4 2" xfId="36674"/>
    <cellStyle name="_Button 18 5" xfId="32995"/>
    <cellStyle name="_Button 19" xfId="18983"/>
    <cellStyle name="_Button 19 2" xfId="39348"/>
    <cellStyle name="_Button 2" xfId="12723"/>
    <cellStyle name="_Button 2 2" xfId="22679"/>
    <cellStyle name="_Button 2 2 2" xfId="39450"/>
    <cellStyle name="_Button 2 3" xfId="26821"/>
    <cellStyle name="_Button 2 3 2" xfId="41347"/>
    <cellStyle name="_Button 2 4" xfId="17588"/>
    <cellStyle name="_Button 2 4 2" xfId="38098"/>
    <cellStyle name="_Button 2 5" xfId="34245"/>
    <cellStyle name="_Button 20" xfId="19627"/>
    <cellStyle name="_Button 20 2" xfId="40074"/>
    <cellStyle name="_Button 21" xfId="14118"/>
    <cellStyle name="_Button 21 2" xfId="32994"/>
    <cellStyle name="_Button 22" xfId="9485"/>
    <cellStyle name="_Button 22 2" xfId="34961"/>
    <cellStyle name="_Button 22 3" xfId="44885"/>
    <cellStyle name="_Button 23" xfId="34960"/>
    <cellStyle name="_Button 3" xfId="12727"/>
    <cellStyle name="_Button 3 2" xfId="22683"/>
    <cellStyle name="_Button 3 2 2" xfId="38237"/>
    <cellStyle name="_Button 3 3" xfId="26825"/>
    <cellStyle name="_Button 3 3 2" xfId="36764"/>
    <cellStyle name="_Button 3 4" xfId="17592"/>
    <cellStyle name="_Button 3 4 2" xfId="46699"/>
    <cellStyle name="_Button 3 5" xfId="34241"/>
    <cellStyle name="_Button 4" xfId="13055"/>
    <cellStyle name="_Button 4 2" xfId="23011"/>
    <cellStyle name="_Button 4 2 2" xfId="41280"/>
    <cellStyle name="_Button 4 3" xfId="27136"/>
    <cellStyle name="_Button 4 3 2" xfId="47160"/>
    <cellStyle name="_Button 4 4" xfId="17920"/>
    <cellStyle name="_Button 4 4 2" xfId="45340"/>
    <cellStyle name="_Button 4 5" xfId="33939"/>
    <cellStyle name="_Button 5" xfId="13006"/>
    <cellStyle name="_Button 5 2" xfId="22962"/>
    <cellStyle name="_Button 5 2 2" xfId="46786"/>
    <cellStyle name="_Button 5 3" xfId="27088"/>
    <cellStyle name="_Button 5 3 2" xfId="47112"/>
    <cellStyle name="_Button 5 4" xfId="17871"/>
    <cellStyle name="_Button 5 4 2" xfId="39330"/>
    <cellStyle name="_Button 5 5" xfId="33988"/>
    <cellStyle name="_Button 6" xfId="13209"/>
    <cellStyle name="_Button 6 2" xfId="23165"/>
    <cellStyle name="_Button 6 2 2" xfId="39993"/>
    <cellStyle name="_Button 6 3" xfId="27290"/>
    <cellStyle name="_Button 6 3 2" xfId="47296"/>
    <cellStyle name="_Button 6 4" xfId="18074"/>
    <cellStyle name="_Button 6 4 2" xfId="45703"/>
    <cellStyle name="_Button 6 5" xfId="33799"/>
    <cellStyle name="_Button 7" xfId="13495"/>
    <cellStyle name="_Button 7 2" xfId="23446"/>
    <cellStyle name="_Button 7 2 2" xfId="44260"/>
    <cellStyle name="_Button 7 3" xfId="27557"/>
    <cellStyle name="_Button 7 3 2" xfId="47527"/>
    <cellStyle name="_Button 7 4" xfId="18360"/>
    <cellStyle name="_Button 7 4 2" xfId="38086"/>
    <cellStyle name="_Button 7 5" xfId="33551"/>
    <cellStyle name="_Button 8" xfId="13497"/>
    <cellStyle name="_Button 8 2" xfId="23448"/>
    <cellStyle name="_Button 8 2 2" xfId="35114"/>
    <cellStyle name="_Button 8 3" xfId="27559"/>
    <cellStyle name="_Button 8 3 2" xfId="47529"/>
    <cellStyle name="_Button 8 4" xfId="18362"/>
    <cellStyle name="_Button 8 4 2" xfId="41054"/>
    <cellStyle name="_Button 8 5" xfId="33549"/>
    <cellStyle name="_Button 9" xfId="13586"/>
    <cellStyle name="_Button 9 2" xfId="23533"/>
    <cellStyle name="_Button 9 2 2" xfId="38223"/>
    <cellStyle name="_Button 9 3" xfId="27644"/>
    <cellStyle name="_Button 9 3 2" xfId="47604"/>
    <cellStyle name="_Button 9 4" xfId="18451"/>
    <cellStyle name="_Button 9 4 2" xfId="36359"/>
    <cellStyle name="_Button 9 5" xfId="33470"/>
    <cellStyle name="_Column1" xfId="5"/>
    <cellStyle name="_Column2" xfId="6"/>
    <cellStyle name="_Column3" xfId="7"/>
    <cellStyle name="_Column4" xfId="8"/>
    <cellStyle name="_Column5" xfId="9"/>
    <cellStyle name="_Column6" xfId="10"/>
    <cellStyle name="_Column7" xfId="11"/>
    <cellStyle name="_Data" xfId="12"/>
    <cellStyle name="_Data 10" xfId="13585"/>
    <cellStyle name="_Data 10 2" xfId="23532"/>
    <cellStyle name="_Data 10 2 2" xfId="36479"/>
    <cellStyle name="_Data 10 3" xfId="27643"/>
    <cellStyle name="_Data 10 3 2" xfId="47603"/>
    <cellStyle name="_Data 10 4" xfId="18450"/>
    <cellStyle name="_Data 10 4 2" xfId="42656"/>
    <cellStyle name="_Data 10 5" xfId="33471"/>
    <cellStyle name="_Data 11" xfId="13691"/>
    <cellStyle name="_Data 11 2" xfId="23638"/>
    <cellStyle name="_Data 11 2 2" xfId="36762"/>
    <cellStyle name="_Data 11 3" xfId="27741"/>
    <cellStyle name="_Data 11 3 2" xfId="47701"/>
    <cellStyle name="_Data 11 4" xfId="18556"/>
    <cellStyle name="_Data 11 4 2" xfId="44455"/>
    <cellStyle name="_Data 11 5" xfId="33365"/>
    <cellStyle name="_Data 12" xfId="13773"/>
    <cellStyle name="_Data 12 2" xfId="23720"/>
    <cellStyle name="_Data 12 2 2" xfId="43857"/>
    <cellStyle name="_Data 12 3" xfId="27823"/>
    <cellStyle name="_Data 12 3 2" xfId="47775"/>
    <cellStyle name="_Data 12 4" xfId="18638"/>
    <cellStyle name="_Data 12 4 2" xfId="35192"/>
    <cellStyle name="_Data 12 5" xfId="33291"/>
    <cellStyle name="_Data 13" xfId="13816"/>
    <cellStyle name="_Data 13 2" xfId="23758"/>
    <cellStyle name="_Data 13 2 2" xfId="43620"/>
    <cellStyle name="_Data 13 3" xfId="27855"/>
    <cellStyle name="_Data 13 3 2" xfId="47785"/>
    <cellStyle name="_Data 13 4" xfId="18681"/>
    <cellStyle name="_Data 13 4 2" xfId="42727"/>
    <cellStyle name="_Data 13 5" xfId="33272"/>
    <cellStyle name="_Data 14" xfId="13900"/>
    <cellStyle name="_Data 14 2" xfId="23842"/>
    <cellStyle name="_Data 14 2 2" xfId="37571"/>
    <cellStyle name="_Data 14 3" xfId="27935"/>
    <cellStyle name="_Data 14 3 2" xfId="47861"/>
    <cellStyle name="_Data 14 4" xfId="18765"/>
    <cellStyle name="_Data 14 4 2" xfId="42728"/>
    <cellStyle name="_Data 14 5" xfId="33188"/>
    <cellStyle name="_Data 15" xfId="13927"/>
    <cellStyle name="_Data 15 2" xfId="23865"/>
    <cellStyle name="_Data 15 2 2" xfId="45634"/>
    <cellStyle name="_Data 15 3" xfId="27957"/>
    <cellStyle name="_Data 15 3 2" xfId="47883"/>
    <cellStyle name="_Data 15 4" xfId="18792"/>
    <cellStyle name="_Data 15 4 2" xfId="41218"/>
    <cellStyle name="_Data 15 5" xfId="33161"/>
    <cellStyle name="_Data 16" xfId="13929"/>
    <cellStyle name="_Data 16 2" xfId="23867"/>
    <cellStyle name="_Data 16 2 2" xfId="36585"/>
    <cellStyle name="_Data 16 3" xfId="27959"/>
    <cellStyle name="_Data 16 3 2" xfId="47885"/>
    <cellStyle name="_Data 16 4" xfId="18794"/>
    <cellStyle name="_Data 16 4 2" xfId="40715"/>
    <cellStyle name="_Data 16 5" xfId="33159"/>
    <cellStyle name="_Data 17" xfId="13925"/>
    <cellStyle name="_Data 17 2" xfId="23863"/>
    <cellStyle name="_Data 17 2 2" xfId="37022"/>
    <cellStyle name="_Data 17 3" xfId="27955"/>
    <cellStyle name="_Data 17 3 2" xfId="47881"/>
    <cellStyle name="_Data 17 4" xfId="18790"/>
    <cellStyle name="_Data 17 4 2" xfId="35393"/>
    <cellStyle name="_Data 17 5" xfId="33163"/>
    <cellStyle name="_Data 18" xfId="14093"/>
    <cellStyle name="_Data 18 2" xfId="24031"/>
    <cellStyle name="_Data 18 2 2" xfId="44178"/>
    <cellStyle name="_Data 18 3" xfId="28119"/>
    <cellStyle name="_Data 18 3 2" xfId="48041"/>
    <cellStyle name="_Data 18 4" xfId="18958"/>
    <cellStyle name="_Data 18 4 2" xfId="39881"/>
    <cellStyle name="_Data 18 5" xfId="32999"/>
    <cellStyle name="_Data 19" xfId="14112"/>
    <cellStyle name="_Data 19 2" xfId="24050"/>
    <cellStyle name="_Data 19 2 2" xfId="37996"/>
    <cellStyle name="_Data 19 3" xfId="28138"/>
    <cellStyle name="_Data 19 3 2" xfId="48042"/>
    <cellStyle name="_Data 19 4" xfId="18977"/>
    <cellStyle name="_Data 19 4 2" xfId="42732"/>
    <cellStyle name="_Data 19 5" xfId="32998"/>
    <cellStyle name="_Data 2" xfId="9614"/>
    <cellStyle name="_Data 2 2" xfId="19638"/>
    <cellStyle name="_Data 2 2 2" xfId="36686"/>
    <cellStyle name="_Data 2 3" xfId="24078"/>
    <cellStyle name="_Data 2 3 2" xfId="40968"/>
    <cellStyle name="_Data 2 4" xfId="14479"/>
    <cellStyle name="_Data 2 4 2" xfId="32700"/>
    <cellStyle name="_Data 2 5" xfId="41940"/>
    <cellStyle name="_Data 20" xfId="14116"/>
    <cellStyle name="_Data 20 2" xfId="24054"/>
    <cellStyle name="_Data 20 2 2" xfId="46870"/>
    <cellStyle name="_Data 20 3" xfId="28142"/>
    <cellStyle name="_Data 20 3 2" xfId="48044"/>
    <cellStyle name="_Data 20 4" xfId="18981"/>
    <cellStyle name="_Data 20 4 2" xfId="42973"/>
    <cellStyle name="_Data 20 5" xfId="32996"/>
    <cellStyle name="_Data 21" xfId="18984"/>
    <cellStyle name="_Data 21 2" xfId="45424"/>
    <cellStyle name="_Data 22" xfId="19626"/>
    <cellStyle name="_Data 22 2" xfId="35358"/>
    <cellStyle name="_Data 23" xfId="14119"/>
    <cellStyle name="_Data 23 2" xfId="32993"/>
    <cellStyle name="_Data 24" xfId="9486"/>
    <cellStyle name="_Data 24 2" xfId="34962"/>
    <cellStyle name="_Data 24 3" xfId="42104"/>
    <cellStyle name="_Data 25" xfId="34959"/>
    <cellStyle name="_Data 3" xfId="12715"/>
    <cellStyle name="_Data 3 2" xfId="22671"/>
    <cellStyle name="_Data 3 2 2" xfId="39554"/>
    <cellStyle name="_Data 3 3" xfId="26813"/>
    <cellStyle name="_Data 3 3 2" xfId="46080"/>
    <cellStyle name="_Data 3 4" xfId="17580"/>
    <cellStyle name="_Data 3 4 2" xfId="38448"/>
    <cellStyle name="_Data 3 5" xfId="34253"/>
    <cellStyle name="_Data 4" xfId="12726"/>
    <cellStyle name="_Data 4 2" xfId="22682"/>
    <cellStyle name="_Data 4 2 2" xfId="36466"/>
    <cellStyle name="_Data 4 3" xfId="26824"/>
    <cellStyle name="_Data 4 3 2" xfId="43062"/>
    <cellStyle name="_Data 4 4" xfId="17591"/>
    <cellStyle name="_Data 4 4 2" xfId="40696"/>
    <cellStyle name="_Data 4 5" xfId="34242"/>
    <cellStyle name="_Data 5" xfId="13047"/>
    <cellStyle name="_Data 5 2" xfId="23003"/>
    <cellStyle name="_Data 5 2 2" xfId="44273"/>
    <cellStyle name="_Data 5 3" xfId="27128"/>
    <cellStyle name="_Data 5 3 2" xfId="47152"/>
    <cellStyle name="_Data 5 4" xfId="17912"/>
    <cellStyle name="_Data 5 4 2" xfId="45406"/>
    <cellStyle name="_Data 5 5" xfId="33947"/>
    <cellStyle name="_Data 6" xfId="13005"/>
    <cellStyle name="_Data 6 2" xfId="22961"/>
    <cellStyle name="_Data 6 2 2" xfId="40785"/>
    <cellStyle name="_Data 6 3" xfId="27087"/>
    <cellStyle name="_Data 6 3 2" xfId="47111"/>
    <cellStyle name="_Data 6 4" xfId="17870"/>
    <cellStyle name="_Data 6 4 2" xfId="36652"/>
    <cellStyle name="_Data 6 5" xfId="33989"/>
    <cellStyle name="_Data 7" xfId="13208"/>
    <cellStyle name="_Data 7 2" xfId="23164"/>
    <cellStyle name="_Data 7 2 2" xfId="36961"/>
    <cellStyle name="_Data 7 3" xfId="27289"/>
    <cellStyle name="_Data 7 3 2" xfId="47295"/>
    <cellStyle name="_Data 7 4" xfId="18073"/>
    <cellStyle name="_Data 7 4 2" xfId="39646"/>
    <cellStyle name="_Data 7 5" xfId="33800"/>
    <cellStyle name="_Data 8" xfId="13494"/>
    <cellStyle name="_Data 8 2" xfId="23445"/>
    <cellStyle name="_Data 8 2 2" xfId="38220"/>
    <cellStyle name="_Data 8 3" xfId="27556"/>
    <cellStyle name="_Data 8 3 2" xfId="47526"/>
    <cellStyle name="_Data 8 4" xfId="18359"/>
    <cellStyle name="_Data 8 4 2" xfId="35399"/>
    <cellStyle name="_Data 8 5" xfId="33552"/>
    <cellStyle name="_Data 9" xfId="13313"/>
    <cellStyle name="_Data 9 2" xfId="23268"/>
    <cellStyle name="_Data 9 2 2" xfId="29870"/>
    <cellStyle name="_Data 9 3" xfId="27387"/>
    <cellStyle name="_Data 9 3 2" xfId="47375"/>
    <cellStyle name="_Data 9 4" xfId="18178"/>
    <cellStyle name="_Data 9 4 2" xfId="43361"/>
    <cellStyle name="_Data 9 5" xfId="33715"/>
    <cellStyle name="_Header" xfId="13"/>
    <cellStyle name="_Row1" xfId="14"/>
    <cellStyle name="_Row1 10" xfId="14111"/>
    <cellStyle name="_Row1 10 2" xfId="24049"/>
    <cellStyle name="_Row1 10 3" xfId="28137"/>
    <cellStyle name="_Row1 10 4" xfId="18976"/>
    <cellStyle name="_Row1 11" xfId="18985"/>
    <cellStyle name="_Row1 12" xfId="19625"/>
    <cellStyle name="_Row1 13" xfId="14120"/>
    <cellStyle name="_Row1 2" xfId="15"/>
    <cellStyle name="_Row1 2 10" xfId="18986"/>
    <cellStyle name="_Row1 2 11" xfId="19624"/>
    <cellStyle name="_Row1 2 12" xfId="14121"/>
    <cellStyle name="_Row1 2 2" xfId="9617"/>
    <cellStyle name="_Row1 2 2 2" xfId="19641"/>
    <cellStyle name="_Row1 2 2 3" xfId="24081"/>
    <cellStyle name="_Row1 2 2 4" xfId="14482"/>
    <cellStyle name="_Row1 2 3" xfId="12563"/>
    <cellStyle name="_Row1 2 3 2" xfId="22519"/>
    <cellStyle name="_Row1 2 3 3" xfId="26664"/>
    <cellStyle name="_Row1 2 3 4" xfId="17428"/>
    <cellStyle name="_Row1 2 4" xfId="12712"/>
    <cellStyle name="_Row1 2 4 2" xfId="22668"/>
    <cellStyle name="_Row1 2 4 3" xfId="26810"/>
    <cellStyle name="_Row1 2 4 4" xfId="17577"/>
    <cellStyle name="_Row1 2 5" xfId="12819"/>
    <cellStyle name="_Row1 2 5 2" xfId="22775"/>
    <cellStyle name="_Row1 2 5 3" xfId="26912"/>
    <cellStyle name="_Row1 2 5 4" xfId="17684"/>
    <cellStyle name="_Row1 2 6" xfId="13492"/>
    <cellStyle name="_Row1 2 6 2" xfId="23443"/>
    <cellStyle name="_Row1 2 6 3" xfId="27554"/>
    <cellStyle name="_Row1 2 6 4" xfId="18357"/>
    <cellStyle name="_Row1 2 7" xfId="13310"/>
    <cellStyle name="_Row1 2 7 2" xfId="23265"/>
    <cellStyle name="_Row1 2 7 3" xfId="27384"/>
    <cellStyle name="_Row1 2 7 4" xfId="18175"/>
    <cellStyle name="_Row1 2 8" xfId="13788"/>
    <cellStyle name="_Row1 2 8 2" xfId="23734"/>
    <cellStyle name="_Row1 2 8 3" xfId="27837"/>
    <cellStyle name="_Row1 2 8 4" xfId="18653"/>
    <cellStyle name="_Row1 2 9" xfId="14110"/>
    <cellStyle name="_Row1 2 9 2" xfId="24048"/>
    <cellStyle name="_Row1 2 9 3" xfId="28136"/>
    <cellStyle name="_Row1 2 9 4" xfId="18975"/>
    <cellStyle name="_Row1 3" xfId="9616"/>
    <cellStyle name="_Row1 3 2" xfId="19640"/>
    <cellStyle name="_Row1 3 3" xfId="24080"/>
    <cellStyle name="_Row1 3 4" xfId="14481"/>
    <cellStyle name="_Row1 4" xfId="12564"/>
    <cellStyle name="_Row1 4 2" xfId="22520"/>
    <cellStyle name="_Row1 4 3" xfId="26665"/>
    <cellStyle name="_Row1 4 4" xfId="17429"/>
    <cellStyle name="_Row1 5" xfId="12713"/>
    <cellStyle name="_Row1 5 2" xfId="22669"/>
    <cellStyle name="_Row1 5 3" xfId="26811"/>
    <cellStyle name="_Row1 5 4" xfId="17578"/>
    <cellStyle name="_Row1 6" xfId="12820"/>
    <cellStyle name="_Row1 6 2" xfId="22776"/>
    <cellStyle name="_Row1 6 3" xfId="26913"/>
    <cellStyle name="_Row1 6 4" xfId="17685"/>
    <cellStyle name="_Row1 7" xfId="13493"/>
    <cellStyle name="_Row1 7 2" xfId="23444"/>
    <cellStyle name="_Row1 7 3" xfId="27555"/>
    <cellStyle name="_Row1 7 4" xfId="18358"/>
    <cellStyle name="_Row1 8" xfId="13311"/>
    <cellStyle name="_Row1 8 2" xfId="23266"/>
    <cellStyle name="_Row1 8 3" xfId="27385"/>
    <cellStyle name="_Row1 8 4" xfId="18176"/>
    <cellStyle name="_Row1 9" xfId="13789"/>
    <cellStyle name="_Row1 9 2" xfId="23735"/>
    <cellStyle name="_Row1 9 3" xfId="27838"/>
    <cellStyle name="_Row1 9 4" xfId="18654"/>
    <cellStyle name="_Row2" xfId="16"/>
    <cellStyle name="_Row2 10" xfId="14109"/>
    <cellStyle name="_Row2 10 2" xfId="24047"/>
    <cellStyle name="_Row2 10 3" xfId="28135"/>
    <cellStyle name="_Row2 10 4" xfId="18974"/>
    <cellStyle name="_Row2 11" xfId="18987"/>
    <cellStyle name="_Row2 12" xfId="19623"/>
    <cellStyle name="_Row2 13" xfId="14122"/>
    <cellStyle name="_Row2 2" xfId="17"/>
    <cellStyle name="_Row2 2 10" xfId="18988"/>
    <cellStyle name="_Row2 2 11" xfId="19622"/>
    <cellStyle name="_Row2 2 12" xfId="14123"/>
    <cellStyle name="_Row2 2 2" xfId="9619"/>
    <cellStyle name="_Row2 2 2 2" xfId="19643"/>
    <cellStyle name="_Row2 2 2 3" xfId="24083"/>
    <cellStyle name="_Row2 2 2 4" xfId="14484"/>
    <cellStyle name="_Row2 2 3" xfId="12561"/>
    <cellStyle name="_Row2 2 3 2" xfId="22517"/>
    <cellStyle name="_Row2 2 3 3" xfId="26662"/>
    <cellStyle name="_Row2 2 3 4" xfId="17426"/>
    <cellStyle name="_Row2 2 4" xfId="12710"/>
    <cellStyle name="_Row2 2 4 2" xfId="22666"/>
    <cellStyle name="_Row2 2 4 3" xfId="26808"/>
    <cellStyle name="_Row2 2 4 4" xfId="17575"/>
    <cellStyle name="_Row2 2 5" xfId="12817"/>
    <cellStyle name="_Row2 2 5 2" xfId="22773"/>
    <cellStyle name="_Row2 2 5 3" xfId="26910"/>
    <cellStyle name="_Row2 2 5 4" xfId="17682"/>
    <cellStyle name="_Row2 2 6" xfId="13490"/>
    <cellStyle name="_Row2 2 6 2" xfId="23441"/>
    <cellStyle name="_Row2 2 6 3" xfId="27552"/>
    <cellStyle name="_Row2 2 6 4" xfId="18355"/>
    <cellStyle name="_Row2 2 7" xfId="13308"/>
    <cellStyle name="_Row2 2 7 2" xfId="23263"/>
    <cellStyle name="_Row2 2 7 3" xfId="27382"/>
    <cellStyle name="_Row2 2 7 4" xfId="18173"/>
    <cellStyle name="_Row2 2 8" xfId="13786"/>
    <cellStyle name="_Row2 2 8 2" xfId="23732"/>
    <cellStyle name="_Row2 2 8 3" xfId="27835"/>
    <cellStyle name="_Row2 2 8 4" xfId="18651"/>
    <cellStyle name="_Row2 2 9" xfId="14108"/>
    <cellStyle name="_Row2 2 9 2" xfId="24046"/>
    <cellStyle name="_Row2 2 9 3" xfId="28134"/>
    <cellStyle name="_Row2 2 9 4" xfId="18973"/>
    <cellStyle name="_Row2 3" xfId="9618"/>
    <cellStyle name="_Row2 3 2" xfId="19642"/>
    <cellStyle name="_Row2 3 3" xfId="24082"/>
    <cellStyle name="_Row2 3 4" xfId="14483"/>
    <cellStyle name="_Row2 4" xfId="12562"/>
    <cellStyle name="_Row2 4 2" xfId="22518"/>
    <cellStyle name="_Row2 4 3" xfId="26663"/>
    <cellStyle name="_Row2 4 4" xfId="17427"/>
    <cellStyle name="_Row2 5" xfId="12711"/>
    <cellStyle name="_Row2 5 2" xfId="22667"/>
    <cellStyle name="_Row2 5 3" xfId="26809"/>
    <cellStyle name="_Row2 5 4" xfId="17576"/>
    <cellStyle name="_Row2 6" xfId="12818"/>
    <cellStyle name="_Row2 6 2" xfId="22774"/>
    <cellStyle name="_Row2 6 3" xfId="26911"/>
    <cellStyle name="_Row2 6 4" xfId="17683"/>
    <cellStyle name="_Row2 7" xfId="13491"/>
    <cellStyle name="_Row2 7 2" xfId="23442"/>
    <cellStyle name="_Row2 7 3" xfId="27553"/>
    <cellStyle name="_Row2 7 4" xfId="18356"/>
    <cellStyle name="_Row2 8" xfId="13309"/>
    <cellStyle name="_Row2 8 2" xfId="23264"/>
    <cellStyle name="_Row2 8 3" xfId="27383"/>
    <cellStyle name="_Row2 8 4" xfId="18174"/>
    <cellStyle name="_Row2 9" xfId="13787"/>
    <cellStyle name="_Row2 9 2" xfId="23733"/>
    <cellStyle name="_Row2 9 3" xfId="27836"/>
    <cellStyle name="_Row2 9 4" xfId="18652"/>
    <cellStyle name="_Row3" xfId="18"/>
    <cellStyle name="_Row3 10" xfId="14107"/>
    <cellStyle name="_Row3 10 2" xfId="24045"/>
    <cellStyle name="_Row3 10 3" xfId="28133"/>
    <cellStyle name="_Row3 10 4" xfId="18972"/>
    <cellStyle name="_Row3 11" xfId="18989"/>
    <cellStyle name="_Row3 12" xfId="19621"/>
    <cellStyle name="_Row3 13" xfId="14124"/>
    <cellStyle name="_Row3 2" xfId="19"/>
    <cellStyle name="_Row3 2 10" xfId="18990"/>
    <cellStyle name="_Row3 2 11" xfId="19620"/>
    <cellStyle name="_Row3 2 12" xfId="14125"/>
    <cellStyle name="_Row3 2 2" xfId="9621"/>
    <cellStyle name="_Row3 2 2 2" xfId="19645"/>
    <cellStyle name="_Row3 2 2 3" xfId="24085"/>
    <cellStyle name="_Row3 2 2 4" xfId="14486"/>
    <cellStyle name="_Row3 2 3" xfId="12559"/>
    <cellStyle name="_Row3 2 3 2" xfId="22515"/>
    <cellStyle name="_Row3 2 3 3" xfId="26660"/>
    <cellStyle name="_Row3 2 3 4" xfId="17424"/>
    <cellStyle name="_Row3 2 4" xfId="12708"/>
    <cellStyle name="_Row3 2 4 2" xfId="22664"/>
    <cellStyle name="_Row3 2 4 3" xfId="26806"/>
    <cellStyle name="_Row3 2 4 4" xfId="17573"/>
    <cellStyle name="_Row3 2 5" xfId="12815"/>
    <cellStyle name="_Row3 2 5 2" xfId="22771"/>
    <cellStyle name="_Row3 2 5 3" xfId="26908"/>
    <cellStyle name="_Row3 2 5 4" xfId="17680"/>
    <cellStyle name="_Row3 2 6" xfId="13488"/>
    <cellStyle name="_Row3 2 6 2" xfId="23439"/>
    <cellStyle name="_Row3 2 6 3" xfId="27550"/>
    <cellStyle name="_Row3 2 6 4" xfId="18353"/>
    <cellStyle name="_Row3 2 7" xfId="13306"/>
    <cellStyle name="_Row3 2 7 2" xfId="23261"/>
    <cellStyle name="_Row3 2 7 3" xfId="27380"/>
    <cellStyle name="_Row3 2 7 4" xfId="18171"/>
    <cellStyle name="_Row3 2 8" xfId="13784"/>
    <cellStyle name="_Row3 2 8 2" xfId="23730"/>
    <cellStyle name="_Row3 2 8 3" xfId="27833"/>
    <cellStyle name="_Row3 2 8 4" xfId="18649"/>
    <cellStyle name="_Row3 2 9" xfId="14106"/>
    <cellStyle name="_Row3 2 9 2" xfId="24044"/>
    <cellStyle name="_Row3 2 9 3" xfId="28132"/>
    <cellStyle name="_Row3 2 9 4" xfId="18971"/>
    <cellStyle name="_Row3 3" xfId="9620"/>
    <cellStyle name="_Row3 3 2" xfId="19644"/>
    <cellStyle name="_Row3 3 3" xfId="24084"/>
    <cellStyle name="_Row3 3 4" xfId="14485"/>
    <cellStyle name="_Row3 4" xfId="12560"/>
    <cellStyle name="_Row3 4 2" xfId="22516"/>
    <cellStyle name="_Row3 4 3" xfId="26661"/>
    <cellStyle name="_Row3 4 4" xfId="17425"/>
    <cellStyle name="_Row3 5" xfId="12709"/>
    <cellStyle name="_Row3 5 2" xfId="22665"/>
    <cellStyle name="_Row3 5 3" xfId="26807"/>
    <cellStyle name="_Row3 5 4" xfId="17574"/>
    <cellStyle name="_Row3 6" xfId="12816"/>
    <cellStyle name="_Row3 6 2" xfId="22772"/>
    <cellStyle name="_Row3 6 3" xfId="26909"/>
    <cellStyle name="_Row3 6 4" xfId="17681"/>
    <cellStyle name="_Row3 7" xfId="13489"/>
    <cellStyle name="_Row3 7 2" xfId="23440"/>
    <cellStyle name="_Row3 7 3" xfId="27551"/>
    <cellStyle name="_Row3 7 4" xfId="18354"/>
    <cellStyle name="_Row3 8" xfId="13307"/>
    <cellStyle name="_Row3 8 2" xfId="23262"/>
    <cellStyle name="_Row3 8 3" xfId="27381"/>
    <cellStyle name="_Row3 8 4" xfId="18172"/>
    <cellStyle name="_Row3 9" xfId="13785"/>
    <cellStyle name="_Row3 9 2" xfId="23731"/>
    <cellStyle name="_Row3 9 3" xfId="27834"/>
    <cellStyle name="_Row3 9 4" xfId="18650"/>
    <cellStyle name="_Row4" xfId="20"/>
    <cellStyle name="_Row4 10" xfId="14105"/>
    <cellStyle name="_Row4 10 2" xfId="24043"/>
    <cellStyle name="_Row4 10 3" xfId="28131"/>
    <cellStyle name="_Row4 10 4" xfId="18970"/>
    <cellStyle name="_Row4 11" xfId="18991"/>
    <cellStyle name="_Row4 12" xfId="19619"/>
    <cellStyle name="_Row4 13" xfId="14126"/>
    <cellStyle name="_Row4 2" xfId="21"/>
    <cellStyle name="_Row4 2 10" xfId="18992"/>
    <cellStyle name="_Row4 2 11" xfId="19618"/>
    <cellStyle name="_Row4 2 12" xfId="14127"/>
    <cellStyle name="_Row4 2 2" xfId="9623"/>
    <cellStyle name="_Row4 2 2 2" xfId="19647"/>
    <cellStyle name="_Row4 2 2 3" xfId="24087"/>
    <cellStyle name="_Row4 2 2 4" xfId="14488"/>
    <cellStyle name="_Row4 2 3" xfId="12557"/>
    <cellStyle name="_Row4 2 3 2" xfId="22513"/>
    <cellStyle name="_Row4 2 3 3" xfId="26658"/>
    <cellStyle name="_Row4 2 3 4" xfId="17422"/>
    <cellStyle name="_Row4 2 4" xfId="12706"/>
    <cellStyle name="_Row4 2 4 2" xfId="22662"/>
    <cellStyle name="_Row4 2 4 3" xfId="26804"/>
    <cellStyle name="_Row4 2 4 4" xfId="17571"/>
    <cellStyle name="_Row4 2 5" xfId="12813"/>
    <cellStyle name="_Row4 2 5 2" xfId="22769"/>
    <cellStyle name="_Row4 2 5 3" xfId="26906"/>
    <cellStyle name="_Row4 2 5 4" xfId="17678"/>
    <cellStyle name="_Row4 2 6" xfId="13486"/>
    <cellStyle name="_Row4 2 6 2" xfId="23437"/>
    <cellStyle name="_Row4 2 6 3" xfId="27548"/>
    <cellStyle name="_Row4 2 6 4" xfId="18351"/>
    <cellStyle name="_Row4 2 7" xfId="13304"/>
    <cellStyle name="_Row4 2 7 2" xfId="23259"/>
    <cellStyle name="_Row4 2 7 3" xfId="27378"/>
    <cellStyle name="_Row4 2 7 4" xfId="18169"/>
    <cellStyle name="_Row4 2 8" xfId="13782"/>
    <cellStyle name="_Row4 2 8 2" xfId="23728"/>
    <cellStyle name="_Row4 2 8 3" xfId="27831"/>
    <cellStyle name="_Row4 2 8 4" xfId="18647"/>
    <cellStyle name="_Row4 2 9" xfId="14104"/>
    <cellStyle name="_Row4 2 9 2" xfId="24042"/>
    <cellStyle name="_Row4 2 9 3" xfId="28130"/>
    <cellStyle name="_Row4 2 9 4" xfId="18969"/>
    <cellStyle name="_Row4 3" xfId="9622"/>
    <cellStyle name="_Row4 3 2" xfId="19646"/>
    <cellStyle name="_Row4 3 3" xfId="24086"/>
    <cellStyle name="_Row4 3 4" xfId="14487"/>
    <cellStyle name="_Row4 4" xfId="12558"/>
    <cellStyle name="_Row4 4 2" xfId="22514"/>
    <cellStyle name="_Row4 4 3" xfId="26659"/>
    <cellStyle name="_Row4 4 4" xfId="17423"/>
    <cellStyle name="_Row4 5" xfId="12707"/>
    <cellStyle name="_Row4 5 2" xfId="22663"/>
    <cellStyle name="_Row4 5 3" xfId="26805"/>
    <cellStyle name="_Row4 5 4" xfId="17572"/>
    <cellStyle name="_Row4 6" xfId="12814"/>
    <cellStyle name="_Row4 6 2" xfId="22770"/>
    <cellStyle name="_Row4 6 3" xfId="26907"/>
    <cellStyle name="_Row4 6 4" xfId="17679"/>
    <cellStyle name="_Row4 7" xfId="13487"/>
    <cellStyle name="_Row4 7 2" xfId="23438"/>
    <cellStyle name="_Row4 7 3" xfId="27549"/>
    <cellStyle name="_Row4 7 4" xfId="18352"/>
    <cellStyle name="_Row4 8" xfId="13305"/>
    <cellStyle name="_Row4 8 2" xfId="23260"/>
    <cellStyle name="_Row4 8 3" xfId="27379"/>
    <cellStyle name="_Row4 8 4" xfId="18170"/>
    <cellStyle name="_Row4 9" xfId="13783"/>
    <cellStyle name="_Row4 9 2" xfId="23729"/>
    <cellStyle name="_Row4 9 3" xfId="27832"/>
    <cellStyle name="_Row4 9 4" xfId="18648"/>
    <cellStyle name="_Row5" xfId="22"/>
    <cellStyle name="_Row5 10" xfId="14103"/>
    <cellStyle name="_Row5 10 2" xfId="24041"/>
    <cellStyle name="_Row5 10 3" xfId="28129"/>
    <cellStyle name="_Row5 10 4" xfId="18968"/>
    <cellStyle name="_Row5 11" xfId="18993"/>
    <cellStyle name="_Row5 12" xfId="19617"/>
    <cellStyle name="_Row5 13" xfId="14128"/>
    <cellStyle name="_Row5 2" xfId="23"/>
    <cellStyle name="_Row5 2 10" xfId="18994"/>
    <cellStyle name="_Row5 2 11" xfId="19616"/>
    <cellStyle name="_Row5 2 12" xfId="14129"/>
    <cellStyle name="_Row5 2 2" xfId="9625"/>
    <cellStyle name="_Row5 2 2 2" xfId="19649"/>
    <cellStyle name="_Row5 2 2 3" xfId="24089"/>
    <cellStyle name="_Row5 2 2 4" xfId="14490"/>
    <cellStyle name="_Row5 2 3" xfId="12555"/>
    <cellStyle name="_Row5 2 3 2" xfId="22511"/>
    <cellStyle name="_Row5 2 3 3" xfId="26656"/>
    <cellStyle name="_Row5 2 3 4" xfId="17420"/>
    <cellStyle name="_Row5 2 4" xfId="12704"/>
    <cellStyle name="_Row5 2 4 2" xfId="22660"/>
    <cellStyle name="_Row5 2 4 3" xfId="26802"/>
    <cellStyle name="_Row5 2 4 4" xfId="17569"/>
    <cellStyle name="_Row5 2 5" xfId="12811"/>
    <cellStyle name="_Row5 2 5 2" xfId="22767"/>
    <cellStyle name="_Row5 2 5 3" xfId="26904"/>
    <cellStyle name="_Row5 2 5 4" xfId="17676"/>
    <cellStyle name="_Row5 2 6" xfId="13484"/>
    <cellStyle name="_Row5 2 6 2" xfId="23435"/>
    <cellStyle name="_Row5 2 6 3" xfId="27546"/>
    <cellStyle name="_Row5 2 6 4" xfId="18349"/>
    <cellStyle name="_Row5 2 7" xfId="13302"/>
    <cellStyle name="_Row5 2 7 2" xfId="23257"/>
    <cellStyle name="_Row5 2 7 3" xfId="27376"/>
    <cellStyle name="_Row5 2 7 4" xfId="18167"/>
    <cellStyle name="_Row5 2 8" xfId="13780"/>
    <cellStyle name="_Row5 2 8 2" xfId="23726"/>
    <cellStyle name="_Row5 2 8 3" xfId="27829"/>
    <cellStyle name="_Row5 2 8 4" xfId="18645"/>
    <cellStyle name="_Row5 2 9" xfId="14102"/>
    <cellStyle name="_Row5 2 9 2" xfId="24040"/>
    <cellStyle name="_Row5 2 9 3" xfId="28128"/>
    <cellStyle name="_Row5 2 9 4" xfId="18967"/>
    <cellStyle name="_Row5 3" xfId="9624"/>
    <cellStyle name="_Row5 3 2" xfId="19648"/>
    <cellStyle name="_Row5 3 3" xfId="24088"/>
    <cellStyle name="_Row5 3 4" xfId="14489"/>
    <cellStyle name="_Row5 4" xfId="12556"/>
    <cellStyle name="_Row5 4 2" xfId="22512"/>
    <cellStyle name="_Row5 4 3" xfId="26657"/>
    <cellStyle name="_Row5 4 4" xfId="17421"/>
    <cellStyle name="_Row5 5" xfId="12705"/>
    <cellStyle name="_Row5 5 2" xfId="22661"/>
    <cellStyle name="_Row5 5 3" xfId="26803"/>
    <cellStyle name="_Row5 5 4" xfId="17570"/>
    <cellStyle name="_Row5 6" xfId="12812"/>
    <cellStyle name="_Row5 6 2" xfId="22768"/>
    <cellStyle name="_Row5 6 3" xfId="26905"/>
    <cellStyle name="_Row5 6 4" xfId="17677"/>
    <cellStyle name="_Row5 7" xfId="13485"/>
    <cellStyle name="_Row5 7 2" xfId="23436"/>
    <cellStyle name="_Row5 7 3" xfId="27547"/>
    <cellStyle name="_Row5 7 4" xfId="18350"/>
    <cellStyle name="_Row5 8" xfId="13303"/>
    <cellStyle name="_Row5 8 2" xfId="23258"/>
    <cellStyle name="_Row5 8 3" xfId="27377"/>
    <cellStyle name="_Row5 8 4" xfId="18168"/>
    <cellStyle name="_Row5 9" xfId="13781"/>
    <cellStyle name="_Row5 9 2" xfId="23727"/>
    <cellStyle name="_Row5 9 3" xfId="27830"/>
    <cellStyle name="_Row5 9 4" xfId="18646"/>
    <cellStyle name="_Row6" xfId="24"/>
    <cellStyle name="_Row6 10" xfId="14101"/>
    <cellStyle name="_Row6 10 2" xfId="24039"/>
    <cellStyle name="_Row6 10 3" xfId="28127"/>
    <cellStyle name="_Row6 10 4" xfId="18966"/>
    <cellStyle name="_Row6 11" xfId="18995"/>
    <cellStyle name="_Row6 12" xfId="19615"/>
    <cellStyle name="_Row6 13" xfId="14130"/>
    <cellStyle name="_Row6 2" xfId="25"/>
    <cellStyle name="_Row6 2 10" xfId="18996"/>
    <cellStyle name="_Row6 2 11" xfId="19614"/>
    <cellStyle name="_Row6 2 12" xfId="14131"/>
    <cellStyle name="_Row6 2 2" xfId="9627"/>
    <cellStyle name="_Row6 2 2 2" xfId="19651"/>
    <cellStyle name="_Row6 2 2 3" xfId="24091"/>
    <cellStyle name="_Row6 2 2 4" xfId="14492"/>
    <cellStyle name="_Row6 2 3" xfId="12553"/>
    <cellStyle name="_Row6 2 3 2" xfId="22509"/>
    <cellStyle name="_Row6 2 3 3" xfId="26654"/>
    <cellStyle name="_Row6 2 3 4" xfId="17418"/>
    <cellStyle name="_Row6 2 4" xfId="12702"/>
    <cellStyle name="_Row6 2 4 2" xfId="22658"/>
    <cellStyle name="_Row6 2 4 3" xfId="26800"/>
    <cellStyle name="_Row6 2 4 4" xfId="17567"/>
    <cellStyle name="_Row6 2 5" xfId="12809"/>
    <cellStyle name="_Row6 2 5 2" xfId="22765"/>
    <cellStyle name="_Row6 2 5 3" xfId="26902"/>
    <cellStyle name="_Row6 2 5 4" xfId="17674"/>
    <cellStyle name="_Row6 2 6" xfId="13482"/>
    <cellStyle name="_Row6 2 6 2" xfId="23433"/>
    <cellStyle name="_Row6 2 6 3" xfId="27544"/>
    <cellStyle name="_Row6 2 6 4" xfId="18347"/>
    <cellStyle name="_Row6 2 7" xfId="13300"/>
    <cellStyle name="_Row6 2 7 2" xfId="23255"/>
    <cellStyle name="_Row6 2 7 3" xfId="27374"/>
    <cellStyle name="_Row6 2 7 4" xfId="18165"/>
    <cellStyle name="_Row6 2 8" xfId="13778"/>
    <cellStyle name="_Row6 2 8 2" xfId="23724"/>
    <cellStyle name="_Row6 2 8 3" xfId="27827"/>
    <cellStyle name="_Row6 2 8 4" xfId="18643"/>
    <cellStyle name="_Row6 2 9" xfId="14100"/>
    <cellStyle name="_Row6 2 9 2" xfId="24038"/>
    <cellStyle name="_Row6 2 9 3" xfId="28126"/>
    <cellStyle name="_Row6 2 9 4" xfId="18965"/>
    <cellStyle name="_Row6 3" xfId="9626"/>
    <cellStyle name="_Row6 3 2" xfId="19650"/>
    <cellStyle name="_Row6 3 3" xfId="24090"/>
    <cellStyle name="_Row6 3 4" xfId="14491"/>
    <cellStyle name="_Row6 4" xfId="12554"/>
    <cellStyle name="_Row6 4 2" xfId="22510"/>
    <cellStyle name="_Row6 4 3" xfId="26655"/>
    <cellStyle name="_Row6 4 4" xfId="17419"/>
    <cellStyle name="_Row6 5" xfId="12703"/>
    <cellStyle name="_Row6 5 2" xfId="22659"/>
    <cellStyle name="_Row6 5 3" xfId="26801"/>
    <cellStyle name="_Row6 5 4" xfId="17568"/>
    <cellStyle name="_Row6 6" xfId="12810"/>
    <cellStyle name="_Row6 6 2" xfId="22766"/>
    <cellStyle name="_Row6 6 3" xfId="26903"/>
    <cellStyle name="_Row6 6 4" xfId="17675"/>
    <cellStyle name="_Row6 7" xfId="13483"/>
    <cellStyle name="_Row6 7 2" xfId="23434"/>
    <cellStyle name="_Row6 7 3" xfId="27545"/>
    <cellStyle name="_Row6 7 4" xfId="18348"/>
    <cellStyle name="_Row6 8" xfId="13301"/>
    <cellStyle name="_Row6 8 2" xfId="23256"/>
    <cellStyle name="_Row6 8 3" xfId="27375"/>
    <cellStyle name="_Row6 8 4" xfId="18166"/>
    <cellStyle name="_Row6 9" xfId="13779"/>
    <cellStyle name="_Row6 9 2" xfId="23725"/>
    <cellStyle name="_Row6 9 3" xfId="27828"/>
    <cellStyle name="_Row6 9 4" xfId="18644"/>
    <cellStyle name="_Row7" xfId="26"/>
    <cellStyle name="_Row7 10" xfId="14099"/>
    <cellStyle name="_Row7 10 2" xfId="24037"/>
    <cellStyle name="_Row7 10 3" xfId="28125"/>
    <cellStyle name="_Row7 10 4" xfId="18964"/>
    <cellStyle name="_Row7 11" xfId="18997"/>
    <cellStyle name="_Row7 12" xfId="19613"/>
    <cellStyle name="_Row7 13" xfId="14132"/>
    <cellStyle name="_Row7 2" xfId="27"/>
    <cellStyle name="_Row7 2 10" xfId="18998"/>
    <cellStyle name="_Row7 2 11" xfId="19612"/>
    <cellStyle name="_Row7 2 12" xfId="14133"/>
    <cellStyle name="_Row7 2 2" xfId="9629"/>
    <cellStyle name="_Row7 2 2 2" xfId="19653"/>
    <cellStyle name="_Row7 2 2 3" xfId="24093"/>
    <cellStyle name="_Row7 2 2 4" xfId="14494"/>
    <cellStyle name="_Row7 2 3" xfId="12551"/>
    <cellStyle name="_Row7 2 3 2" xfId="22507"/>
    <cellStyle name="_Row7 2 3 3" xfId="26652"/>
    <cellStyle name="_Row7 2 3 4" xfId="17416"/>
    <cellStyle name="_Row7 2 4" xfId="12700"/>
    <cellStyle name="_Row7 2 4 2" xfId="22656"/>
    <cellStyle name="_Row7 2 4 3" xfId="26798"/>
    <cellStyle name="_Row7 2 4 4" xfId="17565"/>
    <cellStyle name="_Row7 2 5" xfId="12807"/>
    <cellStyle name="_Row7 2 5 2" xfId="22763"/>
    <cellStyle name="_Row7 2 5 3" xfId="26900"/>
    <cellStyle name="_Row7 2 5 4" xfId="17672"/>
    <cellStyle name="_Row7 2 6" xfId="13480"/>
    <cellStyle name="_Row7 2 6 2" xfId="23431"/>
    <cellStyle name="_Row7 2 6 3" xfId="27542"/>
    <cellStyle name="_Row7 2 6 4" xfId="18345"/>
    <cellStyle name="_Row7 2 7" xfId="13298"/>
    <cellStyle name="_Row7 2 7 2" xfId="23253"/>
    <cellStyle name="_Row7 2 7 3" xfId="27372"/>
    <cellStyle name="_Row7 2 7 4" xfId="18163"/>
    <cellStyle name="_Row7 2 8" xfId="13776"/>
    <cellStyle name="_Row7 2 8 2" xfId="23722"/>
    <cellStyle name="_Row7 2 8 3" xfId="27825"/>
    <cellStyle name="_Row7 2 8 4" xfId="18641"/>
    <cellStyle name="_Row7 2 9" xfId="14098"/>
    <cellStyle name="_Row7 2 9 2" xfId="24036"/>
    <cellStyle name="_Row7 2 9 3" xfId="28124"/>
    <cellStyle name="_Row7 2 9 4" xfId="18963"/>
    <cellStyle name="_Row7 3" xfId="9628"/>
    <cellStyle name="_Row7 3 2" xfId="19652"/>
    <cellStyle name="_Row7 3 3" xfId="24092"/>
    <cellStyle name="_Row7 3 4" xfId="14493"/>
    <cellStyle name="_Row7 4" xfId="12552"/>
    <cellStyle name="_Row7 4 2" xfId="22508"/>
    <cellStyle name="_Row7 4 3" xfId="26653"/>
    <cellStyle name="_Row7 4 4" xfId="17417"/>
    <cellStyle name="_Row7 5" xfId="12701"/>
    <cellStyle name="_Row7 5 2" xfId="22657"/>
    <cellStyle name="_Row7 5 3" xfId="26799"/>
    <cellStyle name="_Row7 5 4" xfId="17566"/>
    <cellStyle name="_Row7 6" xfId="12808"/>
    <cellStyle name="_Row7 6 2" xfId="22764"/>
    <cellStyle name="_Row7 6 3" xfId="26901"/>
    <cellStyle name="_Row7 6 4" xfId="17673"/>
    <cellStyle name="_Row7 7" xfId="13481"/>
    <cellStyle name="_Row7 7 2" xfId="23432"/>
    <cellStyle name="_Row7 7 3" xfId="27543"/>
    <cellStyle name="_Row7 7 4" xfId="18346"/>
    <cellStyle name="_Row7 8" xfId="13299"/>
    <cellStyle name="_Row7 8 2" xfId="23254"/>
    <cellStyle name="_Row7 8 3" xfId="27373"/>
    <cellStyle name="_Row7 8 4" xfId="18164"/>
    <cellStyle name="_Row7 9" xfId="13777"/>
    <cellStyle name="_Row7 9 2" xfId="23723"/>
    <cellStyle name="_Row7 9 3" xfId="27826"/>
    <cellStyle name="_Row7 9 4" xfId="18642"/>
    <cellStyle name="0mitP" xfId="28"/>
    <cellStyle name="0ohneP" xfId="29"/>
    <cellStyle name="10mitP" xfId="30"/>
    <cellStyle name="12mitP" xfId="31"/>
    <cellStyle name="12ohneP" xfId="32"/>
    <cellStyle name="13mitP" xfId="33"/>
    <cellStyle name="1mitP" xfId="34"/>
    <cellStyle name="1ohneP" xfId="35"/>
    <cellStyle name="20 % - Akzent1" xfId="48052" builtinId="30" customBuiltin="1"/>
    <cellStyle name="20 % - Akzent1 2" xfId="36"/>
    <cellStyle name="20 % - Akzent1 2 2" xfId="37"/>
    <cellStyle name="20 % - Akzent1 2 2 2" xfId="38"/>
    <cellStyle name="20 % - Akzent1 3" xfId="39"/>
    <cellStyle name="20 % - Akzent1 3 2" xfId="40"/>
    <cellStyle name="20 % - Akzent1 3 2 2" xfId="41"/>
    <cellStyle name="20 % - Akzent1 3 3" xfId="42"/>
    <cellStyle name="20 % - Akzent1 4" xfId="43"/>
    <cellStyle name="20 % - Akzent1 5" xfId="44"/>
    <cellStyle name="20 % - Akzent2" xfId="48055" builtinId="34" customBuiltin="1"/>
    <cellStyle name="20 % - Akzent2 2" xfId="45"/>
    <cellStyle name="20 % - Akzent2 2 2" xfId="46"/>
    <cellStyle name="20 % - Akzent2 2 2 2" xfId="47"/>
    <cellStyle name="20 % - Akzent2 3" xfId="48"/>
    <cellStyle name="20 % - Akzent2 3 2" xfId="49"/>
    <cellStyle name="20 % - Akzent2 3 2 2" xfId="50"/>
    <cellStyle name="20 % - Akzent2 3 3" xfId="51"/>
    <cellStyle name="20 % - Akzent2 4" xfId="52"/>
    <cellStyle name="20 % - Akzent2 5" xfId="53"/>
    <cellStyle name="20 % - Akzent3" xfId="48058" builtinId="38" customBuiltin="1"/>
    <cellStyle name="20 % - Akzent3 2" xfId="54"/>
    <cellStyle name="20 % - Akzent3 2 2" xfId="55"/>
    <cellStyle name="20 % - Akzent3 2 2 2" xfId="56"/>
    <cellStyle name="20 % - Akzent3 3" xfId="57"/>
    <cellStyle name="20 % - Akzent3 3 2" xfId="58"/>
    <cellStyle name="20 % - Akzent3 3 2 2" xfId="59"/>
    <cellStyle name="20 % - Akzent3 3 3" xfId="60"/>
    <cellStyle name="20 % - Akzent3 4" xfId="61"/>
    <cellStyle name="20 % - Akzent3 5" xfId="62"/>
    <cellStyle name="20 % - Akzent4" xfId="48061" builtinId="42" customBuiltin="1"/>
    <cellStyle name="20 % - Akzent4 2" xfId="63"/>
    <cellStyle name="20 % - Akzent4 2 2" xfId="64"/>
    <cellStyle name="20 % - Akzent4 2 2 2" xfId="65"/>
    <cellStyle name="20 % - Akzent4 3" xfId="66"/>
    <cellStyle name="20 % - Akzent4 3 2" xfId="67"/>
    <cellStyle name="20 % - Akzent4 3 2 2" xfId="68"/>
    <cellStyle name="20 % - Akzent4 3 3" xfId="69"/>
    <cellStyle name="20 % - Akzent4 4" xfId="70"/>
    <cellStyle name="20 % - Akzent4 5" xfId="71"/>
    <cellStyle name="20 % - Akzent5" xfId="48064" builtinId="46" customBuiltin="1"/>
    <cellStyle name="20 % - Akzent5 2" xfId="72"/>
    <cellStyle name="20 % - Akzent5 2 2" xfId="73"/>
    <cellStyle name="20 % - Akzent5 2 2 2" xfId="74"/>
    <cellStyle name="20 % - Akzent5 3" xfId="75"/>
    <cellStyle name="20 % - Akzent5 3 2" xfId="76"/>
    <cellStyle name="20 % - Akzent5 3 2 2" xfId="77"/>
    <cellStyle name="20 % - Akzent5 3 3" xfId="78"/>
    <cellStyle name="20 % - Akzent5 4" xfId="79"/>
    <cellStyle name="20 % - Akzent5 5" xfId="80"/>
    <cellStyle name="20 % - Akzent6" xfId="48067" builtinId="50" customBuiltin="1"/>
    <cellStyle name="20 % - Akzent6 2" xfId="81"/>
    <cellStyle name="20 % - Akzent6 2 2" xfId="82"/>
    <cellStyle name="20 % - Akzent6 2 2 2" xfId="83"/>
    <cellStyle name="20 % - Akzent6 3" xfId="84"/>
    <cellStyle name="20 % - Akzent6 3 2" xfId="85"/>
    <cellStyle name="20 % - Akzent6 3 2 2" xfId="86"/>
    <cellStyle name="20 % - Akzent6 3 3" xfId="87"/>
    <cellStyle name="20 % - Akzent6 4" xfId="88"/>
    <cellStyle name="20 % - Akzent6 5" xfId="89"/>
    <cellStyle name="20% - Accent1 2" xfId="90"/>
    <cellStyle name="20% - Accent1 2 2" xfId="91"/>
    <cellStyle name="20% - Accent1 2 2 2" xfId="92"/>
    <cellStyle name="20% - Accent1 2 2 3" xfId="93"/>
    <cellStyle name="20% - Accent2 2" xfId="94"/>
    <cellStyle name="20% - Accent2 2 2" xfId="95"/>
    <cellStyle name="20% - Accent2 2 2 2" xfId="96"/>
    <cellStyle name="20% - Accent2 2 2 3" xfId="97"/>
    <cellStyle name="20% - Accent3 2" xfId="98"/>
    <cellStyle name="20% - Accent3 2 2" xfId="99"/>
    <cellStyle name="20% - Accent3 2 2 2" xfId="100"/>
    <cellStyle name="20% - Accent3 2 2 3" xfId="101"/>
    <cellStyle name="20% - Accent4 2" xfId="102"/>
    <cellStyle name="20% - Accent4 2 2" xfId="103"/>
    <cellStyle name="20% - Accent4 2 2 2" xfId="104"/>
    <cellStyle name="20% - Accent4 2 2 3" xfId="105"/>
    <cellStyle name="20% - Accent5 2" xfId="106"/>
    <cellStyle name="20% - Accent5 2 2" xfId="107"/>
    <cellStyle name="20% - Accent5 2 2 2" xfId="108"/>
    <cellStyle name="20% - Accent5 2 2 3" xfId="109"/>
    <cellStyle name="20% - Accent6 2" xfId="110"/>
    <cellStyle name="20% - Accent6 2 2" xfId="111"/>
    <cellStyle name="20% - Accent6 2 2 2" xfId="112"/>
    <cellStyle name="20% - Accent6 2 2 3" xfId="113"/>
    <cellStyle name="20% - Akzent1" xfId="114"/>
    <cellStyle name="20% - Akzent2" xfId="115"/>
    <cellStyle name="20% - Akzent3" xfId="116"/>
    <cellStyle name="20% - Akzent4" xfId="117"/>
    <cellStyle name="20% - Akzent5" xfId="118"/>
    <cellStyle name="20% - Akzent6" xfId="119"/>
    <cellStyle name="2mitP" xfId="120"/>
    <cellStyle name="2ohneP" xfId="121"/>
    <cellStyle name="2x indented GHG Textfiels" xfId="122"/>
    <cellStyle name="2x indented GHG Textfiels 10" xfId="13431"/>
    <cellStyle name="2x indented GHG Textfiels 10 2" xfId="23382"/>
    <cellStyle name="2x indented GHG Textfiels 10 2 2" xfId="44399"/>
    <cellStyle name="2x indented GHG Textfiels 10 3" xfId="18296"/>
    <cellStyle name="2x indented GHG Textfiels 10 3 2" xfId="38435"/>
    <cellStyle name="2x indented GHG Textfiels 10 4" xfId="37389"/>
    <cellStyle name="2x indented GHG Textfiels 10 5" xfId="33597"/>
    <cellStyle name="2x indented GHG Textfiels 11" xfId="13236"/>
    <cellStyle name="2x indented GHG Textfiels 11 2" xfId="23191"/>
    <cellStyle name="2x indented GHG Textfiels 11 2 2" xfId="40981"/>
    <cellStyle name="2x indented GHG Textfiels 11 3" xfId="18101"/>
    <cellStyle name="2x indented GHG Textfiels 11 3 2" xfId="39403"/>
    <cellStyle name="2x indented GHG Textfiels 11 4" xfId="33776"/>
    <cellStyle name="2x indented GHG Textfiels 12" xfId="13512"/>
    <cellStyle name="2x indented GHG Textfiels 12 2" xfId="23459"/>
    <cellStyle name="2x indented GHG Textfiels 12 2 2" xfId="43750"/>
    <cellStyle name="2x indented GHG Textfiels 12 3" xfId="27570"/>
    <cellStyle name="2x indented GHG Textfiels 12 3 2" xfId="46460"/>
    <cellStyle name="2x indented GHG Textfiels 12 4" xfId="18377"/>
    <cellStyle name="2x indented GHG Textfiels 12 4 2" xfId="43674"/>
    <cellStyle name="2x indented GHG Textfiels 12 5" xfId="37462"/>
    <cellStyle name="2x indented GHG Textfiels 13" xfId="13664"/>
    <cellStyle name="2x indented GHG Textfiels 13 2" xfId="23611"/>
    <cellStyle name="2x indented GHG Textfiels 13 2 2" xfId="37567"/>
    <cellStyle name="2x indented GHG Textfiels 13 3" xfId="18529"/>
    <cellStyle name="2x indented GHG Textfiels 13 3 2" xfId="44017"/>
    <cellStyle name="2x indented GHG Textfiels 13 4" xfId="33392"/>
    <cellStyle name="2x indented GHG Textfiels 14" xfId="13722"/>
    <cellStyle name="2x indented GHG Textfiels 14 2" xfId="23669"/>
    <cellStyle name="2x indented GHG Textfiels 14 2 2" xfId="43916"/>
    <cellStyle name="2x indented GHG Textfiels 14 3" xfId="27772"/>
    <cellStyle name="2x indented GHG Textfiels 14 3 2" xfId="46621"/>
    <cellStyle name="2x indented GHG Textfiels 14 4" xfId="18587"/>
    <cellStyle name="2x indented GHG Textfiels 14 4 2" xfId="38431"/>
    <cellStyle name="2x indented GHG Textfiels 14 5" xfId="37631"/>
    <cellStyle name="2x indented GHG Textfiels 15" xfId="13801"/>
    <cellStyle name="2x indented GHG Textfiels 15 2" xfId="23747"/>
    <cellStyle name="2x indented GHG Textfiels 15 2 2" xfId="37570"/>
    <cellStyle name="2x indented GHG Textfiels 15 3" xfId="18666"/>
    <cellStyle name="2x indented GHG Textfiels 15 3 2" xfId="40362"/>
    <cellStyle name="2x indented GHG Textfiels 15 4" xfId="33285"/>
    <cellStyle name="2x indented GHG Textfiels 16" xfId="13827"/>
    <cellStyle name="2x indented GHG Textfiels 16 2" xfId="23769"/>
    <cellStyle name="2x indented GHG Textfiels 16 2 2" xfId="45632"/>
    <cellStyle name="2x indented GHG Textfiels 16 3" xfId="18692"/>
    <cellStyle name="2x indented GHG Textfiels 16 3 2" xfId="44334"/>
    <cellStyle name="2x indented GHG Textfiels 16 4" xfId="33261"/>
    <cellStyle name="2x indented GHG Textfiels 17" xfId="13916"/>
    <cellStyle name="2x indented GHG Textfiels 17 2" xfId="18781"/>
    <cellStyle name="2x indented GHG Textfiels 17 2 2" xfId="42593"/>
    <cellStyle name="2x indented GHG Textfiels 17 3" xfId="33172"/>
    <cellStyle name="2x indented GHG Textfiels 18" xfId="13899"/>
    <cellStyle name="2x indented GHG Textfiels 18 2" xfId="23841"/>
    <cellStyle name="2x indented GHG Textfiels 18 2 2" xfId="44058"/>
    <cellStyle name="2x indented GHG Textfiels 18 3" xfId="27934"/>
    <cellStyle name="2x indented GHG Textfiels 18 3 2" xfId="46756"/>
    <cellStyle name="2x indented GHG Textfiels 18 4" xfId="18764"/>
    <cellStyle name="2x indented GHG Textfiels 18 4 2" xfId="45484"/>
    <cellStyle name="2x indented GHG Textfiels 18 5" xfId="33189"/>
    <cellStyle name="2x indented GHG Textfiels 19" xfId="13815"/>
    <cellStyle name="2x indented GHG Textfiels 19 2" xfId="18680"/>
    <cellStyle name="2x indented GHG Textfiels 19 2 2" xfId="45483"/>
    <cellStyle name="2x indented GHG Textfiels 19 3" xfId="33273"/>
    <cellStyle name="2x indented GHG Textfiels 2" xfId="123"/>
    <cellStyle name="2x indented GHG Textfiels 2 10" xfId="13235"/>
    <cellStyle name="2x indented GHG Textfiels 2 10 2" xfId="23190"/>
    <cellStyle name="2x indented GHG Textfiels 2 10 2 2" xfId="41283"/>
    <cellStyle name="2x indented GHG Textfiels 2 10 3" xfId="18100"/>
    <cellStyle name="2x indented GHG Textfiels 2 10 3 2" xfId="37066"/>
    <cellStyle name="2x indented GHG Textfiels 2 10 4" xfId="33777"/>
    <cellStyle name="2x indented GHG Textfiels 2 11" xfId="13511"/>
    <cellStyle name="2x indented GHG Textfiels 2 11 2" xfId="23458"/>
    <cellStyle name="2x indented GHG Textfiels 2 11 2 2" xfId="43749"/>
    <cellStyle name="2x indented GHG Textfiels 2 11 3" xfId="27569"/>
    <cellStyle name="2x indented GHG Textfiels 2 11 3 2" xfId="46459"/>
    <cellStyle name="2x indented GHG Textfiels 2 11 4" xfId="18376"/>
    <cellStyle name="2x indented GHG Textfiels 2 11 4 2" xfId="46391"/>
    <cellStyle name="2x indented GHG Textfiels 2 11 5" xfId="37461"/>
    <cellStyle name="2x indented GHG Textfiels 2 12" xfId="13663"/>
    <cellStyle name="2x indented GHG Textfiels 2 12 2" xfId="23610"/>
    <cellStyle name="2x indented GHG Textfiels 2 12 2 2" xfId="43855"/>
    <cellStyle name="2x indented GHG Textfiels 2 12 3" xfId="18528"/>
    <cellStyle name="2x indented GHG Textfiels 2 12 3 2" xfId="46715"/>
    <cellStyle name="2x indented GHG Textfiels 2 12 4" xfId="33393"/>
    <cellStyle name="2x indented GHG Textfiels 2 13" xfId="13721"/>
    <cellStyle name="2x indented GHG Textfiels 2 13 2" xfId="23668"/>
    <cellStyle name="2x indented GHG Textfiels 2 13 2 2" xfId="43915"/>
    <cellStyle name="2x indented GHG Textfiels 2 13 3" xfId="27771"/>
    <cellStyle name="2x indented GHG Textfiels 2 13 3 2" xfId="46620"/>
    <cellStyle name="2x indented GHG Textfiels 2 13 4" xfId="18586"/>
    <cellStyle name="2x indented GHG Textfiels 2 13 4 2" xfId="36294"/>
    <cellStyle name="2x indented GHG Textfiels 2 13 5" xfId="37630"/>
    <cellStyle name="2x indented GHG Textfiels 2 14" xfId="13800"/>
    <cellStyle name="2x indented GHG Textfiels 2 14 2" xfId="23746"/>
    <cellStyle name="2x indented GHG Textfiels 2 14 2 2" xfId="43858"/>
    <cellStyle name="2x indented GHG Textfiels 2 14 3" xfId="18665"/>
    <cellStyle name="2x indented GHG Textfiels 2 14 3 2" xfId="36888"/>
    <cellStyle name="2x indented GHG Textfiels 2 14 4" xfId="33286"/>
    <cellStyle name="2x indented GHG Textfiels 2 15" xfId="13826"/>
    <cellStyle name="2x indented GHG Textfiels 2 15 2" xfId="23768"/>
    <cellStyle name="2x indented GHG Textfiels 2 15 2 2" xfId="39571"/>
    <cellStyle name="2x indented GHG Textfiels 2 15 3" xfId="18691"/>
    <cellStyle name="2x indented GHG Textfiels 2 15 3 2" xfId="38297"/>
    <cellStyle name="2x indented GHG Textfiels 2 15 4" xfId="33262"/>
    <cellStyle name="2x indented GHG Textfiels 2 16" xfId="13915"/>
    <cellStyle name="2x indented GHG Textfiels 2 16 2" xfId="18780"/>
    <cellStyle name="2x indented GHG Textfiels 2 16 2 2" xfId="45354"/>
    <cellStyle name="2x indented GHG Textfiels 2 16 3" xfId="33173"/>
    <cellStyle name="2x indented GHG Textfiels 2 17" xfId="13898"/>
    <cellStyle name="2x indented GHG Textfiels 2 17 2" xfId="23840"/>
    <cellStyle name="2x indented GHG Textfiels 2 17 2 2" xfId="44057"/>
    <cellStyle name="2x indented GHG Textfiels 2 17 3" xfId="27933"/>
    <cellStyle name="2x indented GHG Textfiels 2 17 3 2" xfId="46755"/>
    <cellStyle name="2x indented GHG Textfiels 2 17 4" xfId="18763"/>
    <cellStyle name="2x indented GHG Textfiels 2 17 4 2" xfId="39415"/>
    <cellStyle name="2x indented GHG Textfiels 2 17 5" xfId="33190"/>
    <cellStyle name="2x indented GHG Textfiels 2 18" xfId="13814"/>
    <cellStyle name="2x indented GHG Textfiels 2 18 2" xfId="18679"/>
    <cellStyle name="2x indented GHG Textfiels 2 18 2 2" xfId="39414"/>
    <cellStyle name="2x indented GHG Textfiels 2 18 3" xfId="33274"/>
    <cellStyle name="2x indented GHG Textfiels 2 19" xfId="14019"/>
    <cellStyle name="2x indented GHG Textfiels 2 19 2" xfId="23957"/>
    <cellStyle name="2x indented GHG Textfiels 2 19 2 2" xfId="43933"/>
    <cellStyle name="2x indented GHG Textfiels 2 19 3" xfId="18884"/>
    <cellStyle name="2x indented GHG Textfiels 2 19 3 2" xfId="44465"/>
    <cellStyle name="2x indented GHG Textfiels 2 19 4" xfId="33073"/>
    <cellStyle name="2x indented GHG Textfiels 2 2" xfId="124"/>
    <cellStyle name="2x indented GHG Textfiels 2 2 10" xfId="13510"/>
    <cellStyle name="2x indented GHG Textfiels 2 2 10 2" xfId="23457"/>
    <cellStyle name="2x indented GHG Textfiels 2 2 10 2 2" xfId="43748"/>
    <cellStyle name="2x indented GHG Textfiels 2 2 10 3" xfId="27568"/>
    <cellStyle name="2x indented GHG Textfiels 2 2 10 3 2" xfId="46458"/>
    <cellStyle name="2x indented GHG Textfiels 2 2 10 4" xfId="18375"/>
    <cellStyle name="2x indented GHG Textfiels 2 2 10 4 2" xfId="40357"/>
    <cellStyle name="2x indented GHG Textfiels 2 2 10 5" xfId="37460"/>
    <cellStyle name="2x indented GHG Textfiels 2 2 11" xfId="13662"/>
    <cellStyle name="2x indented GHG Textfiels 2 2 11 2" xfId="23609"/>
    <cellStyle name="2x indented GHG Textfiels 2 2 11 2 2" xfId="46562"/>
    <cellStyle name="2x indented GHG Textfiels 2 2 11 3" xfId="18527"/>
    <cellStyle name="2x indented GHG Textfiels 2 2 11 3 2" xfId="40712"/>
    <cellStyle name="2x indented GHG Textfiels 2 2 11 4" xfId="33394"/>
    <cellStyle name="2x indented GHG Textfiels 2 2 12" xfId="13720"/>
    <cellStyle name="2x indented GHG Textfiels 2 2 12 2" xfId="23667"/>
    <cellStyle name="2x indented GHG Textfiels 2 2 12 2 2" xfId="43914"/>
    <cellStyle name="2x indented GHG Textfiels 2 2 12 3" xfId="27770"/>
    <cellStyle name="2x indented GHG Textfiels 2 2 12 3 2" xfId="46619"/>
    <cellStyle name="2x indented GHG Textfiels 2 2 12 4" xfId="18585"/>
    <cellStyle name="2x indented GHG Textfiels 2 2 12 4 2" xfId="42591"/>
    <cellStyle name="2x indented GHG Textfiels 2 2 12 5" xfId="37629"/>
    <cellStyle name="2x indented GHG Textfiels 2 2 13" xfId="13799"/>
    <cellStyle name="2x indented GHG Textfiels 2 2 13 2" xfId="23745"/>
    <cellStyle name="2x indented GHG Textfiels 2 2 13 2 2" xfId="46565"/>
    <cellStyle name="2x indented GHG Textfiels 2 2 13 3" xfId="18664"/>
    <cellStyle name="2x indented GHG Textfiels 2 2 13 3 2" xfId="43186"/>
    <cellStyle name="2x indented GHG Textfiels 2 2 13 4" xfId="33287"/>
    <cellStyle name="2x indented GHG Textfiels 2 2 14" xfId="13825"/>
    <cellStyle name="2x indented GHG Textfiels 2 2 14 2" xfId="23767"/>
    <cellStyle name="2x indented GHG Textfiels 2 2 14 2 2" xfId="37020"/>
    <cellStyle name="2x indented GHG Textfiels 2 2 14 3" xfId="18690"/>
    <cellStyle name="2x indented GHG Textfiels 2 2 14 3 2" xfId="36362"/>
    <cellStyle name="2x indented GHG Textfiels 2 2 14 4" xfId="33263"/>
    <cellStyle name="2x indented GHG Textfiels 2 2 15" xfId="13914"/>
    <cellStyle name="2x indented GHG Textfiels 2 2 15 2" xfId="18779"/>
    <cellStyle name="2x indented GHG Textfiels 2 2 15 2 2" xfId="39277"/>
    <cellStyle name="2x indented GHG Textfiels 2 2 15 3" xfId="33174"/>
    <cellStyle name="2x indented GHG Textfiels 2 2 16" xfId="13897"/>
    <cellStyle name="2x indented GHG Textfiels 2 2 16 2" xfId="23839"/>
    <cellStyle name="2x indented GHG Textfiels 2 2 16 2 2" xfId="44056"/>
    <cellStyle name="2x indented GHG Textfiels 2 2 16 3" xfId="27932"/>
    <cellStyle name="2x indented GHG Textfiels 2 2 16 3 2" xfId="46754"/>
    <cellStyle name="2x indented GHG Textfiels 2 2 16 4" xfId="18762"/>
    <cellStyle name="2x indented GHG Textfiels 2 2 16 4 2" xfId="37078"/>
    <cellStyle name="2x indented GHG Textfiels 2 2 16 5" xfId="33191"/>
    <cellStyle name="2x indented GHG Textfiels 2 2 17" xfId="13813"/>
    <cellStyle name="2x indented GHG Textfiels 2 2 17 2" xfId="18678"/>
    <cellStyle name="2x indented GHG Textfiels 2 2 17 2 2" xfId="37077"/>
    <cellStyle name="2x indented GHG Textfiels 2 2 17 3" xfId="33275"/>
    <cellStyle name="2x indented GHG Textfiels 2 2 18" xfId="14018"/>
    <cellStyle name="2x indented GHG Textfiels 2 2 18 2" xfId="23956"/>
    <cellStyle name="2x indented GHG Textfiels 2 2 18 2 2" xfId="46638"/>
    <cellStyle name="2x indented GHG Textfiels 2 2 18 3" xfId="18883"/>
    <cellStyle name="2x indented GHG Textfiels 2 2 18 3 2" xfId="38427"/>
    <cellStyle name="2x indented GHG Textfiels 2 2 18 4" xfId="33074"/>
    <cellStyle name="2x indented GHG Textfiels 2 2 19" xfId="14095"/>
    <cellStyle name="2x indented GHG Textfiels 2 2 19 2" xfId="24033"/>
    <cellStyle name="2x indented GHG Textfiels 2 2 19 2 2" xfId="44206"/>
    <cellStyle name="2x indented GHG Textfiels 2 2 19 3" xfId="28121"/>
    <cellStyle name="2x indented GHG Textfiels 2 2 19 3 2" xfId="46898"/>
    <cellStyle name="2x indented GHG Textfiels 2 2 19 4" xfId="18960"/>
    <cellStyle name="2x indented GHG Textfiels 2 2 19 4 2" xfId="43191"/>
    <cellStyle name="2x indented GHG Textfiels 2 2 19 5" xfId="37925"/>
    <cellStyle name="2x indented GHG Textfiels 2 2 2" xfId="9684"/>
    <cellStyle name="2x indented GHG Textfiels 2 2 2 2" xfId="19708"/>
    <cellStyle name="2x indented GHG Textfiels 2 2 2 2 2" xfId="44453"/>
    <cellStyle name="2x indented GHG Textfiels 2 2 2 3" xfId="14549"/>
    <cellStyle name="2x indented GHG Textfiels 2 2 2 3 2" xfId="32646"/>
    <cellStyle name="2x indented GHG Textfiels 2 2 2 4" xfId="44883"/>
    <cellStyle name="2x indented GHG Textfiels 2 2 20" xfId="19001"/>
    <cellStyle name="2x indented GHG Textfiels 2 2 20 2" xfId="40935"/>
    <cellStyle name="2x indented GHG Textfiels 2 2 21" xfId="14136"/>
    <cellStyle name="2x indented GHG Textfiels 2 2 21 2" xfId="37961"/>
    <cellStyle name="2x indented GHG Textfiels 2 2 22" xfId="9489"/>
    <cellStyle name="2x indented GHG Textfiels 2 2 22 2" xfId="34965"/>
    <cellStyle name="2x indented GHG Textfiels 2 2 23" xfId="29630"/>
    <cellStyle name="2x indented GHG Textfiels 2 2 3" xfId="12663"/>
    <cellStyle name="2x indented GHG Textfiels 2 2 3 2" xfId="22619"/>
    <cellStyle name="2x indented GHG Textfiels 2 2 3 2 2" xfId="43013"/>
    <cellStyle name="2x indented GHG Textfiels 2 2 3 3" xfId="26761"/>
    <cellStyle name="2x indented GHG Textfiels 2 2 3 3 2" xfId="45760"/>
    <cellStyle name="2x indented GHG Textfiels 2 2 3 4" xfId="17528"/>
    <cellStyle name="2x indented GHG Textfiels 2 2 3 4 2" xfId="46377"/>
    <cellStyle name="2x indented GHG Textfiels 2 2 3 5" xfId="34289"/>
    <cellStyle name="2x indented GHG Textfiels 2 2 4" xfId="12476"/>
    <cellStyle name="2x indented GHG Textfiels 2 2 4 2" xfId="22432"/>
    <cellStyle name="2x indented GHG Textfiels 2 2 4 2 2" xfId="42848"/>
    <cellStyle name="2x indented GHG Textfiels 2 2 4 3" xfId="26577"/>
    <cellStyle name="2x indented GHG Textfiels 2 2 4 3 2" xfId="45799"/>
    <cellStyle name="2x indented GHG Textfiels 2 2 4 4" xfId="17341"/>
    <cellStyle name="2x indented GHG Textfiels 2 2 4 4 2" xfId="44490"/>
    <cellStyle name="2x indented GHG Textfiels 2 2 4 5" xfId="34454"/>
    <cellStyle name="2x indented GHG Textfiels 2 2 5" xfId="12779"/>
    <cellStyle name="2x indented GHG Textfiels 2 2 5 2" xfId="22735"/>
    <cellStyle name="2x indented GHG Textfiels 2 2 5 2 2" xfId="43109"/>
    <cellStyle name="2x indented GHG Textfiels 2 2 5 3" xfId="26872"/>
    <cellStyle name="2x indented GHG Textfiels 2 2 5 3 2" xfId="45850"/>
    <cellStyle name="2x indented GHG Textfiels 2 2 5 4" xfId="17644"/>
    <cellStyle name="2x indented GHG Textfiels 2 2 5 4 2" xfId="39800"/>
    <cellStyle name="2x indented GHG Textfiels 2 2 5 5" xfId="36811"/>
    <cellStyle name="2x indented GHG Textfiels 2 2 5 6" xfId="34195"/>
    <cellStyle name="2x indented GHG Textfiels 2 2 6" xfId="12981"/>
    <cellStyle name="2x indented GHG Textfiels 2 2 6 2" xfId="22937"/>
    <cellStyle name="2x indented GHG Textfiels 2 2 6 2 2" xfId="36571"/>
    <cellStyle name="2x indented GHG Textfiels 2 2 6 3" xfId="17846"/>
    <cellStyle name="2x indented GHG Textfiels 2 2 6 3 2" xfId="37231"/>
    <cellStyle name="2x indented GHG Textfiels 2 2 6 4" xfId="34011"/>
    <cellStyle name="2x indented GHG Textfiels 2 2 7" xfId="13127"/>
    <cellStyle name="2x indented GHG Textfiels 2 2 7 2" xfId="23083"/>
    <cellStyle name="2x indented GHG Textfiels 2 2 7 2 2" xfId="43421"/>
    <cellStyle name="2x indented GHG Textfiels 2 2 7 3" xfId="27208"/>
    <cellStyle name="2x indented GHG Textfiels 2 2 7 3 2" xfId="46150"/>
    <cellStyle name="2x indented GHG Textfiels 2 2 7 4" xfId="17992"/>
    <cellStyle name="2x indented GHG Textfiels 2 2 7 4 2" xfId="44008"/>
    <cellStyle name="2x indented GHG Textfiels 2 2 7 5" xfId="37126"/>
    <cellStyle name="2x indented GHG Textfiels 2 2 7 6" xfId="33875"/>
    <cellStyle name="2x indented GHG Textfiels 2 2 8" xfId="13429"/>
    <cellStyle name="2x indented GHG Textfiels 2 2 8 2" xfId="23380"/>
    <cellStyle name="2x indented GHG Textfiels 2 2 8 2 2" xfId="35121"/>
    <cellStyle name="2x indented GHG Textfiels 2 2 8 3" xfId="18294"/>
    <cellStyle name="2x indented GHG Textfiels 2 2 8 3 2" xfId="42587"/>
    <cellStyle name="2x indented GHG Textfiels 2 2 8 4" xfId="37387"/>
    <cellStyle name="2x indented GHG Textfiels 2 2 8 5" xfId="33599"/>
    <cellStyle name="2x indented GHG Textfiels 2 2 9" xfId="13234"/>
    <cellStyle name="2x indented GHG Textfiels 2 2 9 2" xfId="23189"/>
    <cellStyle name="2x indented GHG Textfiels 2 2 9 2 2" xfId="38011"/>
    <cellStyle name="2x indented GHG Textfiels 2 2 9 3" xfId="18099"/>
    <cellStyle name="2x indented GHG Textfiels 2 2 9 3 2" xfId="43360"/>
    <cellStyle name="2x indented GHG Textfiels 2 2 9 4" xfId="33778"/>
    <cellStyle name="2x indented GHG Textfiels 2 20" xfId="14096"/>
    <cellStyle name="2x indented GHG Textfiels 2 20 2" xfId="24034"/>
    <cellStyle name="2x indented GHG Textfiels 2 20 2 2" xfId="44207"/>
    <cellStyle name="2x indented GHG Textfiels 2 20 3" xfId="28122"/>
    <cellStyle name="2x indented GHG Textfiels 2 20 3 2" xfId="46899"/>
    <cellStyle name="2x indented GHG Textfiels 2 20 4" xfId="18961"/>
    <cellStyle name="2x indented GHG Textfiels 2 20 4 2" xfId="36893"/>
    <cellStyle name="2x indented GHG Textfiels 2 20 5" xfId="37926"/>
    <cellStyle name="2x indented GHG Textfiels 2 21" xfId="19000"/>
    <cellStyle name="2x indented GHG Textfiels 2 21 2" xfId="40934"/>
    <cellStyle name="2x indented GHG Textfiels 2 22" xfId="14135"/>
    <cellStyle name="2x indented GHG Textfiels 2 22 2" xfId="37960"/>
    <cellStyle name="2x indented GHG Textfiels 2 23" xfId="9488"/>
    <cellStyle name="2x indented GHG Textfiels 2 23 2" xfId="34964"/>
    <cellStyle name="2x indented GHG Textfiels 2 24" xfId="29629"/>
    <cellStyle name="2x indented GHG Textfiels 2 3" xfId="9683"/>
    <cellStyle name="2x indented GHG Textfiels 2 3 2" xfId="19707"/>
    <cellStyle name="2x indented GHG Textfiels 2 3 2 2" xfId="38415"/>
    <cellStyle name="2x indented GHG Textfiels 2 3 3" xfId="14548"/>
    <cellStyle name="2x indented GHG Textfiels 2 3 3 2" xfId="32647"/>
    <cellStyle name="2x indented GHG Textfiels 2 3 4" xfId="38896"/>
    <cellStyle name="2x indented GHG Textfiels 2 4" xfId="12664"/>
    <cellStyle name="2x indented GHG Textfiels 2 4 2" xfId="22620"/>
    <cellStyle name="2x indented GHG Textfiels 2 4 2 2" xfId="43014"/>
    <cellStyle name="2x indented GHG Textfiels 2 4 3" xfId="26762"/>
    <cellStyle name="2x indented GHG Textfiels 2 4 3 2" xfId="45761"/>
    <cellStyle name="2x indented GHG Textfiels 2 4 4" xfId="17529"/>
    <cellStyle name="2x indented GHG Textfiels 2 4 4 2" xfId="43660"/>
    <cellStyle name="2x indented GHG Textfiels 2 4 5" xfId="34288"/>
    <cellStyle name="2x indented GHG Textfiels 2 5" xfId="12477"/>
    <cellStyle name="2x indented GHG Textfiels 2 5 2" xfId="22433"/>
    <cellStyle name="2x indented GHG Textfiels 2 5 2 2" xfId="42849"/>
    <cellStyle name="2x indented GHG Textfiels 2 5 3" xfId="26578"/>
    <cellStyle name="2x indented GHG Textfiels 2 5 3 2" xfId="43052"/>
    <cellStyle name="2x indented GHG Textfiels 2 5 4" xfId="17342"/>
    <cellStyle name="2x indented GHG Textfiels 2 5 4 2" xfId="41617"/>
    <cellStyle name="2x indented GHG Textfiels 2 5 5" xfId="34453"/>
    <cellStyle name="2x indented GHG Textfiels 2 6" xfId="12780"/>
    <cellStyle name="2x indented GHG Textfiels 2 6 2" xfId="22736"/>
    <cellStyle name="2x indented GHG Textfiels 2 6 2 2" xfId="43110"/>
    <cellStyle name="2x indented GHG Textfiels 2 6 3" xfId="26873"/>
    <cellStyle name="2x indented GHG Textfiels 2 6 3 2" xfId="45851"/>
    <cellStyle name="2x indented GHG Textfiels 2 6 4" xfId="17645"/>
    <cellStyle name="2x indented GHG Textfiels 2 6 4 2" xfId="39801"/>
    <cellStyle name="2x indented GHG Textfiels 2 6 5" xfId="36812"/>
    <cellStyle name="2x indented GHG Textfiels 2 6 6" xfId="34194"/>
    <cellStyle name="2x indented GHG Textfiels 2 7" xfId="12982"/>
    <cellStyle name="2x indented GHG Textfiels 2 7 2" xfId="22938"/>
    <cellStyle name="2x indented GHG Textfiels 2 7 2 2" xfId="39727"/>
    <cellStyle name="2x indented GHG Textfiels 2 7 3" xfId="17847"/>
    <cellStyle name="2x indented GHG Textfiels 2 7 3 2" xfId="39865"/>
    <cellStyle name="2x indented GHG Textfiels 2 7 4" xfId="34010"/>
    <cellStyle name="2x indented GHG Textfiels 2 8" xfId="13128"/>
    <cellStyle name="2x indented GHG Textfiels 2 8 2" xfId="23084"/>
    <cellStyle name="2x indented GHG Textfiels 2 8 2 2" xfId="43422"/>
    <cellStyle name="2x indented GHG Textfiels 2 8 3" xfId="27209"/>
    <cellStyle name="2x indented GHG Textfiels 2 8 3 2" xfId="46151"/>
    <cellStyle name="2x indented GHG Textfiels 2 8 4" xfId="17993"/>
    <cellStyle name="2x indented GHG Textfiels 2 8 4 2" xfId="37726"/>
    <cellStyle name="2x indented GHG Textfiels 2 8 5" xfId="37127"/>
    <cellStyle name="2x indented GHG Textfiels 2 8 6" xfId="33874"/>
    <cellStyle name="2x indented GHG Textfiels 2 9" xfId="13430"/>
    <cellStyle name="2x indented GHG Textfiels 2 9 2" xfId="23381"/>
    <cellStyle name="2x indented GHG Textfiels 2 9 2 2" xfId="38362"/>
    <cellStyle name="2x indented GHG Textfiels 2 9 3" xfId="18295"/>
    <cellStyle name="2x indented GHG Textfiels 2 9 3 2" xfId="36290"/>
    <cellStyle name="2x indented GHG Textfiels 2 9 4" xfId="37388"/>
    <cellStyle name="2x indented GHG Textfiels 2 9 5" xfId="33598"/>
    <cellStyle name="2x indented GHG Textfiels 20" xfId="14020"/>
    <cellStyle name="2x indented GHG Textfiels 20 2" xfId="23958"/>
    <cellStyle name="2x indented GHG Textfiels 20 2 2" xfId="37647"/>
    <cellStyle name="2x indented GHG Textfiels 20 3" xfId="18885"/>
    <cellStyle name="2x indented GHG Textfiels 20 3 2" xfId="41593"/>
    <cellStyle name="2x indented GHG Textfiels 20 4" xfId="33072"/>
    <cellStyle name="2x indented GHG Textfiels 21" xfId="14097"/>
    <cellStyle name="2x indented GHG Textfiels 21 2" xfId="24035"/>
    <cellStyle name="2x indented GHG Textfiels 21 2 2" xfId="44208"/>
    <cellStyle name="2x indented GHG Textfiels 21 3" xfId="28123"/>
    <cellStyle name="2x indented GHG Textfiels 21 3 2" xfId="46900"/>
    <cellStyle name="2x indented GHG Textfiels 21 4" xfId="18962"/>
    <cellStyle name="2x indented GHG Textfiels 21 4 2" xfId="40371"/>
    <cellStyle name="2x indented GHG Textfiels 21 5" xfId="37927"/>
    <cellStyle name="2x indented GHG Textfiels 22" xfId="18999"/>
    <cellStyle name="2x indented GHG Textfiels 22 2" xfId="40933"/>
    <cellStyle name="2x indented GHG Textfiels 23" xfId="14134"/>
    <cellStyle name="2x indented GHG Textfiels 23 2" xfId="37959"/>
    <cellStyle name="2x indented GHG Textfiels 24" xfId="9487"/>
    <cellStyle name="2x indented GHG Textfiels 24 2" xfId="34963"/>
    <cellStyle name="2x indented GHG Textfiels 25" xfId="29628"/>
    <cellStyle name="2x indented GHG Textfiels 3" xfId="125"/>
    <cellStyle name="2x indented GHG Textfiels 3 10" xfId="13509"/>
    <cellStyle name="2x indented GHG Textfiels 3 10 2" xfId="23456"/>
    <cellStyle name="2x indented GHG Textfiels 3 10 2 2" xfId="43747"/>
    <cellStyle name="2x indented GHG Textfiels 3 10 3" xfId="27567"/>
    <cellStyle name="2x indented GHG Textfiels 3 10 3 2" xfId="46457"/>
    <cellStyle name="2x indented GHG Textfiels 3 10 4" xfId="18374"/>
    <cellStyle name="2x indented GHG Textfiels 3 10 4 2" xfId="36883"/>
    <cellStyle name="2x indented GHG Textfiels 3 10 5" xfId="37459"/>
    <cellStyle name="2x indented GHG Textfiels 3 11" xfId="13661"/>
    <cellStyle name="2x indented GHG Textfiels 3 11 2" xfId="23608"/>
    <cellStyle name="2x indented GHG Textfiels 3 11 2 2" xfId="40546"/>
    <cellStyle name="2x indented GHG Textfiels 3 11 3" xfId="18526"/>
    <cellStyle name="2x indented GHG Textfiels 3 11 3 2" xfId="41051"/>
    <cellStyle name="2x indented GHG Textfiels 3 11 4" xfId="33395"/>
    <cellStyle name="2x indented GHG Textfiels 3 12" xfId="13719"/>
    <cellStyle name="2x indented GHG Textfiels 3 12 2" xfId="23666"/>
    <cellStyle name="2x indented GHG Textfiels 3 12 2 2" xfId="43913"/>
    <cellStyle name="2x indented GHG Textfiels 3 12 3" xfId="27769"/>
    <cellStyle name="2x indented GHG Textfiels 3 12 3 2" xfId="46618"/>
    <cellStyle name="2x indented GHG Textfiels 3 12 4" xfId="18584"/>
    <cellStyle name="2x indented GHG Textfiels 3 12 4 2" xfId="45351"/>
    <cellStyle name="2x indented GHG Textfiels 3 12 5" xfId="37628"/>
    <cellStyle name="2x indented GHG Textfiels 3 13" xfId="13798"/>
    <cellStyle name="2x indented GHG Textfiels 3 13 2" xfId="23744"/>
    <cellStyle name="2x indented GHG Textfiels 3 13 2 2" xfId="40549"/>
    <cellStyle name="2x indented GHG Textfiels 3 13 3" xfId="18663"/>
    <cellStyle name="2x indented GHG Textfiels 3 13 3 2" xfId="45922"/>
    <cellStyle name="2x indented GHG Textfiels 3 13 4" xfId="33288"/>
    <cellStyle name="2x indented GHG Textfiels 3 14" xfId="13824"/>
    <cellStyle name="2x indented GHG Textfiels 3 14 2" xfId="23766"/>
    <cellStyle name="2x indented GHG Textfiels 3 14 2 2" xfId="43314"/>
    <cellStyle name="2x indented GHG Textfiels 3 14 3" xfId="18689"/>
    <cellStyle name="2x indented GHG Textfiels 3 14 3 2" xfId="42659"/>
    <cellStyle name="2x indented GHG Textfiels 3 14 4" xfId="33264"/>
    <cellStyle name="2x indented GHG Textfiels 3 15" xfId="13913"/>
    <cellStyle name="2x indented GHG Textfiels 3 15 2" xfId="18778"/>
    <cellStyle name="2x indented GHG Textfiels 3 15 2 2" xfId="35190"/>
    <cellStyle name="2x indented GHG Textfiels 3 15 3" xfId="33175"/>
    <cellStyle name="2x indented GHG Textfiels 3 16" xfId="13896"/>
    <cellStyle name="2x indented GHG Textfiels 3 16 2" xfId="23838"/>
    <cellStyle name="2x indented GHG Textfiels 3 16 2 2" xfId="44055"/>
    <cellStyle name="2x indented GHG Textfiels 3 16 3" xfId="27931"/>
    <cellStyle name="2x indented GHG Textfiels 3 16 3 2" xfId="46753"/>
    <cellStyle name="2x indented GHG Textfiels 3 16 4" xfId="18761"/>
    <cellStyle name="2x indented GHG Textfiels 3 16 4 2" xfId="43372"/>
    <cellStyle name="2x indented GHG Textfiels 3 16 5" xfId="33192"/>
    <cellStyle name="2x indented GHG Textfiels 3 17" xfId="13812"/>
    <cellStyle name="2x indented GHG Textfiels 3 17 2" xfId="18677"/>
    <cellStyle name="2x indented GHG Textfiels 3 17 2 2" xfId="43371"/>
    <cellStyle name="2x indented GHG Textfiels 3 17 3" xfId="33276"/>
    <cellStyle name="2x indented GHG Textfiels 3 18" xfId="14017"/>
    <cellStyle name="2x indented GHG Textfiels 3 18 2" xfId="23955"/>
    <cellStyle name="2x indented GHG Textfiels 3 18 2 2" xfId="40626"/>
    <cellStyle name="2x indented GHG Textfiels 3 18 3" xfId="18882"/>
    <cellStyle name="2x indented GHG Textfiels 3 18 3 2" xfId="36298"/>
    <cellStyle name="2x indented GHG Textfiels 3 18 4" xfId="33075"/>
    <cellStyle name="2x indented GHG Textfiels 3 19" xfId="14094"/>
    <cellStyle name="2x indented GHG Textfiels 3 19 2" xfId="24032"/>
    <cellStyle name="2x indented GHG Textfiels 3 19 2 2" xfId="44205"/>
    <cellStyle name="2x indented GHG Textfiels 3 19 3" xfId="28120"/>
    <cellStyle name="2x indented GHG Textfiels 3 19 3 2" xfId="46897"/>
    <cellStyle name="2x indented GHG Textfiels 3 19 4" xfId="18959"/>
    <cellStyle name="2x indented GHG Textfiels 3 19 4 2" xfId="45927"/>
    <cellStyle name="2x indented GHG Textfiels 3 19 5" xfId="37924"/>
    <cellStyle name="2x indented GHG Textfiels 3 2" xfId="9685"/>
    <cellStyle name="2x indented GHG Textfiels 3 2 2" xfId="19709"/>
    <cellStyle name="2x indented GHG Textfiels 3 2 2 2" xfId="41581"/>
    <cellStyle name="2x indented GHG Textfiels 3 2 3" xfId="14550"/>
    <cellStyle name="2x indented GHG Textfiels 3 2 3 2" xfId="32645"/>
    <cellStyle name="2x indented GHG Textfiels 3 2 4" xfId="42102"/>
    <cellStyle name="2x indented GHG Textfiels 3 20" xfId="19002"/>
    <cellStyle name="2x indented GHG Textfiels 3 20 2" xfId="40936"/>
    <cellStyle name="2x indented GHG Textfiels 3 21" xfId="14137"/>
    <cellStyle name="2x indented GHG Textfiels 3 21 2" xfId="37962"/>
    <cellStyle name="2x indented GHG Textfiels 3 22" xfId="9490"/>
    <cellStyle name="2x indented GHG Textfiels 3 22 2" xfId="34966"/>
    <cellStyle name="2x indented GHG Textfiels 3 23" xfId="29631"/>
    <cellStyle name="2x indented GHG Textfiels 3 3" xfId="12662"/>
    <cellStyle name="2x indented GHG Textfiels 3 3 2" xfId="22618"/>
    <cellStyle name="2x indented GHG Textfiels 3 3 2 2" xfId="43012"/>
    <cellStyle name="2x indented GHG Textfiels 3 3 3" xfId="26760"/>
    <cellStyle name="2x indented GHG Textfiels 3 3 3 2" xfId="45759"/>
    <cellStyle name="2x indented GHG Textfiels 3 3 4" xfId="17527"/>
    <cellStyle name="2x indented GHG Textfiels 3 3 4 2" xfId="40344"/>
    <cellStyle name="2x indented GHG Textfiels 3 3 5" xfId="34290"/>
    <cellStyle name="2x indented GHG Textfiels 3 4" xfId="12475"/>
    <cellStyle name="2x indented GHG Textfiels 3 4 2" xfId="22431"/>
    <cellStyle name="2x indented GHG Textfiels 3 4 2 2" xfId="42847"/>
    <cellStyle name="2x indented GHG Textfiels 3 4 3" xfId="26576"/>
    <cellStyle name="2x indented GHG Textfiels 3 4 3 2" xfId="39743"/>
    <cellStyle name="2x indented GHG Textfiels 3 4 4" xfId="17340"/>
    <cellStyle name="2x indented GHG Textfiels 3 4 4 2" xfId="38452"/>
    <cellStyle name="2x indented GHG Textfiels 3 4 5" xfId="34455"/>
    <cellStyle name="2x indented GHG Textfiels 3 5" xfId="12778"/>
    <cellStyle name="2x indented GHG Textfiels 3 5 2" xfId="22734"/>
    <cellStyle name="2x indented GHG Textfiels 3 5 2 2" xfId="43108"/>
    <cellStyle name="2x indented GHG Textfiels 3 5 3" xfId="26871"/>
    <cellStyle name="2x indented GHG Textfiels 3 5 3 2" xfId="45849"/>
    <cellStyle name="2x indented GHG Textfiels 3 5 4" xfId="17643"/>
    <cellStyle name="2x indented GHG Textfiels 3 5 4 2" xfId="39799"/>
    <cellStyle name="2x indented GHG Textfiels 3 5 5" xfId="36810"/>
    <cellStyle name="2x indented GHG Textfiels 3 5 6" xfId="34196"/>
    <cellStyle name="2x indented GHG Textfiels 3 6" xfId="12980"/>
    <cellStyle name="2x indented GHG Textfiels 3 6 2" xfId="22936"/>
    <cellStyle name="2x indented GHG Textfiels 3 6 2 2" xfId="42870"/>
    <cellStyle name="2x indented GHG Textfiels 3 6 3" xfId="17845"/>
    <cellStyle name="2x indented GHG Textfiels 3 6 3 2" xfId="43527"/>
    <cellStyle name="2x indented GHG Textfiels 3 6 4" xfId="34012"/>
    <cellStyle name="2x indented GHG Textfiels 3 7" xfId="13126"/>
    <cellStyle name="2x indented GHG Textfiels 3 7 2" xfId="23082"/>
    <cellStyle name="2x indented GHG Textfiels 3 7 2 2" xfId="43420"/>
    <cellStyle name="2x indented GHG Textfiels 3 7 3" xfId="27207"/>
    <cellStyle name="2x indented GHG Textfiels 3 7 3 2" xfId="46149"/>
    <cellStyle name="2x indented GHG Textfiels 3 7 4" xfId="17991"/>
    <cellStyle name="2x indented GHG Textfiels 3 7 4 2" xfId="46706"/>
    <cellStyle name="2x indented GHG Textfiels 3 7 5" xfId="37125"/>
    <cellStyle name="2x indented GHG Textfiels 3 7 6" xfId="33876"/>
    <cellStyle name="2x indented GHG Textfiels 3 8" xfId="13428"/>
    <cellStyle name="2x indented GHG Textfiels 3 8 2" xfId="23379"/>
    <cellStyle name="2x indented GHG Textfiels 3 8 2 2" xfId="41390"/>
    <cellStyle name="2x indented GHG Textfiels 3 8 3" xfId="18293"/>
    <cellStyle name="2x indented GHG Textfiels 3 8 3 2" xfId="45347"/>
    <cellStyle name="2x indented GHG Textfiels 3 8 4" xfId="37386"/>
    <cellStyle name="2x indented GHG Textfiels 3 8 5" xfId="33600"/>
    <cellStyle name="2x indented GHG Textfiels 3 9" xfId="13233"/>
    <cellStyle name="2x indented GHG Textfiels 3 9 2" xfId="23188"/>
    <cellStyle name="2x indented GHG Textfiels 3 9 2 2" xfId="35259"/>
    <cellStyle name="2x indented GHG Textfiels 3 9 3" xfId="18098"/>
    <cellStyle name="2x indented GHG Textfiels 3 9 3 2" xfId="46090"/>
    <cellStyle name="2x indented GHG Textfiels 3 9 4" xfId="33779"/>
    <cellStyle name="2x indented GHG Textfiels 4" xfId="9682"/>
    <cellStyle name="2x indented GHG Textfiels 4 2" xfId="19706"/>
    <cellStyle name="2x indented GHG Textfiels 4 2 2" xfId="36311"/>
    <cellStyle name="2x indented GHG Textfiels 4 3" xfId="14547"/>
    <cellStyle name="2x indented GHG Textfiels 4 3 2" xfId="32648"/>
    <cellStyle name="2x indented GHG Textfiels 4 4" xfId="35427"/>
    <cellStyle name="2x indented GHG Textfiels 5" xfId="12665"/>
    <cellStyle name="2x indented GHG Textfiels 5 2" xfId="22621"/>
    <cellStyle name="2x indented GHG Textfiels 5 2 2" xfId="43015"/>
    <cellStyle name="2x indented GHG Textfiels 5 3" xfId="26763"/>
    <cellStyle name="2x indented GHG Textfiels 5 3 2" xfId="45762"/>
    <cellStyle name="2x indented GHG Textfiels 5 4" xfId="17530"/>
    <cellStyle name="2x indented GHG Textfiels 5 4 2" xfId="37364"/>
    <cellStyle name="2x indented GHG Textfiels 5 5" xfId="34287"/>
    <cellStyle name="2x indented GHG Textfiels 6" xfId="12478"/>
    <cellStyle name="2x indented GHG Textfiels 6 2" xfId="22434"/>
    <cellStyle name="2x indented GHG Textfiels 6 2 2" xfId="42850"/>
    <cellStyle name="2x indented GHG Textfiels 6 3" xfId="26579"/>
    <cellStyle name="2x indented GHG Textfiels 6 3 2" xfId="36753"/>
    <cellStyle name="2x indented GHG Textfiels 6 4" xfId="17343"/>
    <cellStyle name="2x indented GHG Textfiels 6 4 2" xfId="35346"/>
    <cellStyle name="2x indented GHG Textfiels 6 5" xfId="34452"/>
    <cellStyle name="2x indented GHG Textfiels 7" xfId="12781"/>
    <cellStyle name="2x indented GHG Textfiels 7 2" xfId="22737"/>
    <cellStyle name="2x indented GHG Textfiels 7 2 2" xfId="43111"/>
    <cellStyle name="2x indented GHG Textfiels 7 3" xfId="26874"/>
    <cellStyle name="2x indented GHG Textfiels 7 3 2" xfId="45852"/>
    <cellStyle name="2x indented GHG Textfiels 7 4" xfId="17646"/>
    <cellStyle name="2x indented GHG Textfiels 7 4 2" xfId="39802"/>
    <cellStyle name="2x indented GHG Textfiels 7 5" xfId="36813"/>
    <cellStyle name="2x indented GHG Textfiels 7 6" xfId="34193"/>
    <cellStyle name="2x indented GHG Textfiels 8" xfId="12983"/>
    <cellStyle name="2x indented GHG Textfiels 8 2" xfId="22939"/>
    <cellStyle name="2x indented GHG Textfiels 8 2 2" xfId="45783"/>
    <cellStyle name="2x indented GHG Textfiels 8 3" xfId="17848"/>
    <cellStyle name="2x indented GHG Textfiels 8 3 2" xfId="45910"/>
    <cellStyle name="2x indented GHG Textfiels 8 4" xfId="34009"/>
    <cellStyle name="2x indented GHG Textfiels 9" xfId="13129"/>
    <cellStyle name="2x indented GHG Textfiels 9 2" xfId="23085"/>
    <cellStyle name="2x indented GHG Textfiels 9 2 2" xfId="43423"/>
    <cellStyle name="2x indented GHG Textfiels 9 3" xfId="27210"/>
    <cellStyle name="2x indented GHG Textfiels 9 3 2" xfId="46152"/>
    <cellStyle name="2x indented GHG Textfiels 9 4" xfId="17994"/>
    <cellStyle name="2x indented GHG Textfiels 9 4 2" xfId="40215"/>
    <cellStyle name="2x indented GHG Textfiels 9 5" xfId="37128"/>
    <cellStyle name="2x indented GHG Textfiels 9 6" xfId="33873"/>
    <cellStyle name="3mitP" xfId="126"/>
    <cellStyle name="3ohneP" xfId="127"/>
    <cellStyle name="40 % - Akzent1" xfId="48053" builtinId="31" customBuiltin="1"/>
    <cellStyle name="40 % - Akzent1 2" xfId="128"/>
    <cellStyle name="40 % - Akzent1 2 2" xfId="129"/>
    <cellStyle name="40 % - Akzent1 2 2 2" xfId="130"/>
    <cellStyle name="40 % - Akzent1 3" xfId="131"/>
    <cellStyle name="40 % - Akzent1 3 2" xfId="132"/>
    <cellStyle name="40 % - Akzent1 3 2 2" xfId="133"/>
    <cellStyle name="40 % - Akzent1 3 3" xfId="134"/>
    <cellStyle name="40 % - Akzent1 4" xfId="135"/>
    <cellStyle name="40 % - Akzent1 5" xfId="136"/>
    <cellStyle name="40 % - Akzent2" xfId="48056" builtinId="35" customBuiltin="1"/>
    <cellStyle name="40 % - Akzent2 2" xfId="137"/>
    <cellStyle name="40 % - Akzent2 2 2" xfId="138"/>
    <cellStyle name="40 % - Akzent2 2 2 2" xfId="139"/>
    <cellStyle name="40 % - Akzent2 3" xfId="140"/>
    <cellStyle name="40 % - Akzent2 3 2" xfId="141"/>
    <cellStyle name="40 % - Akzent2 3 2 2" xfId="142"/>
    <cellStyle name="40 % - Akzent2 3 3" xfId="143"/>
    <cellStyle name="40 % - Akzent2 4" xfId="144"/>
    <cellStyle name="40 % - Akzent2 5" xfId="145"/>
    <cellStyle name="40 % - Akzent3" xfId="48059" builtinId="39" customBuiltin="1"/>
    <cellStyle name="40 % - Akzent3 2" xfId="146"/>
    <cellStyle name="40 % - Akzent3 2 2" xfId="147"/>
    <cellStyle name="40 % - Akzent3 2 2 2" xfId="148"/>
    <cellStyle name="40 % - Akzent3 3" xfId="149"/>
    <cellStyle name="40 % - Akzent3 3 2" xfId="150"/>
    <cellStyle name="40 % - Akzent3 3 2 2" xfId="151"/>
    <cellStyle name="40 % - Akzent3 3 3" xfId="152"/>
    <cellStyle name="40 % - Akzent3 4" xfId="153"/>
    <cellStyle name="40 % - Akzent3 5" xfId="154"/>
    <cellStyle name="40 % - Akzent4" xfId="48062" builtinId="43" customBuiltin="1"/>
    <cellStyle name="40 % - Akzent4 2" xfId="155"/>
    <cellStyle name="40 % - Akzent4 2 2" xfId="156"/>
    <cellStyle name="40 % - Akzent4 2 2 2" xfId="157"/>
    <cellStyle name="40 % - Akzent4 3" xfId="158"/>
    <cellStyle name="40 % - Akzent4 3 2" xfId="159"/>
    <cellStyle name="40 % - Akzent4 3 2 2" xfId="160"/>
    <cellStyle name="40 % - Akzent4 3 3" xfId="161"/>
    <cellStyle name="40 % - Akzent4 4" xfId="162"/>
    <cellStyle name="40 % - Akzent4 5" xfId="163"/>
    <cellStyle name="40 % - Akzent5" xfId="48065" builtinId="47" customBuiltin="1"/>
    <cellStyle name="40 % - Akzent5 2" xfId="164"/>
    <cellStyle name="40 % - Akzent5 2 2" xfId="165"/>
    <cellStyle name="40 % - Akzent5 2 2 2" xfId="166"/>
    <cellStyle name="40 % - Akzent5 3" xfId="167"/>
    <cellStyle name="40 % - Akzent5 3 2" xfId="168"/>
    <cellStyle name="40 % - Akzent5 3 2 2" xfId="169"/>
    <cellStyle name="40 % - Akzent5 3 3" xfId="170"/>
    <cellStyle name="40 % - Akzent5 4" xfId="171"/>
    <cellStyle name="40 % - Akzent5 5" xfId="172"/>
    <cellStyle name="40 % - Akzent6" xfId="48068" builtinId="51" customBuiltin="1"/>
    <cellStyle name="40 % - Akzent6 2" xfId="173"/>
    <cellStyle name="40 % - Akzent6 2 2" xfId="174"/>
    <cellStyle name="40 % - Akzent6 2 2 2" xfId="175"/>
    <cellStyle name="40 % - Akzent6 3" xfId="176"/>
    <cellStyle name="40 % - Akzent6 3 2" xfId="177"/>
    <cellStyle name="40 % - Akzent6 3 2 2" xfId="178"/>
    <cellStyle name="40 % - Akzent6 3 3" xfId="179"/>
    <cellStyle name="40 % - Akzent6 4" xfId="180"/>
    <cellStyle name="40 % - Akzent6 5" xfId="181"/>
    <cellStyle name="40% - Accent1 2" xfId="182"/>
    <cellStyle name="40% - Accent1 2 2" xfId="183"/>
    <cellStyle name="40% - Accent1 2 2 2" xfId="184"/>
    <cellStyle name="40% - Accent1 2 2 3" xfId="185"/>
    <cellStyle name="40% - Accent2 2" xfId="186"/>
    <cellStyle name="40% - Accent2 2 2" xfId="187"/>
    <cellStyle name="40% - Accent2 2 2 2" xfId="188"/>
    <cellStyle name="40% - Accent2 2 2 3" xfId="189"/>
    <cellStyle name="40% - Accent3 2" xfId="190"/>
    <cellStyle name="40% - Accent3 2 2" xfId="191"/>
    <cellStyle name="40% - Accent3 2 2 2" xfId="192"/>
    <cellStyle name="40% - Accent3 2 2 3" xfId="193"/>
    <cellStyle name="40% - Accent4 2" xfId="194"/>
    <cellStyle name="40% - Accent4 2 2" xfId="195"/>
    <cellStyle name="40% - Accent4 2 2 2" xfId="196"/>
    <cellStyle name="40% - Accent4 2 2 3" xfId="197"/>
    <cellStyle name="40% - Accent5 2" xfId="198"/>
    <cellStyle name="40% - Accent5 2 2" xfId="199"/>
    <cellStyle name="40% - Accent5 2 2 2" xfId="200"/>
    <cellStyle name="40% - Accent5 2 2 3" xfId="201"/>
    <cellStyle name="40% - Accent6 2" xfId="202"/>
    <cellStyle name="40% - Accent6 2 2" xfId="203"/>
    <cellStyle name="40% - Accent6 2 2 2" xfId="204"/>
    <cellStyle name="40% - Accent6 2 2 3" xfId="205"/>
    <cellStyle name="40% - Akzent1" xfId="206"/>
    <cellStyle name="40% - Akzent2" xfId="207"/>
    <cellStyle name="40% - Akzent3" xfId="208"/>
    <cellStyle name="40% - Akzent4" xfId="209"/>
    <cellStyle name="40% - Akzent5" xfId="210"/>
    <cellStyle name="40% - Akzent6" xfId="211"/>
    <cellStyle name="4mitP" xfId="212"/>
    <cellStyle name="4ohneP" xfId="213"/>
    <cellStyle name="5x indented GHG Textfiels" xfId="214"/>
    <cellStyle name="5x indented GHG Textfiels 2" xfId="215"/>
    <cellStyle name="5x indented GHG Textfiels 2 10" xfId="14006"/>
    <cellStyle name="5x indented GHG Textfiels 2 10 2" xfId="23944"/>
    <cellStyle name="5x indented GHG Textfiels 2 10 3" xfId="28036"/>
    <cellStyle name="5x indented GHG Textfiels 2 10 4" xfId="18871"/>
    <cellStyle name="5x indented GHG Textfiels 2 11" xfId="19003"/>
    <cellStyle name="5x indented GHG Textfiels 2 12" xfId="19599"/>
    <cellStyle name="5x indented GHG Textfiels 2 12 2" xfId="38282"/>
    <cellStyle name="5x indented GHG Textfiels 2 13" xfId="14138"/>
    <cellStyle name="5x indented GHG Textfiels 2 2" xfId="216"/>
    <cellStyle name="5x indented GHG Textfiels 2 2 10" xfId="19004"/>
    <cellStyle name="5x indented GHG Textfiels 2 2 11" xfId="19598"/>
    <cellStyle name="5x indented GHG Textfiels 2 2 11 2" xfId="36377"/>
    <cellStyle name="5x indented GHG Textfiels 2 2 12" xfId="14139"/>
    <cellStyle name="5x indented GHG Textfiels 2 2 2" xfId="217"/>
    <cellStyle name="5x indented GHG Textfiels 2 2 2 10" xfId="19597"/>
    <cellStyle name="5x indented GHG Textfiels 2 2 2 10 2" xfId="42674"/>
    <cellStyle name="5x indented GHG Textfiels 2 2 2 11" xfId="14140"/>
    <cellStyle name="5x indented GHG Textfiels 2 2 2 2" xfId="12602"/>
    <cellStyle name="5x indented GHG Textfiels 2 2 2 2 2" xfId="22558"/>
    <cellStyle name="5x indented GHG Textfiels 2 2 2 2 3" xfId="26700"/>
    <cellStyle name="5x indented GHG Textfiels 2 2 2 2 4" xfId="17467"/>
    <cellStyle name="5x indented GHG Textfiels 2 2 2 3" xfId="12763"/>
    <cellStyle name="5x indented GHG Textfiels 2 2 2 3 2" xfId="22719"/>
    <cellStyle name="5x indented GHG Textfiels 2 2 2 3 3" xfId="26860"/>
    <cellStyle name="5x indented GHG Textfiels 2 2 2 3 4" xfId="17628"/>
    <cellStyle name="5x indented GHG Textfiels 2 2 2 4" xfId="13123"/>
    <cellStyle name="5x indented GHG Textfiels 2 2 2 4 2" xfId="23079"/>
    <cellStyle name="5x indented GHG Textfiels 2 2 2 4 3" xfId="27204"/>
    <cellStyle name="5x indented GHG Textfiels 2 2 2 4 4" xfId="17988"/>
    <cellStyle name="5x indented GHG Textfiels 2 2 2 5" xfId="13477"/>
    <cellStyle name="5x indented GHG Textfiels 2 2 2 5 2" xfId="23428"/>
    <cellStyle name="5x indented GHG Textfiels 2 2 2 5 3" xfId="27539"/>
    <cellStyle name="5x indented GHG Textfiels 2 2 2 5 4" xfId="18342"/>
    <cellStyle name="5x indented GHG Textfiels 2 2 2 6" xfId="13694"/>
    <cellStyle name="5x indented GHG Textfiels 2 2 2 6 2" xfId="23641"/>
    <cellStyle name="5x indented GHG Textfiels 2 2 2 6 3" xfId="27744"/>
    <cellStyle name="5x indented GHG Textfiels 2 2 2 6 4" xfId="18559"/>
    <cellStyle name="5x indented GHG Textfiels 2 2 2 7" xfId="13791"/>
    <cellStyle name="5x indented GHG Textfiels 2 2 2 7 2" xfId="23737"/>
    <cellStyle name="5x indented GHG Textfiels 2 2 2 7 3" xfId="27840"/>
    <cellStyle name="5x indented GHG Textfiels 2 2 2 7 4" xfId="18656"/>
    <cellStyle name="5x indented GHG Textfiels 2 2 2 8" xfId="14004"/>
    <cellStyle name="5x indented GHG Textfiels 2 2 2 8 2" xfId="23942"/>
    <cellStyle name="5x indented GHG Textfiels 2 2 2 8 3" xfId="28034"/>
    <cellStyle name="5x indented GHG Textfiels 2 2 2 8 4" xfId="18869"/>
    <cellStyle name="5x indented GHG Textfiels 2 2 2 9" xfId="19005"/>
    <cellStyle name="5x indented GHG Textfiels 2 2 3" xfId="12603"/>
    <cellStyle name="5x indented GHG Textfiels 2 2 3 2" xfId="22559"/>
    <cellStyle name="5x indented GHG Textfiels 2 2 3 3" xfId="26701"/>
    <cellStyle name="5x indented GHG Textfiels 2 2 3 4" xfId="17468"/>
    <cellStyle name="5x indented GHG Textfiels 2 2 4" xfId="12764"/>
    <cellStyle name="5x indented GHG Textfiels 2 2 4 2" xfId="22720"/>
    <cellStyle name="5x indented GHG Textfiels 2 2 4 3" xfId="26861"/>
    <cellStyle name="5x indented GHG Textfiels 2 2 4 4" xfId="17629"/>
    <cellStyle name="5x indented GHG Textfiels 2 2 5" xfId="13124"/>
    <cellStyle name="5x indented GHG Textfiels 2 2 5 2" xfId="23080"/>
    <cellStyle name="5x indented GHG Textfiels 2 2 5 3" xfId="27205"/>
    <cellStyle name="5x indented GHG Textfiels 2 2 5 4" xfId="17989"/>
    <cellStyle name="5x indented GHG Textfiels 2 2 6" xfId="13478"/>
    <cellStyle name="5x indented GHG Textfiels 2 2 6 2" xfId="23429"/>
    <cellStyle name="5x indented GHG Textfiels 2 2 6 3" xfId="27540"/>
    <cellStyle name="5x indented GHG Textfiels 2 2 6 4" xfId="18343"/>
    <cellStyle name="5x indented GHG Textfiels 2 2 7" xfId="13695"/>
    <cellStyle name="5x indented GHG Textfiels 2 2 7 2" xfId="23642"/>
    <cellStyle name="5x indented GHG Textfiels 2 2 7 3" xfId="27745"/>
    <cellStyle name="5x indented GHG Textfiels 2 2 7 4" xfId="18560"/>
    <cellStyle name="5x indented GHG Textfiels 2 2 8" xfId="13792"/>
    <cellStyle name="5x indented GHG Textfiels 2 2 8 2" xfId="23738"/>
    <cellStyle name="5x indented GHG Textfiels 2 2 8 3" xfId="27841"/>
    <cellStyle name="5x indented GHG Textfiels 2 2 8 4" xfId="18657"/>
    <cellStyle name="5x indented GHG Textfiels 2 2 9" xfId="14005"/>
    <cellStyle name="5x indented GHG Textfiels 2 2 9 2" xfId="23943"/>
    <cellStyle name="5x indented GHG Textfiels 2 2 9 3" xfId="28035"/>
    <cellStyle name="5x indented GHG Textfiels 2 2 9 4" xfId="18870"/>
    <cellStyle name="5x indented GHG Textfiels 2 3" xfId="218"/>
    <cellStyle name="5x indented GHG Textfiels 2 3 10" xfId="19596"/>
    <cellStyle name="5x indented GHG Textfiels 2 3 10 2" xfId="45435"/>
    <cellStyle name="5x indented GHG Textfiels 2 3 11" xfId="14141"/>
    <cellStyle name="5x indented GHG Textfiels 2 3 2" xfId="12601"/>
    <cellStyle name="5x indented GHG Textfiels 2 3 2 2" xfId="22557"/>
    <cellStyle name="5x indented GHG Textfiels 2 3 2 3" xfId="26699"/>
    <cellStyle name="5x indented GHG Textfiels 2 3 2 4" xfId="17466"/>
    <cellStyle name="5x indented GHG Textfiels 2 3 3" xfId="12762"/>
    <cellStyle name="5x indented GHG Textfiels 2 3 3 2" xfId="22718"/>
    <cellStyle name="5x indented GHG Textfiels 2 3 3 3" xfId="26859"/>
    <cellStyle name="5x indented GHG Textfiels 2 3 3 4" xfId="17627"/>
    <cellStyle name="5x indented GHG Textfiels 2 3 4" xfId="13122"/>
    <cellStyle name="5x indented GHG Textfiels 2 3 4 2" xfId="23078"/>
    <cellStyle name="5x indented GHG Textfiels 2 3 4 3" xfId="27203"/>
    <cellStyle name="5x indented GHG Textfiels 2 3 4 4" xfId="17987"/>
    <cellStyle name="5x indented GHG Textfiels 2 3 5" xfId="13476"/>
    <cellStyle name="5x indented GHG Textfiels 2 3 5 2" xfId="23427"/>
    <cellStyle name="5x indented GHG Textfiels 2 3 5 3" xfId="27538"/>
    <cellStyle name="5x indented GHG Textfiels 2 3 5 4" xfId="18341"/>
    <cellStyle name="5x indented GHG Textfiels 2 3 6" xfId="13693"/>
    <cellStyle name="5x indented GHG Textfiels 2 3 6 2" xfId="23640"/>
    <cellStyle name="5x indented GHG Textfiels 2 3 6 3" xfId="27743"/>
    <cellStyle name="5x indented GHG Textfiels 2 3 6 4" xfId="18558"/>
    <cellStyle name="5x indented GHG Textfiels 2 3 7" xfId="13790"/>
    <cellStyle name="5x indented GHG Textfiels 2 3 7 2" xfId="23736"/>
    <cellStyle name="5x indented GHG Textfiels 2 3 7 3" xfId="27839"/>
    <cellStyle name="5x indented GHG Textfiels 2 3 7 4" xfId="18655"/>
    <cellStyle name="5x indented GHG Textfiels 2 3 8" xfId="14003"/>
    <cellStyle name="5x indented GHG Textfiels 2 3 8 2" xfId="23941"/>
    <cellStyle name="5x indented GHG Textfiels 2 3 8 3" xfId="28033"/>
    <cellStyle name="5x indented GHG Textfiels 2 3 8 4" xfId="18868"/>
    <cellStyle name="5x indented GHG Textfiels 2 3 9" xfId="19006"/>
    <cellStyle name="5x indented GHG Textfiels 2 4" xfId="12604"/>
    <cellStyle name="5x indented GHG Textfiels 2 4 2" xfId="22560"/>
    <cellStyle name="5x indented GHG Textfiels 2 4 3" xfId="26702"/>
    <cellStyle name="5x indented GHG Textfiels 2 4 4" xfId="17469"/>
    <cellStyle name="5x indented GHG Textfiels 2 5" xfId="12765"/>
    <cellStyle name="5x indented GHG Textfiels 2 5 2" xfId="22721"/>
    <cellStyle name="5x indented GHG Textfiels 2 5 3" xfId="26862"/>
    <cellStyle name="5x indented GHG Textfiels 2 5 4" xfId="17630"/>
    <cellStyle name="5x indented GHG Textfiels 2 6" xfId="13125"/>
    <cellStyle name="5x indented GHG Textfiels 2 6 2" xfId="23081"/>
    <cellStyle name="5x indented GHG Textfiels 2 6 3" xfId="27206"/>
    <cellStyle name="5x indented GHG Textfiels 2 6 4" xfId="17990"/>
    <cellStyle name="5x indented GHG Textfiels 2 7" xfId="13479"/>
    <cellStyle name="5x indented GHG Textfiels 2 7 2" xfId="23430"/>
    <cellStyle name="5x indented GHG Textfiels 2 7 3" xfId="27541"/>
    <cellStyle name="5x indented GHG Textfiels 2 7 4" xfId="18344"/>
    <cellStyle name="5x indented GHG Textfiels 2 8" xfId="13696"/>
    <cellStyle name="5x indented GHG Textfiels 2 8 2" xfId="23643"/>
    <cellStyle name="5x indented GHG Textfiels 2 8 3" xfId="27746"/>
    <cellStyle name="5x indented GHG Textfiels 2 8 4" xfId="18561"/>
    <cellStyle name="5x indented GHG Textfiels 2 9" xfId="13793"/>
    <cellStyle name="5x indented GHG Textfiels 2 9 2" xfId="23739"/>
    <cellStyle name="5x indented GHG Textfiels 2 9 3" xfId="27842"/>
    <cellStyle name="5x indented GHG Textfiels 2 9 4" xfId="18658"/>
    <cellStyle name="60 % - Akzent1 2" xfId="219"/>
    <cellStyle name="60 % - Akzent1 3" xfId="48069"/>
    <cellStyle name="60 % - Akzent2 2" xfId="220"/>
    <cellStyle name="60 % - Akzent2 3" xfId="48070"/>
    <cellStyle name="60 % - Akzent3 2" xfId="221"/>
    <cellStyle name="60 % - Akzent3 3" xfId="48071"/>
    <cellStyle name="60 % - Akzent4 2" xfId="222"/>
    <cellStyle name="60 % - Akzent4 3" xfId="48072"/>
    <cellStyle name="60 % - Akzent5 2" xfId="223"/>
    <cellStyle name="60 % - Akzent5 3" xfId="48073"/>
    <cellStyle name="60 % - Akzent6 2" xfId="224"/>
    <cellStyle name="60 % - Akzent6 3" xfId="48074"/>
    <cellStyle name="60% - Accent1 2" xfId="225"/>
    <cellStyle name="60% - Accent1 2 2" xfId="226"/>
    <cellStyle name="60% - Accent1 2 2 2" xfId="227"/>
    <cellStyle name="60% - Accent1 2 2 3" xfId="228"/>
    <cellStyle name="60% - Accent2 2" xfId="229"/>
    <cellStyle name="60% - Accent2 2 2" xfId="230"/>
    <cellStyle name="60% - Accent2 2 2 2" xfId="231"/>
    <cellStyle name="60% - Accent2 2 2 3" xfId="232"/>
    <cellStyle name="60% - Accent3 2" xfId="233"/>
    <cellStyle name="60% - Accent3 2 2" xfId="234"/>
    <cellStyle name="60% - Accent3 2 2 2" xfId="235"/>
    <cellStyle name="60% - Accent3 2 2 3" xfId="236"/>
    <cellStyle name="60% - Accent4 2" xfId="237"/>
    <cellStyle name="60% - Accent4 2 2" xfId="238"/>
    <cellStyle name="60% - Accent4 2 2 2" xfId="239"/>
    <cellStyle name="60% - Accent4 2 2 3" xfId="240"/>
    <cellStyle name="60% - Accent5 2" xfId="241"/>
    <cellStyle name="60% - Accent5 2 2" xfId="242"/>
    <cellStyle name="60% - Accent5 2 2 2" xfId="243"/>
    <cellStyle name="60% - Accent5 2 2 3" xfId="244"/>
    <cellStyle name="60% - Accent6 2" xfId="245"/>
    <cellStyle name="60% - Accent6 2 2" xfId="246"/>
    <cellStyle name="60% - Accent6 2 2 2" xfId="247"/>
    <cellStyle name="60% - Accent6 2 2 3" xfId="248"/>
    <cellStyle name="60% - Akzent1" xfId="249"/>
    <cellStyle name="60% - Akzent2" xfId="250"/>
    <cellStyle name="60% - Akzent3" xfId="251"/>
    <cellStyle name="60% - Akzent4" xfId="252"/>
    <cellStyle name="60% - Akzent5" xfId="253"/>
    <cellStyle name="60% - Akzent6" xfId="254"/>
    <cellStyle name="6mitP" xfId="255"/>
    <cellStyle name="6ohneP" xfId="256"/>
    <cellStyle name="7mitP" xfId="257"/>
    <cellStyle name="9mitP" xfId="258"/>
    <cellStyle name="9ohneP" xfId="259"/>
    <cellStyle name="A4 Auto Format" xfId="260"/>
    <cellStyle name="A4 Auto Format 2" xfId="261"/>
    <cellStyle name="A4 Auto Format 3" xfId="262"/>
    <cellStyle name="A4 Gg" xfId="263"/>
    <cellStyle name="A4 Gg 2" xfId="264"/>
    <cellStyle name="A4 Gg 3" xfId="265"/>
    <cellStyle name="A4 kg" xfId="266"/>
    <cellStyle name="A4 kg 2" xfId="267"/>
    <cellStyle name="A4 kg 3" xfId="268"/>
    <cellStyle name="A4 kt" xfId="269"/>
    <cellStyle name="A4 kt 2" xfId="270"/>
    <cellStyle name="A4 kt 3" xfId="271"/>
    <cellStyle name="A4 No Format" xfId="272"/>
    <cellStyle name="A4 No Format 2" xfId="273"/>
    <cellStyle name="A4 No Format 3" xfId="274"/>
    <cellStyle name="A4 Normal" xfId="275"/>
    <cellStyle name="A4 Normal 2" xfId="276"/>
    <cellStyle name="A4 Normal 3" xfId="277"/>
    <cellStyle name="A4 Stck" xfId="278"/>
    <cellStyle name="A4 Stck 2" xfId="279"/>
    <cellStyle name="A4 Stck 3" xfId="280"/>
    <cellStyle name="A4 Stk" xfId="281"/>
    <cellStyle name="A4 Stk 2" xfId="282"/>
    <cellStyle name="A4 Stk 3" xfId="283"/>
    <cellStyle name="A4 T.Stk" xfId="284"/>
    <cellStyle name="A4 T.Stk 2" xfId="285"/>
    <cellStyle name="A4 T.Stk 3" xfId="286"/>
    <cellStyle name="A4 TJ" xfId="287"/>
    <cellStyle name="A4 TJ 2" xfId="288"/>
    <cellStyle name="A4 TJ 3" xfId="289"/>
    <cellStyle name="A4 TStk" xfId="290"/>
    <cellStyle name="A4 TStk 2" xfId="291"/>
    <cellStyle name="A4 TStk 3" xfId="292"/>
    <cellStyle name="A4 Year" xfId="293"/>
    <cellStyle name="A4 Year 2" xfId="294"/>
    <cellStyle name="A4 Year 3" xfId="295"/>
    <cellStyle name="Accent1 2" xfId="296"/>
    <cellStyle name="Accent1 2 2" xfId="297"/>
    <cellStyle name="Accent1 2 2 2" xfId="298"/>
    <cellStyle name="Accent1 2 2 3" xfId="299"/>
    <cellStyle name="Accent2 2" xfId="300"/>
    <cellStyle name="Accent2 2 2" xfId="301"/>
    <cellStyle name="Accent2 2 2 2" xfId="302"/>
    <cellStyle name="Accent2 2 2 3" xfId="303"/>
    <cellStyle name="Accent3 2" xfId="304"/>
    <cellStyle name="Accent3 2 2" xfId="305"/>
    <cellStyle name="Accent3 2 2 2" xfId="306"/>
    <cellStyle name="Accent3 2 2 3" xfId="307"/>
    <cellStyle name="Accent4 2" xfId="308"/>
    <cellStyle name="Accent4 2 2" xfId="309"/>
    <cellStyle name="Accent4 2 2 2" xfId="310"/>
    <cellStyle name="Accent4 2 2 3" xfId="311"/>
    <cellStyle name="Accent5 2" xfId="312"/>
    <cellStyle name="Accent5 2 2" xfId="313"/>
    <cellStyle name="Accent5 2 2 2" xfId="314"/>
    <cellStyle name="Accent5 2 2 3" xfId="315"/>
    <cellStyle name="Accent6 2" xfId="316"/>
    <cellStyle name="Accent6 2 2" xfId="317"/>
    <cellStyle name="Accent6 2 2 2" xfId="318"/>
    <cellStyle name="Accent6 2 2 3" xfId="319"/>
    <cellStyle name="AggblueCels_1x" xfId="320"/>
    <cellStyle name="Akzent1" xfId="48051" builtinId="29" customBuiltin="1"/>
    <cellStyle name="Akzent1 2" xfId="321"/>
    <cellStyle name="Akzent2" xfId="48054" builtinId="33" customBuiltin="1"/>
    <cellStyle name="Akzent2 2" xfId="322"/>
    <cellStyle name="Akzent3" xfId="48057" builtinId="37" customBuiltin="1"/>
    <cellStyle name="Akzent3 2" xfId="323"/>
    <cellStyle name="Akzent4" xfId="48060" builtinId="41" customBuiltin="1"/>
    <cellStyle name="Akzent4 2" xfId="324"/>
    <cellStyle name="Akzent5" xfId="48063" builtinId="45" customBuiltin="1"/>
    <cellStyle name="Akzent5 2" xfId="325"/>
    <cellStyle name="Akzent6" xfId="48066" builtinId="49" customBuiltin="1"/>
    <cellStyle name="Akzent6 2" xfId="326"/>
    <cellStyle name="Ausgabe 2" xfId="327"/>
    <cellStyle name="Ausgabe 3" xfId="48086"/>
    <cellStyle name="Bad 2" xfId="328"/>
    <cellStyle name="Bad 2 2" xfId="329"/>
    <cellStyle name="Bad 2 2 2" xfId="330"/>
    <cellStyle name="Bad 2 2 3" xfId="331"/>
    <cellStyle name="Berechnung 2" xfId="332"/>
    <cellStyle name="Berechnung 3" xfId="48075"/>
    <cellStyle name="Besuchter Hyperlink 2" xfId="48080"/>
    <cellStyle name="Bold GHG Numbers (0.00)" xfId="333"/>
    <cellStyle name="Bold GHG Numbers (0.00) 2" xfId="334"/>
    <cellStyle name="Bold GHG Numbers (0.00) 2 2" xfId="12578"/>
    <cellStyle name="Bold GHG Numbers (0.00) 2 2 2" xfId="22534"/>
    <cellStyle name="Bold GHG Numbers (0.00) 2 2 3" xfId="17443"/>
    <cellStyle name="Bold GHG Numbers (0.00) 2 3" xfId="13003"/>
    <cellStyle name="Bold GHG Numbers (0.00) 2 3 2" xfId="22959"/>
    <cellStyle name="Bold GHG Numbers (0.00) 2 3 3" xfId="17868"/>
    <cellStyle name="Bold GHG Numbers (0.00) 2 4" xfId="13237"/>
    <cellStyle name="Bold GHG Numbers (0.00) 2 4 2" xfId="23192"/>
    <cellStyle name="Bold GHG Numbers (0.00) 2 4 3" xfId="18102"/>
    <cellStyle name="Bold GHG Numbers (0.00) 2 5" xfId="13796"/>
    <cellStyle name="Bold GHG Numbers (0.00) 2 5 2" xfId="23742"/>
    <cellStyle name="Bold GHG Numbers (0.00) 2 5 3" xfId="18661"/>
    <cellStyle name="Bold GHG Numbers (0.00) 2 6" xfId="19008"/>
    <cellStyle name="Bold GHG Numbers (0.00) 2 7" xfId="14143"/>
    <cellStyle name="Bold GHG Numbers (0.00) 3" xfId="12579"/>
    <cellStyle name="Bold GHG Numbers (0.00) 3 2" xfId="22535"/>
    <cellStyle name="Bold GHG Numbers (0.00) 3 3" xfId="17444"/>
    <cellStyle name="Bold GHG Numbers (0.00) 4" xfId="13004"/>
    <cellStyle name="Bold GHG Numbers (0.00) 4 2" xfId="22960"/>
    <cellStyle name="Bold GHG Numbers (0.00) 4 3" xfId="17869"/>
    <cellStyle name="Bold GHG Numbers (0.00) 5" xfId="13238"/>
    <cellStyle name="Bold GHG Numbers (0.00) 5 2" xfId="23193"/>
    <cellStyle name="Bold GHG Numbers (0.00) 5 3" xfId="18103"/>
    <cellStyle name="Bold GHG Numbers (0.00) 6" xfId="13797"/>
    <cellStyle name="Bold GHG Numbers (0.00) 6 2" xfId="23743"/>
    <cellStyle name="Bold GHG Numbers (0.00) 6 3" xfId="18662"/>
    <cellStyle name="Bold GHG Numbers (0.00) 7" xfId="19007"/>
    <cellStyle name="Bold GHG Numbers (0.00) 8" xfId="14142"/>
    <cellStyle name="Calculation 2" xfId="335"/>
    <cellStyle name="Calculation 2 10" xfId="12577"/>
    <cellStyle name="Calculation 2 10 2" xfId="22533"/>
    <cellStyle name="Calculation 2 10 2 2" xfId="46778"/>
    <cellStyle name="Calculation 2 10 3" xfId="26677"/>
    <cellStyle name="Calculation 2 10 3 2" xfId="45886"/>
    <cellStyle name="Calculation 2 10 4" xfId="17442"/>
    <cellStyle name="Calculation 2 10 4 2" xfId="41478"/>
    <cellStyle name="Calculation 2 10 5" xfId="34367"/>
    <cellStyle name="Calculation 2 11" xfId="12419"/>
    <cellStyle name="Calculation 2 11 2" xfId="22375"/>
    <cellStyle name="Calculation 2 11 2 2" xfId="35135"/>
    <cellStyle name="Calculation 2 11 3" xfId="26528"/>
    <cellStyle name="Calculation 2 11 3 2" xfId="40419"/>
    <cellStyle name="Calculation 2 11 4" xfId="17284"/>
    <cellStyle name="Calculation 2 11 4 2" xfId="38453"/>
    <cellStyle name="Calculation 2 11 5" xfId="34505"/>
    <cellStyle name="Calculation 2 12" xfId="12759"/>
    <cellStyle name="Calculation 2 12 2" xfId="22715"/>
    <cellStyle name="Calculation 2 12 2 2" xfId="38238"/>
    <cellStyle name="Calculation 2 12 3" xfId="26856"/>
    <cellStyle name="Calculation 2 12 3 2" xfId="46667"/>
    <cellStyle name="Calculation 2 12 4" xfId="17624"/>
    <cellStyle name="Calculation 2 12 4 2" xfId="39327"/>
    <cellStyle name="Calculation 2 12 5" xfId="34209"/>
    <cellStyle name="Calculation 2 13" xfId="12550"/>
    <cellStyle name="Calculation 2 13 2" xfId="22506"/>
    <cellStyle name="Calculation 2 13 2 2" xfId="45613"/>
    <cellStyle name="Calculation 2 13 3" xfId="26651"/>
    <cellStyle name="Calculation 2 13 3 2" xfId="36755"/>
    <cellStyle name="Calculation 2 13 4" xfId="17415"/>
    <cellStyle name="Calculation 2 13 4 2" xfId="39857"/>
    <cellStyle name="Calculation 2 13 5" xfId="34380"/>
    <cellStyle name="Calculation 2 14" xfId="13052"/>
    <cellStyle name="Calculation 2 14 2" xfId="23008"/>
    <cellStyle name="Calculation 2 14 2 2" xfId="41532"/>
    <cellStyle name="Calculation 2 14 3" xfId="27133"/>
    <cellStyle name="Calculation 2 14 3 2" xfId="47157"/>
    <cellStyle name="Calculation 2 14 4" xfId="17917"/>
    <cellStyle name="Calculation 2 14 4 2" xfId="41473"/>
    <cellStyle name="Calculation 2 14 5" xfId="33942"/>
    <cellStyle name="Calculation 2 15" xfId="13002"/>
    <cellStyle name="Calculation 2 15 2" xfId="22958"/>
    <cellStyle name="Calculation 2 15 2 2" xfId="46854"/>
    <cellStyle name="Calculation 2 15 3" xfId="27086"/>
    <cellStyle name="Calculation 2 15 3 2" xfId="47110"/>
    <cellStyle name="Calculation 2 15 4" xfId="17867"/>
    <cellStyle name="Calculation 2 15 4 2" xfId="39641"/>
    <cellStyle name="Calculation 2 15 5" xfId="33990"/>
    <cellStyle name="Calculation 2 16" xfId="13395"/>
    <cellStyle name="Calculation 2 16 2" xfId="23346"/>
    <cellStyle name="Calculation 2 16 2 2" xfId="44266"/>
    <cellStyle name="Calculation 2 16 3" xfId="27465"/>
    <cellStyle name="Calculation 2 16 3 2" xfId="47453"/>
    <cellStyle name="Calculation 2 16 4" xfId="18260"/>
    <cellStyle name="Calculation 2 16 4 2" xfId="39291"/>
    <cellStyle name="Calculation 2 16 5" xfId="33633"/>
    <cellStyle name="Calculation 2 17" xfId="13584"/>
    <cellStyle name="Calculation 2 17 2" xfId="23531"/>
    <cellStyle name="Calculation 2 17 2 2" xfId="42776"/>
    <cellStyle name="Calculation 2 17 3" xfId="27642"/>
    <cellStyle name="Calculation 2 17 3 2" xfId="47602"/>
    <cellStyle name="Calculation 2 17 4" xfId="18449"/>
    <cellStyle name="Calculation 2 17 4 2" xfId="45416"/>
    <cellStyle name="Calculation 2 17 5" xfId="33472"/>
    <cellStyle name="Calculation 2 18" xfId="13772"/>
    <cellStyle name="Calculation 2 18 2" xfId="23719"/>
    <cellStyle name="Calculation 2 18 2 2" xfId="46564"/>
    <cellStyle name="Calculation 2 18 3" xfId="27822"/>
    <cellStyle name="Calculation 2 18 3 2" xfId="47774"/>
    <cellStyle name="Calculation 2 18 4" xfId="18637"/>
    <cellStyle name="Calculation 2 18 4 2" xfId="41461"/>
    <cellStyle name="Calculation 2 18 5" xfId="33292"/>
    <cellStyle name="Calculation 2 19" xfId="13690"/>
    <cellStyle name="Calculation 2 19 2" xfId="23637"/>
    <cellStyle name="Calculation 2 19 2 2" xfId="43060"/>
    <cellStyle name="Calculation 2 19 3" xfId="27740"/>
    <cellStyle name="Calculation 2 19 3 2" xfId="47700"/>
    <cellStyle name="Calculation 2 19 4" xfId="18555"/>
    <cellStyle name="Calculation 2 19 4 2" xfId="38417"/>
    <cellStyle name="Calculation 2 19 5" xfId="33366"/>
    <cellStyle name="Calculation 2 2" xfId="336"/>
    <cellStyle name="Calculation 2 2 10" xfId="12758"/>
    <cellStyle name="Calculation 2 2 10 2" xfId="22714"/>
    <cellStyle name="Calculation 2 2 10 2 2" xfId="36465"/>
    <cellStyle name="Calculation 2 2 10 3" xfId="26855"/>
    <cellStyle name="Calculation 2 2 10 3 2" xfId="40655"/>
    <cellStyle name="Calculation 2 2 10 4" xfId="17623"/>
    <cellStyle name="Calculation 2 2 10 4 2" xfId="36649"/>
    <cellStyle name="Calculation 2 2 10 5" xfId="34210"/>
    <cellStyle name="Calculation 2 2 11" xfId="12549"/>
    <cellStyle name="Calculation 2 2 11 2" xfId="22505"/>
    <cellStyle name="Calculation 2 2 11 2 2" xfId="39551"/>
    <cellStyle name="Calculation 2 2 11 3" xfId="26650"/>
    <cellStyle name="Calculation 2 2 11 3 2" xfId="43054"/>
    <cellStyle name="Calculation 2 2 11 4" xfId="17414"/>
    <cellStyle name="Calculation 2 2 11 4 2" xfId="37223"/>
    <cellStyle name="Calculation 2 2 11 5" xfId="34381"/>
    <cellStyle name="Calculation 2 2 12" xfId="13051"/>
    <cellStyle name="Calculation 2 2 12 2" xfId="23007"/>
    <cellStyle name="Calculation 2 2 12 2 2" xfId="44405"/>
    <cellStyle name="Calculation 2 2 12 3" xfId="27132"/>
    <cellStyle name="Calculation 2 2 12 3 2" xfId="47156"/>
    <cellStyle name="Calculation 2 2 12 4" xfId="17916"/>
    <cellStyle name="Calculation 2 2 12 4 2" xfId="44347"/>
    <cellStyle name="Calculation 2 2 12 5" xfId="33943"/>
    <cellStyle name="Calculation 2 2 13" xfId="13001"/>
    <cellStyle name="Calculation 2 2 13 2" xfId="22957"/>
    <cellStyle name="Calculation 2 2 13 2 2" xfId="40856"/>
    <cellStyle name="Calculation 2 2 13 3" xfId="27085"/>
    <cellStyle name="Calculation 2 2 13 3 2" xfId="47109"/>
    <cellStyle name="Calculation 2 2 13 4" xfId="17866"/>
    <cellStyle name="Calculation 2 2 13 4 2" xfId="36416"/>
    <cellStyle name="Calculation 2 2 13 5" xfId="33991"/>
    <cellStyle name="Calculation 2 2 14" xfId="13394"/>
    <cellStyle name="Calculation 2 2 14 2" xfId="23345"/>
    <cellStyle name="Calculation 2 2 14 2 2" xfId="38225"/>
    <cellStyle name="Calculation 2 2 14 3" xfId="27464"/>
    <cellStyle name="Calculation 2 2 14 3 2" xfId="47452"/>
    <cellStyle name="Calculation 2 2 14 4" xfId="18259"/>
    <cellStyle name="Calculation 2 2 14 4 2" xfId="30249"/>
    <cellStyle name="Calculation 2 2 14 5" xfId="33634"/>
    <cellStyle name="Calculation 2 2 15" xfId="13583"/>
    <cellStyle name="Calculation 2 2 15 2" xfId="23530"/>
    <cellStyle name="Calculation 2 2 15 2 2" xfId="45532"/>
    <cellStyle name="Calculation 2 2 15 3" xfId="27641"/>
    <cellStyle name="Calculation 2 2 15 3 2" xfId="47601"/>
    <cellStyle name="Calculation 2 2 15 4" xfId="18448"/>
    <cellStyle name="Calculation 2 2 15 4 2" xfId="39341"/>
    <cellStyle name="Calculation 2 2 15 5" xfId="33473"/>
    <cellStyle name="Calculation 2 2 16" xfId="13771"/>
    <cellStyle name="Calculation 2 2 16 2" xfId="23718"/>
    <cellStyle name="Calculation 2 2 16 2 2" xfId="40548"/>
    <cellStyle name="Calculation 2 2 16 3" xfId="27821"/>
    <cellStyle name="Calculation 2 2 16 3 2" xfId="47773"/>
    <cellStyle name="Calculation 2 2 16 4" xfId="18636"/>
    <cellStyle name="Calculation 2 2 16 4 2" xfId="44335"/>
    <cellStyle name="Calculation 2 2 16 5" xfId="33293"/>
    <cellStyle name="Calculation 2 2 17" xfId="13689"/>
    <cellStyle name="Calculation 2 2 17 2" xfId="23636"/>
    <cellStyle name="Calculation 2 2 17 2 2" xfId="45807"/>
    <cellStyle name="Calculation 2 2 17 3" xfId="27739"/>
    <cellStyle name="Calculation 2 2 17 3 2" xfId="47699"/>
    <cellStyle name="Calculation 2 2 17 4" xfId="18554"/>
    <cellStyle name="Calculation 2 2 17 4 2" xfId="41036"/>
    <cellStyle name="Calculation 2 2 17 5" xfId="33367"/>
    <cellStyle name="Calculation 2 2 18" xfId="14001"/>
    <cellStyle name="Calculation 2 2 18 2" xfId="23939"/>
    <cellStyle name="Calculation 2 2 18 2 2" xfId="35247"/>
    <cellStyle name="Calculation 2 2 18 3" xfId="28031"/>
    <cellStyle name="Calculation 2 2 18 3 2" xfId="47957"/>
    <cellStyle name="Calculation 2 2 18 4" xfId="18866"/>
    <cellStyle name="Calculation 2 2 18 4 2" xfId="36434"/>
    <cellStyle name="Calculation 2 2 18 5" xfId="33087"/>
    <cellStyle name="Calculation 2 2 19" xfId="14091"/>
    <cellStyle name="Calculation 2 2 19 2" xfId="24029"/>
    <cellStyle name="Calculation 2 2 19 2 2" xfId="40871"/>
    <cellStyle name="Calculation 2 2 19 3" xfId="28117"/>
    <cellStyle name="Calculation 2 2 19 3 2" xfId="48039"/>
    <cellStyle name="Calculation 2 2 19 4" xfId="18956"/>
    <cellStyle name="Calculation 2 2 19 4 2" xfId="43545"/>
    <cellStyle name="Calculation 2 2 19 5" xfId="33001"/>
    <cellStyle name="Calculation 2 2 2" xfId="337"/>
    <cellStyle name="Calculation 2 2 2 10" xfId="12417"/>
    <cellStyle name="Calculation 2 2 2 10 2" xfId="22373"/>
    <cellStyle name="Calculation 2 2 2 10 2 2" xfId="44284"/>
    <cellStyle name="Calculation 2 2 2 10 3" xfId="26526"/>
    <cellStyle name="Calculation 2 2 2 10 3 2" xfId="43575"/>
    <cellStyle name="Calculation 2 2 2 10 4" xfId="17282"/>
    <cellStyle name="Calculation 2 2 2 10 4 2" xfId="42570"/>
    <cellStyle name="Calculation 2 2 2 10 5" xfId="34507"/>
    <cellStyle name="Calculation 2 2 2 11" xfId="12757"/>
    <cellStyle name="Calculation 2 2 2 11 2" xfId="22713"/>
    <cellStyle name="Calculation 2 2 2 11 2 2" xfId="42763"/>
    <cellStyle name="Calculation 2 2 2 11 3" xfId="26854"/>
    <cellStyle name="Calculation 2 2 2 11 3 2" xfId="37705"/>
    <cellStyle name="Calculation 2 2 2 11 4" xfId="17622"/>
    <cellStyle name="Calculation 2 2 2 11 4 2" xfId="42948"/>
    <cellStyle name="Calculation 2 2 2 11 5" xfId="34211"/>
    <cellStyle name="Calculation 2 2 2 12" xfId="12548"/>
    <cellStyle name="Calculation 2 2 2 12 2" xfId="22504"/>
    <cellStyle name="Calculation 2 2 2 12 2 2" xfId="36836"/>
    <cellStyle name="Calculation 2 2 2 12 3" xfId="26649"/>
    <cellStyle name="Calculation 2 2 2 12 3 2" xfId="45801"/>
    <cellStyle name="Calculation 2 2 2 12 4" xfId="17413"/>
    <cellStyle name="Calculation 2 2 2 12 4 2" xfId="43519"/>
    <cellStyle name="Calculation 2 2 2 12 5" xfId="34382"/>
    <cellStyle name="Calculation 2 2 2 13" xfId="13050"/>
    <cellStyle name="Calculation 2 2 2 13 2" xfId="23006"/>
    <cellStyle name="Calculation 2 2 2 13 2 2" xfId="38367"/>
    <cellStyle name="Calculation 2 2 2 13 3" xfId="27131"/>
    <cellStyle name="Calculation 2 2 2 13 3 2" xfId="47155"/>
    <cellStyle name="Calculation 2 2 2 13 4" xfId="17915"/>
    <cellStyle name="Calculation 2 2 2 13 4 2" xfId="38309"/>
    <cellStyle name="Calculation 2 2 2 13 5" xfId="33944"/>
    <cellStyle name="Calculation 2 2 2 14" xfId="13000"/>
    <cellStyle name="Calculation 2 2 2 14 2" xfId="22956"/>
    <cellStyle name="Calculation 2 2 2 14 2 2" xfId="40985"/>
    <cellStyle name="Calculation 2 2 2 14 3" xfId="27084"/>
    <cellStyle name="Calculation 2 2 2 14 3 2" xfId="47108"/>
    <cellStyle name="Calculation 2 2 2 14 4" xfId="17865"/>
    <cellStyle name="Calculation 2 2 2 14 4 2" xfId="42713"/>
    <cellStyle name="Calculation 2 2 2 14 5" xfId="33992"/>
    <cellStyle name="Calculation 2 2 2 15" xfId="13393"/>
    <cellStyle name="Calculation 2 2 2 15 2" xfId="23344"/>
    <cellStyle name="Calculation 2 2 2 15 2 2" xfId="36477"/>
    <cellStyle name="Calculation 2 2 2 15 3" xfId="27463"/>
    <cellStyle name="Calculation 2 2 2 15 3 2" xfId="47451"/>
    <cellStyle name="Calculation 2 2 2 15 4" xfId="18258"/>
    <cellStyle name="Calculation 2 2 2 15 4 2" xfId="36289"/>
    <cellStyle name="Calculation 2 2 2 15 5" xfId="33635"/>
    <cellStyle name="Calculation 2 2 2 16" xfId="13582"/>
    <cellStyle name="Calculation 2 2 2 16 2" xfId="23529"/>
    <cellStyle name="Calculation 2 2 2 16 2 2" xfId="39463"/>
    <cellStyle name="Calculation 2 2 2 16 3" xfId="27640"/>
    <cellStyle name="Calculation 2 2 2 16 3 2" xfId="47600"/>
    <cellStyle name="Calculation 2 2 2 16 4" xfId="18447"/>
    <cellStyle name="Calculation 2 2 2 16 4 2" xfId="36667"/>
    <cellStyle name="Calculation 2 2 2 16 5" xfId="33474"/>
    <cellStyle name="Calculation 2 2 2 17" xfId="13770"/>
    <cellStyle name="Calculation 2 2 2 17 2" xfId="23717"/>
    <cellStyle name="Calculation 2 2 2 17 2 2" xfId="37822"/>
    <cellStyle name="Calculation 2 2 2 17 3" xfId="27820"/>
    <cellStyle name="Calculation 2 2 2 17 3 2" xfId="47772"/>
    <cellStyle name="Calculation 2 2 2 17 4" xfId="18635"/>
    <cellStyle name="Calculation 2 2 2 17 4 2" xfId="38298"/>
    <cellStyle name="Calculation 2 2 2 17 5" xfId="33294"/>
    <cellStyle name="Calculation 2 2 2 18" xfId="13688"/>
    <cellStyle name="Calculation 2 2 2 18 2" xfId="23635"/>
    <cellStyle name="Calculation 2 2 2 18 2 2" xfId="39751"/>
    <cellStyle name="Calculation 2 2 2 18 3" xfId="27738"/>
    <cellStyle name="Calculation 2 2 2 18 3 2" xfId="47698"/>
    <cellStyle name="Calculation 2 2 2 18 4" xfId="18553"/>
    <cellStyle name="Calculation 2 2 2 18 4 2" xfId="41230"/>
    <cellStyle name="Calculation 2 2 2 18 5" xfId="33368"/>
    <cellStyle name="Calculation 2 2 2 19" xfId="14000"/>
    <cellStyle name="Calculation 2 2 2 19 2" xfId="23938"/>
    <cellStyle name="Calculation 2 2 2 19 2 2" xfId="41517"/>
    <cellStyle name="Calculation 2 2 2 19 3" xfId="28030"/>
    <cellStyle name="Calculation 2 2 2 19 3 2" xfId="47956"/>
    <cellStyle name="Calculation 2 2 2 19 4" xfId="18865"/>
    <cellStyle name="Calculation 2 2 2 19 4 2" xfId="42730"/>
    <cellStyle name="Calculation 2 2 2 19 5" xfId="33088"/>
    <cellStyle name="Calculation 2 2 2 2" xfId="338"/>
    <cellStyle name="Calculation 2 2 2 2 10" xfId="12547"/>
    <cellStyle name="Calculation 2 2 2 2 10 2" xfId="22503"/>
    <cellStyle name="Calculation 2 2 2 2 10 2 2" xfId="43134"/>
    <cellStyle name="Calculation 2 2 2 2 10 3" xfId="26648"/>
    <cellStyle name="Calculation 2 2 2 2 10 3 2" xfId="39745"/>
    <cellStyle name="Calculation 2 2 2 2 10 4" xfId="17412"/>
    <cellStyle name="Calculation 2 2 2 2 10 4 2" xfId="46242"/>
    <cellStyle name="Calculation 2 2 2 2 10 5" xfId="34383"/>
    <cellStyle name="Calculation 2 2 2 2 11" xfId="13049"/>
    <cellStyle name="Calculation 2 2 2 2 11 2" xfId="23005"/>
    <cellStyle name="Calculation 2 2 2 2 11 2 2" xfId="35126"/>
    <cellStyle name="Calculation 2 2 2 2 11 3" xfId="27130"/>
    <cellStyle name="Calculation 2 2 2 2 11 3 2" xfId="47154"/>
    <cellStyle name="Calculation 2 2 2 2 11 4" xfId="17914"/>
    <cellStyle name="Calculation 2 2 2 2 11 4 2" xfId="36350"/>
    <cellStyle name="Calculation 2 2 2 2 11 5" xfId="33945"/>
    <cellStyle name="Calculation 2 2 2 2 12" xfId="12999"/>
    <cellStyle name="Calculation 2 2 2 2 12 2" xfId="22955"/>
    <cellStyle name="Calculation 2 2 2 2 12 2 2" xfId="41279"/>
    <cellStyle name="Calculation 2 2 2 2 12 3" xfId="27083"/>
    <cellStyle name="Calculation 2 2 2 2 12 3 2" xfId="47107"/>
    <cellStyle name="Calculation 2 2 2 2 12 4" xfId="17864"/>
    <cellStyle name="Calculation 2 2 2 2 12 4 2" xfId="45469"/>
    <cellStyle name="Calculation 2 2 2 2 12 5" xfId="33993"/>
    <cellStyle name="Calculation 2 2 2 2 13" xfId="13392"/>
    <cellStyle name="Calculation 2 2 2 2 13 2" xfId="23343"/>
    <cellStyle name="Calculation 2 2 2 2 13 2 2" xfId="42774"/>
    <cellStyle name="Calculation 2 2 2 2 13 3" xfId="27462"/>
    <cellStyle name="Calculation 2 2 2 2 13 3 2" xfId="47450"/>
    <cellStyle name="Calculation 2 2 2 2 13 4" xfId="18257"/>
    <cellStyle name="Calculation 2 2 2 2 13 4 2" xfId="42586"/>
    <cellStyle name="Calculation 2 2 2 2 13 5" xfId="33636"/>
    <cellStyle name="Calculation 2 2 2 2 14" xfId="13581"/>
    <cellStyle name="Calculation 2 2 2 2 14 2" xfId="23528"/>
    <cellStyle name="Calculation 2 2 2 2 14 2 2" xfId="36759"/>
    <cellStyle name="Calculation 2 2 2 2 14 3" xfId="27639"/>
    <cellStyle name="Calculation 2 2 2 2 14 3 2" xfId="47599"/>
    <cellStyle name="Calculation 2 2 2 2 14 4" xfId="18446"/>
    <cellStyle name="Calculation 2 2 2 2 14 4 2" xfId="42966"/>
    <cellStyle name="Calculation 2 2 2 2 14 5" xfId="33475"/>
    <cellStyle name="Calculation 2 2 2 2 15" xfId="13769"/>
    <cellStyle name="Calculation 2 2 2 2 15 2" xfId="23716"/>
    <cellStyle name="Calculation 2 2 2 2 15 2 2" xfId="44102"/>
    <cellStyle name="Calculation 2 2 2 2 15 3" xfId="27819"/>
    <cellStyle name="Calculation 2 2 2 2 15 3 2" xfId="47771"/>
    <cellStyle name="Calculation 2 2 2 2 15 4" xfId="18634"/>
    <cellStyle name="Calculation 2 2 2 2 15 4 2" xfId="36361"/>
    <cellStyle name="Calculation 2 2 2 2 15 5" xfId="33295"/>
    <cellStyle name="Calculation 2 2 2 2 16" xfId="13687"/>
    <cellStyle name="Calculation 2 2 2 2 16 2" xfId="23634"/>
    <cellStyle name="Calculation 2 2 2 2 16 2 2" xfId="36582"/>
    <cellStyle name="Calculation 2 2 2 2 16 3" xfId="27737"/>
    <cellStyle name="Calculation 2 2 2 2 16 3 2" xfId="47697"/>
    <cellStyle name="Calculation 2 2 2 2 16 4" xfId="18552"/>
    <cellStyle name="Calculation 2 2 2 2 16 4 2" xfId="38068"/>
    <cellStyle name="Calculation 2 2 2 2 16 5" xfId="33369"/>
    <cellStyle name="Calculation 2 2 2 2 17" xfId="13999"/>
    <cellStyle name="Calculation 2 2 2 2 17 2" xfId="23937"/>
    <cellStyle name="Calculation 2 2 2 2 17 2 2" xfId="44390"/>
    <cellStyle name="Calculation 2 2 2 2 17 3" xfId="28029"/>
    <cellStyle name="Calculation 2 2 2 2 17 3 2" xfId="47955"/>
    <cellStyle name="Calculation 2 2 2 2 17 4" xfId="18864"/>
    <cellStyle name="Calculation 2 2 2 2 17 4 2" xfId="45486"/>
    <cellStyle name="Calculation 2 2 2 2 17 5" xfId="33089"/>
    <cellStyle name="Calculation 2 2 2 2 18" xfId="14089"/>
    <cellStyle name="Calculation 2 2 2 2 18 2" xfId="24027"/>
    <cellStyle name="Calculation 2 2 2 2 18 2 2" xfId="41296"/>
    <cellStyle name="Calculation 2 2 2 2 18 3" xfId="28115"/>
    <cellStyle name="Calculation 2 2 2 2 18 3 2" xfId="48037"/>
    <cellStyle name="Calculation 2 2 2 2 18 4" xfId="18954"/>
    <cellStyle name="Calculation 2 2 2 2 18 4 2" xfId="40231"/>
    <cellStyle name="Calculation 2 2 2 2 18 5" xfId="33003"/>
    <cellStyle name="Calculation 2 2 2 2 19" xfId="19012"/>
    <cellStyle name="Calculation 2 2 2 2 19 2" xfId="43546"/>
    <cellStyle name="Calculation 2 2 2 2 2" xfId="339"/>
    <cellStyle name="Calculation 2 2 2 2 2 10" xfId="13391"/>
    <cellStyle name="Calculation 2 2 2 2 2 10 2" xfId="23342"/>
    <cellStyle name="Calculation 2 2 2 2 2 10 2 2" xfId="45530"/>
    <cellStyle name="Calculation 2 2 2 2 2 10 3" xfId="27461"/>
    <cellStyle name="Calculation 2 2 2 2 2 10 3 2" xfId="47449"/>
    <cellStyle name="Calculation 2 2 2 2 2 10 4" xfId="18256"/>
    <cellStyle name="Calculation 2 2 2 2 2 10 4 2" xfId="45346"/>
    <cellStyle name="Calculation 2 2 2 2 2 10 5" xfId="33637"/>
    <cellStyle name="Calculation 2 2 2 2 2 11" xfId="13580"/>
    <cellStyle name="Calculation 2 2 2 2 2 11 2" xfId="23527"/>
    <cellStyle name="Calculation 2 2 2 2 2 11 2 2" xfId="43058"/>
    <cellStyle name="Calculation 2 2 2 2 2 11 3" xfId="27638"/>
    <cellStyle name="Calculation 2 2 2 2 2 11 3 2" xfId="47598"/>
    <cellStyle name="Calculation 2 2 2 2 2 11 4" xfId="18445"/>
    <cellStyle name="Calculation 2 2 2 2 2 11 4 2" xfId="45714"/>
    <cellStyle name="Calculation 2 2 2 2 2 11 5" xfId="33476"/>
    <cellStyle name="Calculation 2 2 2 2 2 12" xfId="13768"/>
    <cellStyle name="Calculation 2 2 2 2 2 12 2" xfId="23715"/>
    <cellStyle name="Calculation 2 2 2 2 2 12 2 2" xfId="46798"/>
    <cellStyle name="Calculation 2 2 2 2 2 12 3" xfId="27818"/>
    <cellStyle name="Calculation 2 2 2 2 2 12 3 2" xfId="47770"/>
    <cellStyle name="Calculation 2 2 2 2 2 12 4" xfId="18633"/>
    <cellStyle name="Calculation 2 2 2 2 2 12 4 2" xfId="42658"/>
    <cellStyle name="Calculation 2 2 2 2 2 12 5" xfId="33296"/>
    <cellStyle name="Calculation 2 2 2 2 2 13" xfId="13686"/>
    <cellStyle name="Calculation 2 2 2 2 2 13 2" xfId="23633"/>
    <cellStyle name="Calculation 2 2 2 2 2 13 2 2" xfId="42881"/>
    <cellStyle name="Calculation 2 2 2 2 2 13 3" xfId="27736"/>
    <cellStyle name="Calculation 2 2 2 2 2 13 3 2" xfId="47696"/>
    <cellStyle name="Calculation 2 2 2 2 2 13 4" xfId="18551"/>
    <cellStyle name="Calculation 2 2 2 2 2 13 4 2" xfId="30244"/>
    <cellStyle name="Calculation 2 2 2 2 2 13 5" xfId="33370"/>
    <cellStyle name="Calculation 2 2 2 2 2 14" xfId="13998"/>
    <cellStyle name="Calculation 2 2 2 2 2 14 2" xfId="23936"/>
    <cellStyle name="Calculation 2 2 2 2 2 14 2 2" xfId="38352"/>
    <cellStyle name="Calculation 2 2 2 2 2 14 3" xfId="28028"/>
    <cellStyle name="Calculation 2 2 2 2 2 14 3 2" xfId="47954"/>
    <cellStyle name="Calculation 2 2 2 2 2 14 4" xfId="18863"/>
    <cellStyle name="Calculation 2 2 2 2 2 14 4 2" xfId="39417"/>
    <cellStyle name="Calculation 2 2 2 2 2 14 5" xfId="33090"/>
    <cellStyle name="Calculation 2 2 2 2 2 15" xfId="14088"/>
    <cellStyle name="Calculation 2 2 2 2 2 15 2" xfId="24026"/>
    <cellStyle name="Calculation 2 2 2 2 2 15 2 2" xfId="37997"/>
    <cellStyle name="Calculation 2 2 2 2 2 15 3" xfId="28114"/>
    <cellStyle name="Calculation 2 2 2 2 2 15 3 2" xfId="48036"/>
    <cellStyle name="Calculation 2 2 2 2 2 15 4" xfId="18953"/>
    <cellStyle name="Calculation 2 2 2 2 2 15 4 2" xfId="37742"/>
    <cellStyle name="Calculation 2 2 2 2 2 15 5" xfId="33004"/>
    <cellStyle name="Calculation 2 2 2 2 2 16" xfId="19013"/>
    <cellStyle name="Calculation 2 2 2 2 2 16 2" xfId="37249"/>
    <cellStyle name="Calculation 2 2 2 2 2 17" xfId="19591"/>
    <cellStyle name="Calculation 2 2 2 2 2 17 2" xfId="39675"/>
    <cellStyle name="Calculation 2 2 2 2 2 18" xfId="14148"/>
    <cellStyle name="Calculation 2 2 2 2 2 18 2" xfId="32988"/>
    <cellStyle name="Calculation 2 2 2 2 2 19" xfId="43984"/>
    <cellStyle name="Calculation 2 2 2 2 2 2" xfId="340"/>
    <cellStyle name="Calculation 2 2 2 2 2 2 10" xfId="13579"/>
    <cellStyle name="Calculation 2 2 2 2 2 2 10 2" xfId="23526"/>
    <cellStyle name="Calculation 2 2 2 2 2 2 10 2 2" xfId="45805"/>
    <cellStyle name="Calculation 2 2 2 2 2 2 10 3" xfId="27637"/>
    <cellStyle name="Calculation 2 2 2 2 2 2 10 3 2" xfId="47597"/>
    <cellStyle name="Calculation 2 2 2 2 2 2 10 4" xfId="18444"/>
    <cellStyle name="Calculation 2 2 2 2 2 2 10 4 2" xfId="39657"/>
    <cellStyle name="Calculation 2 2 2 2 2 2 10 5" xfId="33477"/>
    <cellStyle name="Calculation 2 2 2 2 2 2 11" xfId="13767"/>
    <cellStyle name="Calculation 2 2 2 2 2 2 11 2" xfId="23714"/>
    <cellStyle name="Calculation 2 2 2 2 2 2 11 2 2" xfId="40798"/>
    <cellStyle name="Calculation 2 2 2 2 2 2 11 3" xfId="27817"/>
    <cellStyle name="Calculation 2 2 2 2 2 2 11 3 2" xfId="47769"/>
    <cellStyle name="Calculation 2 2 2 2 2 2 11 4" xfId="18632"/>
    <cellStyle name="Calculation 2 2 2 2 2 2 11 4 2" xfId="45418"/>
    <cellStyle name="Calculation 2 2 2 2 2 2 11 5" xfId="33297"/>
    <cellStyle name="Calculation 2 2 2 2 2 2 12" xfId="13685"/>
    <cellStyle name="Calculation 2 2 2 2 2 2 12 2" xfId="23632"/>
    <cellStyle name="Calculation 2 2 2 2 2 2 12 2 2" xfId="45631"/>
    <cellStyle name="Calculation 2 2 2 2 2 2 12 3" xfId="27735"/>
    <cellStyle name="Calculation 2 2 2 2 2 2 12 3 2" xfId="47695"/>
    <cellStyle name="Calculation 2 2 2 2 2 2 12 4" xfId="18550"/>
    <cellStyle name="Calculation 2 2 2 2 2 2 12 4 2" xfId="37074"/>
    <cellStyle name="Calculation 2 2 2 2 2 2 12 5" xfId="33371"/>
    <cellStyle name="Calculation 2 2 2 2 2 2 13" xfId="13997"/>
    <cellStyle name="Calculation 2 2 2 2 2 2 13 2" xfId="23935"/>
    <cellStyle name="Calculation 2 2 2 2 2 2 13 2 2" xfId="35111"/>
    <cellStyle name="Calculation 2 2 2 2 2 2 13 3" xfId="28027"/>
    <cellStyle name="Calculation 2 2 2 2 2 2 13 3 2" xfId="47953"/>
    <cellStyle name="Calculation 2 2 2 2 2 2 13 4" xfId="18862"/>
    <cellStyle name="Calculation 2 2 2 2 2 2 13 4 2" xfId="37080"/>
    <cellStyle name="Calculation 2 2 2 2 2 2 13 5" xfId="33091"/>
    <cellStyle name="Calculation 2 2 2 2 2 2 14" xfId="14087"/>
    <cellStyle name="Calculation 2 2 2 2 2 2 14 2" xfId="24025"/>
    <cellStyle name="Calculation 2 2 2 2 2 2 14 2 2" xfId="35246"/>
    <cellStyle name="Calculation 2 2 2 2 2 2 14 3" xfId="28113"/>
    <cellStyle name="Calculation 2 2 2 2 2 2 14 3 2" xfId="48035"/>
    <cellStyle name="Calculation 2 2 2 2 2 2 14 4" xfId="18952"/>
    <cellStyle name="Calculation 2 2 2 2 2 2 14 4 2" xfId="44023"/>
    <cellStyle name="Calculation 2 2 2 2 2 2 14 5" xfId="33005"/>
    <cellStyle name="Calculation 2 2 2 2 2 2 15" xfId="19014"/>
    <cellStyle name="Calculation 2 2 2 2 2 2 15 2" xfId="39882"/>
    <cellStyle name="Calculation 2 2 2 2 2 2 16" xfId="19590"/>
    <cellStyle name="Calculation 2 2 2 2 2 2 16 2" xfId="36447"/>
    <cellStyle name="Calculation 2 2 2 2 2 2 17" xfId="14149"/>
    <cellStyle name="Calculation 2 2 2 2 2 2 17 2" xfId="32987"/>
    <cellStyle name="Calculation 2 2 2 2 2 2 18" xfId="37699"/>
    <cellStyle name="Calculation 2 2 2 2 2 2 2" xfId="9767"/>
    <cellStyle name="Calculation 2 2 2 2 2 2 2 2" xfId="19791"/>
    <cellStyle name="Calculation 2 2 2 2 2 2 2 2 2" xfId="46200"/>
    <cellStyle name="Calculation 2 2 2 2 2 2 2 3" xfId="24227"/>
    <cellStyle name="Calculation 2 2 2 2 2 2 2 3 2" xfId="43275"/>
    <cellStyle name="Calculation 2 2 2 2 2 2 2 4" xfId="14632"/>
    <cellStyle name="Calculation 2 2 2 2 2 2 2 4 2" xfId="32567"/>
    <cellStyle name="Calculation 2 2 2 2 2 2 2 5" xfId="42099"/>
    <cellStyle name="Calculation 2 2 2 2 2 2 3" xfId="12572"/>
    <cellStyle name="Calculation 2 2 2 2 2 2 3 2" xfId="22528"/>
    <cellStyle name="Calculation 2 2 2 2 2 2 3 2 2" xfId="40849"/>
    <cellStyle name="Calculation 2 2 2 2 2 2 3 3" xfId="26672"/>
    <cellStyle name="Calculation 2 2 2 2 2 2 3 3 2" xfId="40423"/>
    <cellStyle name="Calculation 2 2 2 2 2 2 3 4" xfId="17437"/>
    <cellStyle name="Calculation 2 2 2 2 2 2 3 4 2" xfId="45401"/>
    <cellStyle name="Calculation 2 2 2 2 2 2 3 5" xfId="34372"/>
    <cellStyle name="Calculation 2 2 2 2 2 2 4" xfId="12414"/>
    <cellStyle name="Calculation 2 2 2 2 2 2 4 2" xfId="22370"/>
    <cellStyle name="Calculation 2 2 2 2 2 2 4 2 2" xfId="42758"/>
    <cellStyle name="Calculation 2 2 2 2 2 2 4 3" xfId="26523"/>
    <cellStyle name="Calculation 2 2 2 2 2 2 4 3 2" xfId="37682"/>
    <cellStyle name="Calculation 2 2 2 2 2 2 4 4" xfId="17279"/>
    <cellStyle name="Calculation 2 2 2 2 2 2 4 4 2" xfId="35213"/>
    <cellStyle name="Calculation 2 2 2 2 2 2 4 5" xfId="34510"/>
    <cellStyle name="Calculation 2 2 2 2 2 2 5" xfId="12754"/>
    <cellStyle name="Calculation 2 2 2 2 2 2 5 2" xfId="22710"/>
    <cellStyle name="Calculation 2 2 2 2 2 2 5 2 2" xfId="36733"/>
    <cellStyle name="Calculation 2 2 2 2 2 2 5 3" xfId="26851"/>
    <cellStyle name="Calculation 2 2 2 2 2 2 5 3 2" xfId="40683"/>
    <cellStyle name="Calculation 2 2 2 2 2 2 5 4" xfId="17619"/>
    <cellStyle name="Calculation 2 2 2 2 2 2 5 4 2" xfId="36413"/>
    <cellStyle name="Calculation 2 2 2 2 2 2 5 5" xfId="34214"/>
    <cellStyle name="Calculation 2 2 2 2 2 2 6" xfId="12545"/>
    <cellStyle name="Calculation 2 2 2 2 2 2 6 2" xfId="22501"/>
    <cellStyle name="Calculation 2 2 2 2 2 2 6 2 2" xfId="39824"/>
    <cellStyle name="Calculation 2 2 2 2 2 2 6 3" xfId="26646"/>
    <cellStyle name="Calculation 2 2 2 2 2 2 6 3 2" xfId="43146"/>
    <cellStyle name="Calculation 2 2 2 2 2 2 6 4" xfId="17410"/>
    <cellStyle name="Calculation 2 2 2 2 2 2 6 4 2" xfId="37716"/>
    <cellStyle name="Calculation 2 2 2 2 2 2 6 5" xfId="34385"/>
    <cellStyle name="Calculation 2 2 2 2 2 2 7" xfId="13046"/>
    <cellStyle name="Calculation 2 2 2 2 2 2 7 2" xfId="23002"/>
    <cellStyle name="Calculation 2 2 2 2 2 2 7 2 2" xfId="38232"/>
    <cellStyle name="Calculation 2 2 2 2 2 2 7 3" xfId="27127"/>
    <cellStyle name="Calculation 2 2 2 2 2 2 7 3 2" xfId="47151"/>
    <cellStyle name="Calculation 2 2 2 2 2 2 7 4" xfId="17911"/>
    <cellStyle name="Calculation 2 2 2 2 2 2 7 4 2" xfId="39331"/>
    <cellStyle name="Calculation 2 2 2 2 2 2 7 5" xfId="33948"/>
    <cellStyle name="Calculation 2 2 2 2 2 2 8" xfId="12997"/>
    <cellStyle name="Calculation 2 2 2 2 2 2 8 2" xfId="22953"/>
    <cellStyle name="Calculation 2 2 2 2 2 2 8 2 2" xfId="35263"/>
    <cellStyle name="Calculation 2 2 2 2 2 2 8 3" xfId="27081"/>
    <cellStyle name="Calculation 2 2 2 2 2 2 8 3 2" xfId="47105"/>
    <cellStyle name="Calculation 2 2 2 2 2 2 8 4" xfId="17862"/>
    <cellStyle name="Calculation 2 2 2 2 2 2 8 4 2" xfId="37062"/>
    <cellStyle name="Calculation 2 2 2 2 2 2 8 5" xfId="33995"/>
    <cellStyle name="Calculation 2 2 2 2 2 2 9" xfId="13390"/>
    <cellStyle name="Calculation 2 2 2 2 2 2 9 2" xfId="23341"/>
    <cellStyle name="Calculation 2 2 2 2 2 2 9 2 2" xfId="39461"/>
    <cellStyle name="Calculation 2 2 2 2 2 2 9 3" xfId="27460"/>
    <cellStyle name="Calculation 2 2 2 2 2 2 9 3 2" xfId="47448"/>
    <cellStyle name="Calculation 2 2 2 2 2 2 9 4" xfId="18255"/>
    <cellStyle name="Calculation 2 2 2 2 2 2 9 4 2" xfId="39269"/>
    <cellStyle name="Calculation 2 2 2 2 2 2 9 5" xfId="33638"/>
    <cellStyle name="Calculation 2 2 2 2 2 3" xfId="9766"/>
    <cellStyle name="Calculation 2 2 2 2 2 3 2" xfId="19790"/>
    <cellStyle name="Calculation 2 2 2 2 2 3 2 2" xfId="40158"/>
    <cellStyle name="Calculation 2 2 2 2 2 3 3" xfId="24226"/>
    <cellStyle name="Calculation 2 2 2 2 2 3 3 2" xfId="46011"/>
    <cellStyle name="Calculation 2 2 2 2 2 3 4" xfId="14631"/>
    <cellStyle name="Calculation 2 2 2 2 2 3 4 2" xfId="32568"/>
    <cellStyle name="Calculation 2 2 2 2 2 3 5" xfId="44880"/>
    <cellStyle name="Calculation 2 2 2 2 2 4" xfId="12573"/>
    <cellStyle name="Calculation 2 2 2 2 2 4 2" xfId="22529"/>
    <cellStyle name="Calculation 2 2 2 2 2 4 2 2" xfId="46846"/>
    <cellStyle name="Calculation 2 2 2 2 2 4 3" xfId="26673"/>
    <cellStyle name="Calculation 2 2 2 2 2 4 3 2" xfId="46448"/>
    <cellStyle name="Calculation 2 2 2 2 2 4 4" xfId="17438"/>
    <cellStyle name="Calculation 2 2 2 2 2 4 4 2" xfId="42641"/>
    <cellStyle name="Calculation 2 2 2 2 2 4 5" xfId="34371"/>
    <cellStyle name="Calculation 2 2 2 2 2 5" xfId="12415"/>
    <cellStyle name="Calculation 2 2 2 2 2 5 2" xfId="22371"/>
    <cellStyle name="Calculation 2 2 2 2 2 5 2 2" xfId="36460"/>
    <cellStyle name="Calculation 2 2 2 2 2 5 3" xfId="26524"/>
    <cellStyle name="Calculation 2 2 2 2 2 5 3 2" xfId="40258"/>
    <cellStyle name="Calculation 2 2 2 2 2 5 4" xfId="17280"/>
    <cellStyle name="Calculation 2 2 2 2 2 5 4 2" xfId="39254"/>
    <cellStyle name="Calculation 2 2 2 2 2 5 5" xfId="34509"/>
    <cellStyle name="Calculation 2 2 2 2 2 6" xfId="12755"/>
    <cellStyle name="Calculation 2 2 2 2 2 6 2" xfId="22711"/>
    <cellStyle name="Calculation 2 2 2 2 2 6 2 2" xfId="39449"/>
    <cellStyle name="Calculation 2 2 2 2 2 6 3" xfId="26852"/>
    <cellStyle name="Calculation 2 2 2 2 2 6 3 2" xfId="46688"/>
    <cellStyle name="Calculation 2 2 2 2 2 6 4" xfId="17620"/>
    <cellStyle name="Calculation 2 2 2 2 2 6 4 2" xfId="39638"/>
    <cellStyle name="Calculation 2 2 2 2 2 6 5" xfId="34213"/>
    <cellStyle name="Calculation 2 2 2 2 2 7" xfId="12546"/>
    <cellStyle name="Calculation 2 2 2 2 2 7 2" xfId="22502"/>
    <cellStyle name="Calculation 2 2 2 2 2 7 2 2" xfId="45875"/>
    <cellStyle name="Calculation 2 2 2 2 2 7 3" xfId="26647"/>
    <cellStyle name="Calculation 2 2 2 2 2 7 3 2" xfId="36848"/>
    <cellStyle name="Calculation 2 2 2 2 2 7 4" xfId="17411"/>
    <cellStyle name="Calculation 2 2 2 2 2 7 4 2" xfId="40205"/>
    <cellStyle name="Calculation 2 2 2 2 2 7 5" xfId="34384"/>
    <cellStyle name="Calculation 2 2 2 2 2 8" xfId="13048"/>
    <cellStyle name="Calculation 2 2 2 2 2 8 2" xfId="23004"/>
    <cellStyle name="Calculation 2 2 2 2 2 8 2 2" xfId="41396"/>
    <cellStyle name="Calculation 2 2 2 2 2 8 3" xfId="27129"/>
    <cellStyle name="Calculation 2 2 2 2 2 8 3 2" xfId="47153"/>
    <cellStyle name="Calculation 2 2 2 2 2 8 4" xfId="17913"/>
    <cellStyle name="Calculation 2 2 2 2 2 8 4 2" xfId="42646"/>
    <cellStyle name="Calculation 2 2 2 2 2 8 5" xfId="33946"/>
    <cellStyle name="Calculation 2 2 2 2 2 9" xfId="12998"/>
    <cellStyle name="Calculation 2 2 2 2 2 9 2" xfId="22954"/>
    <cellStyle name="Calculation 2 2 2 2 2 9 2 2" xfId="38015"/>
    <cellStyle name="Calculation 2 2 2 2 2 9 3" xfId="27082"/>
    <cellStyle name="Calculation 2 2 2 2 2 9 3 2" xfId="47106"/>
    <cellStyle name="Calculation 2 2 2 2 2 9 4" xfId="17863"/>
    <cellStyle name="Calculation 2 2 2 2 2 9 4 2" xfId="39399"/>
    <cellStyle name="Calculation 2 2 2 2 2 9 5" xfId="33994"/>
    <cellStyle name="Calculation 2 2 2 2 20" xfId="19592"/>
    <cellStyle name="Calculation 2 2 2 2 20 2" xfId="45731"/>
    <cellStyle name="Calculation 2 2 2 2 21" xfId="14147"/>
    <cellStyle name="Calculation 2 2 2 2 21 2" xfId="32989"/>
    <cellStyle name="Calculation 2 2 2 2 22" xfId="46684"/>
    <cellStyle name="Calculation 2 2 2 2 3" xfId="341"/>
    <cellStyle name="Calculation 2 2 2 2 3 10" xfId="13578"/>
    <cellStyle name="Calculation 2 2 2 2 3 10 2" xfId="23525"/>
    <cellStyle name="Calculation 2 2 2 2 3 10 2 2" xfId="39749"/>
    <cellStyle name="Calculation 2 2 2 2 3 10 3" xfId="27636"/>
    <cellStyle name="Calculation 2 2 2 2 3 10 3 2" xfId="47596"/>
    <cellStyle name="Calculation 2 2 2 2 3 10 4" xfId="18443"/>
    <cellStyle name="Calculation 2 2 2 2 3 10 4 2" xfId="36428"/>
    <cellStyle name="Calculation 2 2 2 2 3 10 5" xfId="33478"/>
    <cellStyle name="Calculation 2 2 2 2 3 11" xfId="13766"/>
    <cellStyle name="Calculation 2 2 2 2 3 11 2" xfId="23713"/>
    <cellStyle name="Calculation 2 2 2 2 3 11 2 2" xfId="37894"/>
    <cellStyle name="Calculation 2 2 2 2 3 11 3" xfId="27816"/>
    <cellStyle name="Calculation 2 2 2 2 3 11 3 2" xfId="47768"/>
    <cellStyle name="Calculation 2 2 2 2 3 11 4" xfId="18631"/>
    <cellStyle name="Calculation 2 2 2 2 3 11 4 2" xfId="39343"/>
    <cellStyle name="Calculation 2 2 2 2 3 11 5" xfId="33298"/>
    <cellStyle name="Calculation 2 2 2 2 3 12" xfId="13684"/>
    <cellStyle name="Calculation 2 2 2 2 3 12 2" xfId="23631"/>
    <cellStyle name="Calculation 2 2 2 2 3 12 2 2" xfId="39570"/>
    <cellStyle name="Calculation 2 2 2 2 3 12 3" xfId="27734"/>
    <cellStyle name="Calculation 2 2 2 2 3 12 3 2" xfId="47694"/>
    <cellStyle name="Calculation 2 2 2 2 3 12 4" xfId="18549"/>
    <cellStyle name="Calculation 2 2 2 2 3 12 4 2" xfId="43368"/>
    <cellStyle name="Calculation 2 2 2 2 3 12 5" xfId="33372"/>
    <cellStyle name="Calculation 2 2 2 2 3 13" xfId="13996"/>
    <cellStyle name="Calculation 2 2 2 2 3 13 2" xfId="23934"/>
    <cellStyle name="Calculation 2 2 2 2 3 13 2 2" xfId="41380"/>
    <cellStyle name="Calculation 2 2 2 2 3 13 3" xfId="28026"/>
    <cellStyle name="Calculation 2 2 2 2 3 13 3 2" xfId="47952"/>
    <cellStyle name="Calculation 2 2 2 2 3 13 4" xfId="18861"/>
    <cellStyle name="Calculation 2 2 2 2 3 13 4 2" xfId="43374"/>
    <cellStyle name="Calculation 2 2 2 2 3 13 5" xfId="33092"/>
    <cellStyle name="Calculation 2 2 2 2 3 14" xfId="14086"/>
    <cellStyle name="Calculation 2 2 2 2 3 14 2" xfId="24024"/>
    <cellStyle name="Calculation 2 2 2 2 3 14 2 2" xfId="41516"/>
    <cellStyle name="Calculation 2 2 2 2 3 14 3" xfId="28112"/>
    <cellStyle name="Calculation 2 2 2 2 3 14 3 2" xfId="48034"/>
    <cellStyle name="Calculation 2 2 2 2 3 14 4" xfId="18951"/>
    <cellStyle name="Calculation 2 2 2 2 3 14 4 2" xfId="46721"/>
    <cellStyle name="Calculation 2 2 2 2 3 14 5" xfId="33006"/>
    <cellStyle name="Calculation 2 2 2 2 3 15" xfId="19015"/>
    <cellStyle name="Calculation 2 2 2 2 3 15 2" xfId="45928"/>
    <cellStyle name="Calculation 2 2 2 2 3 16" xfId="19589"/>
    <cellStyle name="Calculation 2 2 2 2 3 16 2" xfId="42743"/>
    <cellStyle name="Calculation 2 2 2 2 3 17" xfId="14150"/>
    <cellStyle name="Calculation 2 2 2 2 3 17 2" xfId="32986"/>
    <cellStyle name="Calculation 2 2 2 2 3 18" xfId="34958"/>
    <cellStyle name="Calculation 2 2 2 2 3 2" xfId="9768"/>
    <cellStyle name="Calculation 2 2 2 2 3 2 2" xfId="19792"/>
    <cellStyle name="Calculation 2 2 2 2 3 2 2 2" xfId="43472"/>
    <cellStyle name="Calculation 2 2 2 2 3 2 3" xfId="24228"/>
    <cellStyle name="Calculation 2 2 2 2 3 2 3 2" xfId="36980"/>
    <cellStyle name="Calculation 2 2 2 2 3 2 4" xfId="14633"/>
    <cellStyle name="Calculation 2 2 2 2 3 2 4 2" xfId="32566"/>
    <cellStyle name="Calculation 2 2 2 2 3 2 5" xfId="35792"/>
    <cellStyle name="Calculation 2 2 2 2 3 3" xfId="12571"/>
    <cellStyle name="Calculation 2 2 2 2 3 3 2" xfId="22527"/>
    <cellStyle name="Calculation 2 2 2 2 3 3 2 2" xfId="40992"/>
    <cellStyle name="Calculation 2 2 2 2 3 3 3" xfId="26671"/>
    <cellStyle name="Calculation 2 2 2 2 3 3 3 2" xfId="37281"/>
    <cellStyle name="Calculation 2 2 2 2 3 3 4" xfId="17436"/>
    <cellStyle name="Calculation 2 2 2 2 3 3 4 2" xfId="39326"/>
    <cellStyle name="Calculation 2 2 2 2 3 3 5" xfId="34373"/>
    <cellStyle name="Calculation 2 2 2 2 3 4" xfId="12413"/>
    <cellStyle name="Calculation 2 2 2 2 3 4 2" xfId="22369"/>
    <cellStyle name="Calculation 2 2 2 2 3 4 2 2" xfId="45513"/>
    <cellStyle name="Calculation 2 2 2 2 3 4 3" xfId="26522"/>
    <cellStyle name="Calculation 2 2 2 2 3 4 3 2" xfId="43968"/>
    <cellStyle name="Calculation 2 2 2 2 3 4 4" xfId="17278"/>
    <cellStyle name="Calculation 2 2 2 2 3 4 4 2" xfId="41482"/>
    <cellStyle name="Calculation 2 2 2 2 3 4 5" xfId="34511"/>
    <cellStyle name="Calculation 2 2 2 2 3 5" xfId="12753"/>
    <cellStyle name="Calculation 2 2 2 2 3 5 2" xfId="22709"/>
    <cellStyle name="Calculation 2 2 2 2 3 5 2 2" xfId="43032"/>
    <cellStyle name="Calculation 2 2 2 2 3 5 3" xfId="26850"/>
    <cellStyle name="Calculation 2 2 2 2 3 5 3 2" xfId="37777"/>
    <cellStyle name="Calculation 2 2 2 2 3 5 4" xfId="17618"/>
    <cellStyle name="Calculation 2 2 2 2 3 5 4 2" xfId="42710"/>
    <cellStyle name="Calculation 2 2 2 2 3 5 5" xfId="34215"/>
    <cellStyle name="Calculation 2 2 2 2 3 6" xfId="12544"/>
    <cellStyle name="Calculation 2 2 2 2 3 6 2" xfId="22500"/>
    <cellStyle name="Calculation 2 2 2 2 3 6 2 2" xfId="36950"/>
    <cellStyle name="Calculation 2 2 2 2 3 6 3" xfId="26645"/>
    <cellStyle name="Calculation 2 2 2 2 3 6 3 2" xfId="45887"/>
    <cellStyle name="Calculation 2 2 2 2 3 6 4" xfId="17409"/>
    <cellStyle name="Calculation 2 2 2 2 3 6 4 2" xfId="43998"/>
    <cellStyle name="Calculation 2 2 2 2 3 6 5" xfId="34386"/>
    <cellStyle name="Calculation 2 2 2 2 3 7" xfId="13045"/>
    <cellStyle name="Calculation 2 2 2 2 3 7 2" xfId="23001"/>
    <cellStyle name="Calculation 2 2 2 2 3 7 2 2" xfId="36471"/>
    <cellStyle name="Calculation 2 2 2 2 3 7 3" xfId="27126"/>
    <cellStyle name="Calculation 2 2 2 2 3 7 3 2" xfId="47150"/>
    <cellStyle name="Calculation 2 2 2 2 3 7 4" xfId="17910"/>
    <cellStyle name="Calculation 2 2 2 2 3 7 4 2" xfId="36653"/>
    <cellStyle name="Calculation 2 2 2 2 3 7 5" xfId="33949"/>
    <cellStyle name="Calculation 2 2 2 2 3 8" xfId="12996"/>
    <cellStyle name="Calculation 2 2 2 2 3 8 2" xfId="22952"/>
    <cellStyle name="Calculation 2 2 2 2 3 8 2 2" xfId="41533"/>
    <cellStyle name="Calculation 2 2 2 2 3 8 3" xfId="27080"/>
    <cellStyle name="Calculation 2 2 2 2 3 8 3 2" xfId="47104"/>
    <cellStyle name="Calculation 2 2 2 2 3 8 4" xfId="17861"/>
    <cellStyle name="Calculation 2 2 2 2 3 8 4 2" xfId="43356"/>
    <cellStyle name="Calculation 2 2 2 2 3 8 5" xfId="33996"/>
    <cellStyle name="Calculation 2 2 2 2 3 9" xfId="13389"/>
    <cellStyle name="Calculation 2 2 2 2 3 9 2" xfId="23340"/>
    <cellStyle name="Calculation 2 2 2 2 3 9 2 2" xfId="36756"/>
    <cellStyle name="Calculation 2 2 2 2 3 9 3" xfId="27459"/>
    <cellStyle name="Calculation 2 2 2 2 3 9 3 2" xfId="47447"/>
    <cellStyle name="Calculation 2 2 2 2 3 9 4" xfId="18254"/>
    <cellStyle name="Calculation 2 2 2 2 3 9 4 2" xfId="35198"/>
    <cellStyle name="Calculation 2 2 2 2 3 9 5" xfId="33639"/>
    <cellStyle name="Calculation 2 2 2 2 4" xfId="342"/>
    <cellStyle name="Calculation 2 2 2 2 4 10" xfId="13577"/>
    <cellStyle name="Calculation 2 2 2 2 4 10 2" xfId="23524"/>
    <cellStyle name="Calculation 2 2 2 2 4 10 2 2" xfId="36580"/>
    <cellStyle name="Calculation 2 2 2 2 4 10 3" xfId="27635"/>
    <cellStyle name="Calculation 2 2 2 2 4 10 3 2" xfId="47595"/>
    <cellStyle name="Calculation 2 2 2 2 4 10 4" xfId="18442"/>
    <cellStyle name="Calculation 2 2 2 2 4 10 4 2" xfId="42724"/>
    <cellStyle name="Calculation 2 2 2 2 4 10 5" xfId="33479"/>
    <cellStyle name="Calculation 2 2 2 2 4 11" xfId="13765"/>
    <cellStyle name="Calculation 2 2 2 2 4 11 2" xfId="23712"/>
    <cellStyle name="Calculation 2 2 2 2 4 11 2 2" xfId="44174"/>
    <cellStyle name="Calculation 2 2 2 2 4 11 3" xfId="27815"/>
    <cellStyle name="Calculation 2 2 2 2 4 11 3 2" xfId="47767"/>
    <cellStyle name="Calculation 2 2 2 2 4 11 4" xfId="18630"/>
    <cellStyle name="Calculation 2 2 2 2 4 11 4 2" xfId="36669"/>
    <cellStyle name="Calculation 2 2 2 2 4 11 5" xfId="33299"/>
    <cellStyle name="Calculation 2 2 2 2 4 12" xfId="13683"/>
    <cellStyle name="Calculation 2 2 2 2 4 12 2" xfId="23630"/>
    <cellStyle name="Calculation 2 2 2 2 4 12 2 2" xfId="37019"/>
    <cellStyle name="Calculation 2 2 2 2 4 12 3" xfId="27733"/>
    <cellStyle name="Calculation 2 2 2 2 4 12 3 2" xfId="47693"/>
    <cellStyle name="Calculation 2 2 2 2 4 12 4" xfId="18548"/>
    <cellStyle name="Calculation 2 2 2 2 4 12 4 2" xfId="46098"/>
    <cellStyle name="Calculation 2 2 2 2 4 12 5" xfId="33373"/>
    <cellStyle name="Calculation 2 2 2 2 4 13" xfId="13995"/>
    <cellStyle name="Calculation 2 2 2 2 4 13 2" xfId="23933"/>
    <cellStyle name="Calculation 2 2 2 2 4 13 2 2" xfId="44257"/>
    <cellStyle name="Calculation 2 2 2 2 4 13 3" xfId="28025"/>
    <cellStyle name="Calculation 2 2 2 2 4 13 3 2" xfId="47951"/>
    <cellStyle name="Calculation 2 2 2 2 4 13 4" xfId="18860"/>
    <cellStyle name="Calculation 2 2 2 2 4 13 4 2" xfId="46104"/>
    <cellStyle name="Calculation 2 2 2 2 4 13 5" xfId="33093"/>
    <cellStyle name="Calculation 2 2 2 2 4 14" xfId="14085"/>
    <cellStyle name="Calculation 2 2 2 2 4 14 2" xfId="24023"/>
    <cellStyle name="Calculation 2 2 2 2 4 14 2 2" xfId="44389"/>
    <cellStyle name="Calculation 2 2 2 2 4 14 3" xfId="28111"/>
    <cellStyle name="Calculation 2 2 2 2 4 14 3 2" xfId="48033"/>
    <cellStyle name="Calculation 2 2 2 2 4 14 4" xfId="18950"/>
    <cellStyle name="Calculation 2 2 2 2 4 14 4 2" xfId="40718"/>
    <cellStyle name="Calculation 2 2 2 2 4 14 5" xfId="33007"/>
    <cellStyle name="Calculation 2 2 2 2 4 15" xfId="19016"/>
    <cellStyle name="Calculation 2 2 2 2 4 15 2" xfId="43192"/>
    <cellStyle name="Calculation 2 2 2 2 4 16" xfId="19588"/>
    <cellStyle name="Calculation 2 2 2 2 4 16 2" xfId="45498"/>
    <cellStyle name="Calculation 2 2 2 2 4 17" xfId="14151"/>
    <cellStyle name="Calculation 2 2 2 2 4 17 2" xfId="32985"/>
    <cellStyle name="Calculation 2 2 2 2 4 18" xfId="38185"/>
    <cellStyle name="Calculation 2 2 2 2 4 2" xfId="9769"/>
    <cellStyle name="Calculation 2 2 2 2 4 2 2" xfId="19793"/>
    <cellStyle name="Calculation 2 2 2 2 4 2 2 2" xfId="37176"/>
    <cellStyle name="Calculation 2 2 2 2 4 2 3" xfId="24229"/>
    <cellStyle name="Calculation 2 2 2 2 4 2 3 2" xfId="40012"/>
    <cellStyle name="Calculation 2 2 2 2 4 2 4" xfId="14634"/>
    <cellStyle name="Calculation 2 2 2 2 4 2 4 2" xfId="32565"/>
    <cellStyle name="Calculation 2 2 2 2 4 2 5" xfId="38939"/>
    <cellStyle name="Calculation 2 2 2 2 4 3" xfId="12570"/>
    <cellStyle name="Calculation 2 2 2 2 4 3 2" xfId="22526"/>
    <cellStyle name="Calculation 2 2 2 2 4 3 2 2" xfId="41272"/>
    <cellStyle name="Calculation 2 2 2 2 4 3 3" xfId="26670"/>
    <cellStyle name="Calculation 2 2 2 2 4 3 3 2" xfId="43578"/>
    <cellStyle name="Calculation 2 2 2 2 4 3 4" xfId="17435"/>
    <cellStyle name="Calculation 2 2 2 2 4 3 4 2" xfId="36648"/>
    <cellStyle name="Calculation 2 2 2 2 4 3 5" xfId="34374"/>
    <cellStyle name="Calculation 2 2 2 2 4 4" xfId="12412"/>
    <cellStyle name="Calculation 2 2 2 2 4 4 2" xfId="22368"/>
    <cellStyle name="Calculation 2 2 2 2 4 4 2 2" xfId="39444"/>
    <cellStyle name="Calculation 2 2 2 2 4 4 3" xfId="26521"/>
    <cellStyle name="Calculation 2 2 2 2 4 4 3 2" xfId="46674"/>
    <cellStyle name="Calculation 2 2 2 2 4 4 4" xfId="17277"/>
    <cellStyle name="Calculation 2 2 2 2 4 4 4 2" xfId="44355"/>
    <cellStyle name="Calculation 2 2 2 2 4 4 5" xfId="34512"/>
    <cellStyle name="Calculation 2 2 2 2 4 5" xfId="12752"/>
    <cellStyle name="Calculation 2 2 2 2 4 5 2" xfId="22708"/>
    <cellStyle name="Calculation 2 2 2 2 4 5 2 2" xfId="45778"/>
    <cellStyle name="Calculation 2 2 2 2 4 5 3" xfId="26849"/>
    <cellStyle name="Calculation 2 2 2 2 4 5 3 2" xfId="44060"/>
    <cellStyle name="Calculation 2 2 2 2 4 5 4" xfId="17617"/>
    <cellStyle name="Calculation 2 2 2 2 4 5 4 2" xfId="45466"/>
    <cellStyle name="Calculation 2 2 2 2 4 5 5" xfId="34216"/>
    <cellStyle name="Calculation 2 2 2 2 4 6" xfId="12543"/>
    <cellStyle name="Calculation 2 2 2 2 4 6 2" xfId="22499"/>
    <cellStyle name="Calculation 2 2 2 2 4 6 2 2" xfId="43248"/>
    <cellStyle name="Calculation 2 2 2 2 4 6 3" xfId="26644"/>
    <cellStyle name="Calculation 2 2 2 2 4 6 3 2" xfId="39836"/>
    <cellStyle name="Calculation 2 2 2 2 4 6 4" xfId="17408"/>
    <cellStyle name="Calculation 2 2 2 2 4 6 4 2" xfId="46696"/>
    <cellStyle name="Calculation 2 2 2 2 4 6 5" xfId="34387"/>
    <cellStyle name="Calculation 2 2 2 2 4 7" xfId="13044"/>
    <cellStyle name="Calculation 2 2 2 2 4 7 2" xfId="23000"/>
    <cellStyle name="Calculation 2 2 2 2 4 7 2 2" xfId="42768"/>
    <cellStyle name="Calculation 2 2 2 2 4 7 3" xfId="27125"/>
    <cellStyle name="Calculation 2 2 2 2 4 7 3 2" xfId="47149"/>
    <cellStyle name="Calculation 2 2 2 2 4 7 4" xfId="17909"/>
    <cellStyle name="Calculation 2 2 2 2 4 7 4 2" xfId="42951"/>
    <cellStyle name="Calculation 2 2 2 2 4 7 5" xfId="33950"/>
    <cellStyle name="Calculation 2 2 2 2 4 8" xfId="12995"/>
    <cellStyle name="Calculation 2 2 2 2 4 8 2" xfId="22951"/>
    <cellStyle name="Calculation 2 2 2 2 4 8 2 2" xfId="44406"/>
    <cellStyle name="Calculation 2 2 2 2 4 8 3" xfId="27079"/>
    <cellStyle name="Calculation 2 2 2 2 4 8 3 2" xfId="47103"/>
    <cellStyle name="Calculation 2 2 2 2 4 8 4" xfId="17860"/>
    <cellStyle name="Calculation 2 2 2 2 4 8 4 2" xfId="46086"/>
    <cellStyle name="Calculation 2 2 2 2 4 8 5" xfId="33997"/>
    <cellStyle name="Calculation 2 2 2 2 4 9" xfId="13388"/>
    <cellStyle name="Calculation 2 2 2 2 4 9 2" xfId="23339"/>
    <cellStyle name="Calculation 2 2 2 2 4 9 2 2" xfId="43055"/>
    <cellStyle name="Calculation 2 2 2 2 4 9 3" xfId="27458"/>
    <cellStyle name="Calculation 2 2 2 2 4 9 3 2" xfId="47446"/>
    <cellStyle name="Calculation 2 2 2 2 4 9 4" xfId="18253"/>
    <cellStyle name="Calculation 2 2 2 2 4 9 4 2" xfId="41467"/>
    <cellStyle name="Calculation 2 2 2 2 4 9 5" xfId="33640"/>
    <cellStyle name="Calculation 2 2 2 2 5" xfId="343"/>
    <cellStyle name="Calculation 2 2 2 2 5 10" xfId="13576"/>
    <cellStyle name="Calculation 2 2 2 2 5 10 2" xfId="23523"/>
    <cellStyle name="Calculation 2 2 2 2 5 10 2 2" xfId="42878"/>
    <cellStyle name="Calculation 2 2 2 2 5 10 3" xfId="27634"/>
    <cellStyle name="Calculation 2 2 2 2 5 10 3 2" xfId="47594"/>
    <cellStyle name="Calculation 2 2 2 2 5 10 4" xfId="18441"/>
    <cellStyle name="Calculation 2 2 2 2 5 10 4 2" xfId="45480"/>
    <cellStyle name="Calculation 2 2 2 2 5 10 5" xfId="33480"/>
    <cellStyle name="Calculation 2 2 2 2 5 11" xfId="13764"/>
    <cellStyle name="Calculation 2 2 2 2 5 11 2" xfId="23711"/>
    <cellStyle name="Calculation 2 2 2 2 5 11 2 2" xfId="46866"/>
    <cellStyle name="Calculation 2 2 2 2 5 11 3" xfId="27814"/>
    <cellStyle name="Calculation 2 2 2 2 5 11 3 2" xfId="47766"/>
    <cellStyle name="Calculation 2 2 2 2 5 11 4" xfId="18629"/>
    <cellStyle name="Calculation 2 2 2 2 5 11 4 2" xfId="42968"/>
    <cellStyle name="Calculation 2 2 2 2 5 11 5" xfId="33300"/>
    <cellStyle name="Calculation 2 2 2 2 5 12" xfId="13682"/>
    <cellStyle name="Calculation 2 2 2 2 5 12 2" xfId="23629"/>
    <cellStyle name="Calculation 2 2 2 2 5 12 2 2" xfId="43313"/>
    <cellStyle name="Calculation 2 2 2 2 5 12 3" xfId="27732"/>
    <cellStyle name="Calculation 2 2 2 2 5 12 3 2" xfId="47692"/>
    <cellStyle name="Calculation 2 2 2 2 5 12 4" xfId="18547"/>
    <cellStyle name="Calculation 2 2 2 2 5 12 4 2" xfId="40055"/>
    <cellStyle name="Calculation 2 2 2 2 5 12 5" xfId="33374"/>
    <cellStyle name="Calculation 2 2 2 2 5 13" xfId="13994"/>
    <cellStyle name="Calculation 2 2 2 2 5 13 2" xfId="23932"/>
    <cellStyle name="Calculation 2 2 2 2 5 13 2 2" xfId="38217"/>
    <cellStyle name="Calculation 2 2 2 2 5 13 3" xfId="28024"/>
    <cellStyle name="Calculation 2 2 2 2 5 13 3 2" xfId="47950"/>
    <cellStyle name="Calculation 2 2 2 2 5 13 4" xfId="18859"/>
    <cellStyle name="Calculation 2 2 2 2 5 13 4 2" xfId="40061"/>
    <cellStyle name="Calculation 2 2 2 2 5 13 5" xfId="33094"/>
    <cellStyle name="Calculation 2 2 2 2 5 14" xfId="14084"/>
    <cellStyle name="Calculation 2 2 2 2 5 14 2" xfId="24022"/>
    <cellStyle name="Calculation 2 2 2 2 5 14 2 2" xfId="38351"/>
    <cellStyle name="Calculation 2 2 2 2 5 14 3" xfId="28110"/>
    <cellStyle name="Calculation 2 2 2 2 5 14 3 2" xfId="48032"/>
    <cellStyle name="Calculation 2 2 2 2 5 14 4" xfId="18949"/>
    <cellStyle name="Calculation 2 2 2 2 5 14 4 2" xfId="41045"/>
    <cellStyle name="Calculation 2 2 2 2 5 14 5" xfId="33008"/>
    <cellStyle name="Calculation 2 2 2 2 5 15" xfId="19017"/>
    <cellStyle name="Calculation 2 2 2 2 5 15 2" xfId="36894"/>
    <cellStyle name="Calculation 2 2 2 2 5 16" xfId="19587"/>
    <cellStyle name="Calculation 2 2 2 2 5 16 2" xfId="39429"/>
    <cellStyle name="Calculation 2 2 2 2 5 17" xfId="14152"/>
    <cellStyle name="Calculation 2 2 2 2 5 17 2" xfId="32984"/>
    <cellStyle name="Calculation 2 2 2 2 5 18" xfId="40190"/>
    <cellStyle name="Calculation 2 2 2 2 5 2" xfId="9770"/>
    <cellStyle name="Calculation 2 2 2 2 5 2 2" xfId="19794"/>
    <cellStyle name="Calculation 2 2 2 2 5 2 2 2" xfId="30224"/>
    <cellStyle name="Calculation 2 2 2 2 5 2 3" xfId="24230"/>
    <cellStyle name="Calculation 2 2 2 2 5 2 3 2" xfId="46053"/>
    <cellStyle name="Calculation 2 2 2 2 5 2 4" xfId="14635"/>
    <cellStyle name="Calculation 2 2 2 2 5 2 4 2" xfId="32564"/>
    <cellStyle name="Calculation 2 2 2 2 5 2 5" xfId="44931"/>
    <cellStyle name="Calculation 2 2 2 2 5 3" xfId="12569"/>
    <cellStyle name="Calculation 2 2 2 2 5 3 2" xfId="22525"/>
    <cellStyle name="Calculation 2 2 2 2 5 3 2 2" xfId="38022"/>
    <cellStyle name="Calculation 2 2 2 2 5 3 3" xfId="26669"/>
    <cellStyle name="Calculation 2 2 2 2 5 3 3 2" xfId="46298"/>
    <cellStyle name="Calculation 2 2 2 2 5 3 4" xfId="17434"/>
    <cellStyle name="Calculation 2 2 2 2 5 3 4 2" xfId="42947"/>
    <cellStyle name="Calculation 2 2 2 2 5 3 5" xfId="34375"/>
    <cellStyle name="Calculation 2 2 2 2 5 4" xfId="12411"/>
    <cellStyle name="Calculation 2 2 2 2 5 4 2" xfId="22367"/>
    <cellStyle name="Calculation 2 2 2 2 5 4 2 2" xfId="36728"/>
    <cellStyle name="Calculation 2 2 2 2 5 4 3" xfId="26520"/>
    <cellStyle name="Calculation 2 2 2 2 5 4 3 2" xfId="40662"/>
    <cellStyle name="Calculation 2 2 2 2 5 4 4" xfId="17276"/>
    <cellStyle name="Calculation 2 2 2 2 5 4 4 2" xfId="38317"/>
    <cellStyle name="Calculation 2 2 2 2 5 4 5" xfId="34513"/>
    <cellStyle name="Calculation 2 2 2 2 5 5" xfId="12751"/>
    <cellStyle name="Calculation 2 2 2 2 5 5 2" xfId="22707"/>
    <cellStyle name="Calculation 2 2 2 2 5 5 2 2" xfId="39722"/>
    <cellStyle name="Calculation 2 2 2 2 5 5 3" xfId="26848"/>
    <cellStyle name="Calculation 2 2 2 2 5 5 3 2" xfId="46757"/>
    <cellStyle name="Calculation 2 2 2 2 5 5 4" xfId="17616"/>
    <cellStyle name="Calculation 2 2 2 2 5 5 4 2" xfId="39396"/>
    <cellStyle name="Calculation 2 2 2 2 5 5 5" xfId="34217"/>
    <cellStyle name="Calculation 2 2 2 2 5 6" xfId="12542"/>
    <cellStyle name="Calculation 2 2 2 2 5 6 2" xfId="22498"/>
    <cellStyle name="Calculation 2 2 2 2 5 6 2 2" xfId="45984"/>
    <cellStyle name="Calculation 2 2 2 2 5 6 3" xfId="26643"/>
    <cellStyle name="Calculation 2 2 2 2 5 6 3 2" xfId="37448"/>
    <cellStyle name="Calculation 2 2 2 2 5 6 4" xfId="17407"/>
    <cellStyle name="Calculation 2 2 2 2 5 6 4 2" xfId="40693"/>
    <cellStyle name="Calculation 2 2 2 2 5 6 5" xfId="34388"/>
    <cellStyle name="Calculation 2 2 2 2 5 7" xfId="13043"/>
    <cellStyle name="Calculation 2 2 2 2 5 7 2" xfId="22999"/>
    <cellStyle name="Calculation 2 2 2 2 5 7 2 2" xfId="45524"/>
    <cellStyle name="Calculation 2 2 2 2 5 7 3" xfId="27124"/>
    <cellStyle name="Calculation 2 2 2 2 5 7 3 2" xfId="47148"/>
    <cellStyle name="Calculation 2 2 2 2 5 7 4" xfId="17908"/>
    <cellStyle name="Calculation 2 2 2 2 5 7 4 2" xfId="45699"/>
    <cellStyle name="Calculation 2 2 2 2 5 7 5" xfId="33951"/>
    <cellStyle name="Calculation 2 2 2 2 5 8" xfId="12994"/>
    <cellStyle name="Calculation 2 2 2 2 5 8 2" xfId="22950"/>
    <cellStyle name="Calculation 2 2 2 2 5 8 2 2" xfId="38368"/>
    <cellStyle name="Calculation 2 2 2 2 5 8 3" xfId="27078"/>
    <cellStyle name="Calculation 2 2 2 2 5 8 3 2" xfId="47102"/>
    <cellStyle name="Calculation 2 2 2 2 5 8 4" xfId="17859"/>
    <cellStyle name="Calculation 2 2 2 2 5 8 4 2" xfId="40044"/>
    <cellStyle name="Calculation 2 2 2 2 5 8 5" xfId="33998"/>
    <cellStyle name="Calculation 2 2 2 2 5 9" xfId="13387"/>
    <cellStyle name="Calculation 2 2 2 2 5 9 2" xfId="23338"/>
    <cellStyle name="Calculation 2 2 2 2 5 9 2 2" xfId="45802"/>
    <cellStyle name="Calculation 2 2 2 2 5 9 3" xfId="27457"/>
    <cellStyle name="Calculation 2 2 2 2 5 9 3 2" xfId="47445"/>
    <cellStyle name="Calculation 2 2 2 2 5 9 4" xfId="18252"/>
    <cellStyle name="Calculation 2 2 2 2 5 9 4 2" xfId="44341"/>
    <cellStyle name="Calculation 2 2 2 2 5 9 5" xfId="33641"/>
    <cellStyle name="Calculation 2 2 2 2 6" xfId="9765"/>
    <cellStyle name="Calculation 2 2 2 2 6 2" xfId="19789"/>
    <cellStyle name="Calculation 2 2 2 2 6 2 2" xfId="37406"/>
    <cellStyle name="Calculation 2 2 2 2 6 3" xfId="24225"/>
    <cellStyle name="Calculation 2 2 2 2 6 3 2" xfId="39964"/>
    <cellStyle name="Calculation 2 2 2 2 6 4" xfId="14630"/>
    <cellStyle name="Calculation 2 2 2 2 6 4 2" xfId="32569"/>
    <cellStyle name="Calculation 2 2 2 2 6 5" xfId="38893"/>
    <cellStyle name="Calculation 2 2 2 2 7" xfId="12574"/>
    <cellStyle name="Calculation 2 2 2 2 7 2" xfId="22530"/>
    <cellStyle name="Calculation 2 2 2 2 7 2 2" xfId="44154"/>
    <cellStyle name="Calculation 2 2 2 2 7 3" xfId="26674"/>
    <cellStyle name="Calculation 2 2 2 2 7 3 2" xfId="43739"/>
    <cellStyle name="Calculation 2 2 2 2 7 4" xfId="17439"/>
    <cellStyle name="Calculation 2 2 2 2 7 4 2" xfId="36346"/>
    <cellStyle name="Calculation 2 2 2 2 7 5" xfId="34370"/>
    <cellStyle name="Calculation 2 2 2 2 8" xfId="12416"/>
    <cellStyle name="Calculation 2 2 2 2 8 2" xfId="22372"/>
    <cellStyle name="Calculation 2 2 2 2 8 2 2" xfId="38243"/>
    <cellStyle name="Calculation 2 2 2 2 8 3" xfId="26525"/>
    <cellStyle name="Calculation 2 2 2 2 8 3 2" xfId="46295"/>
    <cellStyle name="Calculation 2 2 2 2 8 4" xfId="17281"/>
    <cellStyle name="Calculation 2 2 2 2 8 4 2" xfId="45330"/>
    <cellStyle name="Calculation 2 2 2 2 8 5" xfId="34508"/>
    <cellStyle name="Calculation 2 2 2 2 9" xfId="12756"/>
    <cellStyle name="Calculation 2 2 2 2 9 2" xfId="22712"/>
    <cellStyle name="Calculation 2 2 2 2 9 2 2" xfId="45518"/>
    <cellStyle name="Calculation 2 2 2 2 9 3" xfId="26853"/>
    <cellStyle name="Calculation 2 2 2 2 9 3 2" xfId="43988"/>
    <cellStyle name="Calculation 2 2 2 2 9 4" xfId="17621"/>
    <cellStyle name="Calculation 2 2 2 2 9 4 2" xfId="45696"/>
    <cellStyle name="Calculation 2 2 2 2 9 5" xfId="34212"/>
    <cellStyle name="Calculation 2 2 2 20" xfId="14090"/>
    <cellStyle name="Calculation 2 2 2 20 2" xfId="24028"/>
    <cellStyle name="Calculation 2 2 2 20 2 2" xfId="40969"/>
    <cellStyle name="Calculation 2 2 2 20 3" xfId="28116"/>
    <cellStyle name="Calculation 2 2 2 20 3 2" xfId="48038"/>
    <cellStyle name="Calculation 2 2 2 20 4" xfId="18955"/>
    <cellStyle name="Calculation 2 2 2 20 4 2" xfId="46268"/>
    <cellStyle name="Calculation 2 2 2 20 5" xfId="33002"/>
    <cellStyle name="Calculation 2 2 2 21" xfId="19011"/>
    <cellStyle name="Calculation 2 2 2 21 2" xfId="46269"/>
    <cellStyle name="Calculation 2 2 2 22" xfId="19593"/>
    <cellStyle name="Calculation 2 2 2 22 2" xfId="42984"/>
    <cellStyle name="Calculation 2 2 2 23" xfId="14146"/>
    <cellStyle name="Calculation 2 2 2 23 2" xfId="32990"/>
    <cellStyle name="Calculation 2 2 2 24" xfId="40677"/>
    <cellStyle name="Calculation 2 2 2 3" xfId="344"/>
    <cellStyle name="Calculation 2 2 2 3 10" xfId="12541"/>
    <cellStyle name="Calculation 2 2 2 3 10 2" xfId="22497"/>
    <cellStyle name="Calculation 2 2 2 3 10 2 2" xfId="39937"/>
    <cellStyle name="Calculation 2 2 2 3 10 3" xfId="26642"/>
    <cellStyle name="Calculation 2 2 2 3 10 3 2" xfId="43740"/>
    <cellStyle name="Calculation 2 2 2 3 10 4" xfId="17406"/>
    <cellStyle name="Calculation 2 2 2 3 10 4 2" xfId="41069"/>
    <cellStyle name="Calculation 2 2 2 3 10 5" xfId="34389"/>
    <cellStyle name="Calculation 2 2 2 3 11" xfId="13042"/>
    <cellStyle name="Calculation 2 2 2 3 11 2" xfId="22998"/>
    <cellStyle name="Calculation 2 2 2 3 11 2 2" xfId="39455"/>
    <cellStyle name="Calculation 2 2 2 3 11 3" xfId="27123"/>
    <cellStyle name="Calculation 2 2 2 3 11 3 2" xfId="47147"/>
    <cellStyle name="Calculation 2 2 2 3 11 4" xfId="17907"/>
    <cellStyle name="Calculation 2 2 2 3 11 4 2" xfId="39642"/>
    <cellStyle name="Calculation 2 2 2 3 11 5" xfId="33952"/>
    <cellStyle name="Calculation 2 2 2 3 12" xfId="12993"/>
    <cellStyle name="Calculation 2 2 2 3 12 2" xfId="22949"/>
    <cellStyle name="Calculation 2 2 2 3 12 2 2" xfId="35127"/>
    <cellStyle name="Calculation 2 2 2 3 12 3" xfId="27077"/>
    <cellStyle name="Calculation 2 2 2 3 12 3 2" xfId="47101"/>
    <cellStyle name="Calculation 2 2 2 3 12 4" xfId="17858"/>
    <cellStyle name="Calculation 2 2 2 3 12 4 2" xfId="37144"/>
    <cellStyle name="Calculation 2 2 2 3 12 5" xfId="33999"/>
    <cellStyle name="Calculation 2 2 2 3 13" xfId="13386"/>
    <cellStyle name="Calculation 2 2 2 3 13 2" xfId="23337"/>
    <cellStyle name="Calculation 2 2 2 3 13 2 2" xfId="39746"/>
    <cellStyle name="Calculation 2 2 2 3 13 3" xfId="27456"/>
    <cellStyle name="Calculation 2 2 2 3 13 3 2" xfId="47444"/>
    <cellStyle name="Calculation 2 2 2 3 13 4" xfId="18251"/>
    <cellStyle name="Calculation 2 2 2 3 13 4 2" xfId="38304"/>
    <cellStyle name="Calculation 2 2 2 3 13 5" xfId="33642"/>
    <cellStyle name="Calculation 2 2 2 3 14" xfId="13575"/>
    <cellStyle name="Calculation 2 2 2 3 14 2" xfId="23522"/>
    <cellStyle name="Calculation 2 2 2 3 14 2 2" xfId="45628"/>
    <cellStyle name="Calculation 2 2 2 3 14 3" xfId="27633"/>
    <cellStyle name="Calculation 2 2 2 3 14 3 2" xfId="47593"/>
    <cellStyle name="Calculation 2 2 2 3 14 4" xfId="18440"/>
    <cellStyle name="Calculation 2 2 2 3 14 4 2" xfId="39411"/>
    <cellStyle name="Calculation 2 2 2 3 14 5" xfId="33481"/>
    <cellStyle name="Calculation 2 2 2 3 15" xfId="13763"/>
    <cellStyle name="Calculation 2 2 2 3 15 2" xfId="23710"/>
    <cellStyle name="Calculation 2 2 2 3 15 2 2" xfId="40868"/>
    <cellStyle name="Calculation 2 2 2 3 15 3" xfId="27813"/>
    <cellStyle name="Calculation 2 2 2 3 15 3 2" xfId="47765"/>
    <cellStyle name="Calculation 2 2 2 3 15 4" xfId="18628"/>
    <cellStyle name="Calculation 2 2 2 3 15 4 2" xfId="45716"/>
    <cellStyle name="Calculation 2 2 2 3 15 5" xfId="33301"/>
    <cellStyle name="Calculation 2 2 2 3 16" xfId="13681"/>
    <cellStyle name="Calculation 2 2 2 3 16 2" xfId="23628"/>
    <cellStyle name="Calculation 2 2 2 3 16 2 2" xfId="46043"/>
    <cellStyle name="Calculation 2 2 2 3 16 3" xfId="27731"/>
    <cellStyle name="Calculation 2 2 2 3 16 3 2" xfId="47691"/>
    <cellStyle name="Calculation 2 2 2 3 16 4" xfId="18546"/>
    <cellStyle name="Calculation 2 2 2 3 16 4 2" xfId="37155"/>
    <cellStyle name="Calculation 2 2 2 3 16 5" xfId="33375"/>
    <cellStyle name="Calculation 2 2 2 3 17" xfId="13993"/>
    <cellStyle name="Calculation 2 2 2 3 17 2" xfId="23931"/>
    <cellStyle name="Calculation 2 2 2 3 17 2 2" xfId="36484"/>
    <cellStyle name="Calculation 2 2 2 3 17 3" xfId="28023"/>
    <cellStyle name="Calculation 2 2 2 3 17 3 2" xfId="47949"/>
    <cellStyle name="Calculation 2 2 2 3 17 4" xfId="18858"/>
    <cellStyle name="Calculation 2 2 2 3 17 4 2" xfId="35387"/>
    <cellStyle name="Calculation 2 2 2 3 17 5" xfId="33095"/>
    <cellStyle name="Calculation 2 2 2 3 18" xfId="14083"/>
    <cellStyle name="Calculation 2 2 2 3 18 2" xfId="24021"/>
    <cellStyle name="Calculation 2 2 2 3 18 2 2" xfId="35110"/>
    <cellStyle name="Calculation 2 2 2 3 18 3" xfId="28109"/>
    <cellStyle name="Calculation 2 2 2 3 18 3 2" xfId="48031"/>
    <cellStyle name="Calculation 2 2 2 3 18 4" xfId="18948"/>
    <cellStyle name="Calculation 2 2 2 3 18 4 2" xfId="41221"/>
    <cellStyle name="Calculation 2 2 2 3 18 5" xfId="33009"/>
    <cellStyle name="Calculation 2 2 2 3 19" xfId="19018"/>
    <cellStyle name="Calculation 2 2 2 3 19 2" xfId="40372"/>
    <cellStyle name="Calculation 2 2 2 3 2" xfId="345"/>
    <cellStyle name="Calculation 2 2 2 3 2 10" xfId="13385"/>
    <cellStyle name="Calculation 2 2 2 3 2 10 2" xfId="23336"/>
    <cellStyle name="Calculation 2 2 2 3 2 10 2 2" xfId="36578"/>
    <cellStyle name="Calculation 2 2 2 3 2 10 3" xfId="27455"/>
    <cellStyle name="Calculation 2 2 2 3 2 10 3 2" xfId="47443"/>
    <cellStyle name="Calculation 2 2 2 3 2 10 4" xfId="18250"/>
    <cellStyle name="Calculation 2 2 2 3 2 10 4 2" xfId="36355"/>
    <cellStyle name="Calculation 2 2 2 3 2 10 5" xfId="33643"/>
    <cellStyle name="Calculation 2 2 2 3 2 11" xfId="13574"/>
    <cellStyle name="Calculation 2 2 2 3 2 11 2" xfId="23521"/>
    <cellStyle name="Calculation 2 2 2 3 2 11 2 2" xfId="39567"/>
    <cellStyle name="Calculation 2 2 2 3 2 11 3" xfId="27632"/>
    <cellStyle name="Calculation 2 2 2 3 2 11 3 2" xfId="47592"/>
    <cellStyle name="Calculation 2 2 2 3 2 11 4" xfId="18439"/>
    <cellStyle name="Calculation 2 2 2 3 2 11 4 2" xfId="30246"/>
    <cellStyle name="Calculation 2 2 2 3 2 11 5" xfId="33482"/>
    <cellStyle name="Calculation 2 2 2 3 2 12" xfId="13762"/>
    <cellStyle name="Calculation 2 2 2 3 2 12 2" xfId="23709"/>
    <cellStyle name="Calculation 2 2 2 3 2 12 2 2" xfId="40972"/>
    <cellStyle name="Calculation 2 2 2 3 2 12 3" xfId="27812"/>
    <cellStyle name="Calculation 2 2 2 3 2 12 3 2" xfId="47764"/>
    <cellStyle name="Calculation 2 2 2 3 2 12 4" xfId="18627"/>
    <cellStyle name="Calculation 2 2 2 3 2 12 4 2" xfId="39659"/>
    <cellStyle name="Calculation 2 2 2 3 2 12 5" xfId="33302"/>
    <cellStyle name="Calculation 2 2 2 3 2 13" xfId="13680"/>
    <cellStyle name="Calculation 2 2 2 3 2 13 2" xfId="23627"/>
    <cellStyle name="Calculation 2 2 2 3 2 13 2 2" xfId="40002"/>
    <cellStyle name="Calculation 2 2 2 3 2 13 3" xfId="27730"/>
    <cellStyle name="Calculation 2 2 2 3 2 13 3 2" xfId="47690"/>
    <cellStyle name="Calculation 2 2 2 3 2 13 4" xfId="18545"/>
    <cellStyle name="Calculation 2 2 2 3 2 13 4 2" xfId="43451"/>
    <cellStyle name="Calculation 2 2 2 3 2 13 5" xfId="33376"/>
    <cellStyle name="Calculation 2 2 2 3 2 14" xfId="13992"/>
    <cellStyle name="Calculation 2 2 2 3 2 14 2" xfId="23930"/>
    <cellStyle name="Calculation 2 2 2 3 2 14 2 2" xfId="42781"/>
    <cellStyle name="Calculation 2 2 2 3 2 14 3" xfId="28022"/>
    <cellStyle name="Calculation 2 2 2 3 2 14 3 2" xfId="47948"/>
    <cellStyle name="Calculation 2 2 2 3 2 14 4" xfId="18857"/>
    <cellStyle name="Calculation 2 2 2 3 2 14 4 2" xfId="41656"/>
    <cellStyle name="Calculation 2 2 2 3 2 14 5" xfId="33096"/>
    <cellStyle name="Calculation 2 2 2 3 2 15" xfId="14082"/>
    <cellStyle name="Calculation 2 2 2 3 2 15 2" xfId="24020"/>
    <cellStyle name="Calculation 2 2 2 3 2 15 2 2" xfId="41379"/>
    <cellStyle name="Calculation 2 2 2 3 2 15 3" xfId="28108"/>
    <cellStyle name="Calculation 2 2 2 3 2 15 3 2" xfId="48030"/>
    <cellStyle name="Calculation 2 2 2 3 2 15 4" xfId="18947"/>
    <cellStyle name="Calculation 2 2 2 3 2 15 4 2" xfId="38077"/>
    <cellStyle name="Calculation 2 2 2 3 2 15 5" xfId="33010"/>
    <cellStyle name="Calculation 2 2 2 3 2 16" xfId="19019"/>
    <cellStyle name="Calculation 2 2 2 3 2 16 2" xfId="46400"/>
    <cellStyle name="Calculation 2 2 2 3 2 17" xfId="19585"/>
    <cellStyle name="Calculation 2 2 2 3 2 17 2" xfId="43386"/>
    <cellStyle name="Calculation 2 2 2 3 2 18" xfId="14154"/>
    <cellStyle name="Calculation 2 2 2 3 2 18 2" xfId="32982"/>
    <cellStyle name="Calculation 2 2 2 3 2 19" xfId="43504"/>
    <cellStyle name="Calculation 2 2 2 3 2 2" xfId="346"/>
    <cellStyle name="Calculation 2 2 2 3 2 2 10" xfId="13573"/>
    <cellStyle name="Calculation 2 2 2 3 2 2 10 2" xfId="23520"/>
    <cellStyle name="Calculation 2 2 2 3 2 2 10 2 2" xfId="37016"/>
    <cellStyle name="Calculation 2 2 2 3 2 2 10 3" xfId="27631"/>
    <cellStyle name="Calculation 2 2 2 3 2 2 10 3 2" xfId="47591"/>
    <cellStyle name="Calculation 2 2 2 3 2 2 10 4" xfId="18438"/>
    <cellStyle name="Calculation 2 2 2 3 2 2 10 4 2" xfId="37153"/>
    <cellStyle name="Calculation 2 2 2 3 2 2 10 5" xfId="33483"/>
    <cellStyle name="Calculation 2 2 2 3 2 2 11" xfId="13761"/>
    <cellStyle name="Calculation 2 2 2 3 2 2 11 2" xfId="23708"/>
    <cellStyle name="Calculation 2 2 2 3 2 2 11 2 2" xfId="41292"/>
    <cellStyle name="Calculation 2 2 2 3 2 2 11 3" xfId="27811"/>
    <cellStyle name="Calculation 2 2 2 3 2 2 11 3 2" xfId="47763"/>
    <cellStyle name="Calculation 2 2 2 3 2 2 11 4" xfId="18626"/>
    <cellStyle name="Calculation 2 2 2 3 2 2 11 4 2" xfId="36430"/>
    <cellStyle name="Calculation 2 2 2 3 2 2 11 5" xfId="33303"/>
    <cellStyle name="Calculation 2 2 2 3 2 2 12" xfId="13679"/>
    <cellStyle name="Calculation 2 2 2 3 2 2 12 2" xfId="23626"/>
    <cellStyle name="Calculation 2 2 2 3 2 2 12 2 2" xfId="36970"/>
    <cellStyle name="Calculation 2 2 2 3 2 2 12 3" xfId="27729"/>
    <cellStyle name="Calculation 2 2 2 3 2 2 12 3 2" xfId="47689"/>
    <cellStyle name="Calculation 2 2 2 3 2 2 12 4" xfId="18544"/>
    <cellStyle name="Calculation 2 2 2 3 2 2 12 4 2" xfId="46179"/>
    <cellStyle name="Calculation 2 2 2 3 2 2 12 5" xfId="33377"/>
    <cellStyle name="Calculation 2 2 2 3 2 2 13" xfId="13991"/>
    <cellStyle name="Calculation 2 2 2 3 2 2 13 2" xfId="23929"/>
    <cellStyle name="Calculation 2 2 2 3 2 2 13 2 2" xfId="45537"/>
    <cellStyle name="Calculation 2 2 2 3 2 2 13 3" xfId="28021"/>
    <cellStyle name="Calculation 2 2 2 3 2 2 13 3 2" xfId="47947"/>
    <cellStyle name="Calculation 2 2 2 3 2 2 13 4" xfId="18856"/>
    <cellStyle name="Calculation 2 2 2 3 2 2 13 4 2" xfId="44525"/>
    <cellStyle name="Calculation 2 2 2 3 2 2 13 5" xfId="33097"/>
    <cellStyle name="Calculation 2 2 2 3 2 2 14" xfId="14081"/>
    <cellStyle name="Calculation 2 2 2 3 2 2 14 2" xfId="24019"/>
    <cellStyle name="Calculation 2 2 2 3 2 2 14 2 2" xfId="44256"/>
    <cellStyle name="Calculation 2 2 2 3 2 2 14 3" xfId="28107"/>
    <cellStyle name="Calculation 2 2 2 3 2 2 14 3 2" xfId="48029"/>
    <cellStyle name="Calculation 2 2 2 3 2 2 14 4" xfId="18946"/>
    <cellStyle name="Calculation 2 2 2 3 2 2 14 4 2" xfId="35390"/>
    <cellStyle name="Calculation 2 2 2 3 2 2 14 5" xfId="33011"/>
    <cellStyle name="Calculation 2 2 2 3 2 2 15" xfId="19020"/>
    <cellStyle name="Calculation 2 2 2 3 2 2 15 2" xfId="43687"/>
    <cellStyle name="Calculation 2 2 2 3 2 2 16" xfId="19584"/>
    <cellStyle name="Calculation 2 2 2 3 2 2 16 2" xfId="46116"/>
    <cellStyle name="Calculation 2 2 2 3 2 2 17" xfId="14155"/>
    <cellStyle name="Calculation 2 2 2 3 2 2 17 2" xfId="32981"/>
    <cellStyle name="Calculation 2 2 2 3 2 2 18" xfId="37208"/>
    <cellStyle name="Calculation 2 2 2 3 2 2 2" xfId="9773"/>
    <cellStyle name="Calculation 2 2 2 3 2 2 2 2" xfId="19797"/>
    <cellStyle name="Calculation 2 2 2 3 2 2 2 2 2" xfId="42812"/>
    <cellStyle name="Calculation 2 2 2 3 2 2 2 3" xfId="24233"/>
    <cellStyle name="Calculation 2 2 2 3 2 2 2 3 2" xfId="39579"/>
    <cellStyle name="Calculation 2 2 2 3 2 2 2 4" xfId="14638"/>
    <cellStyle name="Calculation 2 2 2 3 2 2 2 4 2" xfId="32561"/>
    <cellStyle name="Calculation 2 2 2 3 2 2 2 5" xfId="38992"/>
    <cellStyle name="Calculation 2 2 2 3 2 2 3" xfId="12566"/>
    <cellStyle name="Calculation 2 2 2 3 2 2 3 2" xfId="22522"/>
    <cellStyle name="Calculation 2 2 2 3 2 2 3 2 2" xfId="44412"/>
    <cellStyle name="Calculation 2 2 2 3 2 2 3 3" xfId="26666"/>
    <cellStyle name="Calculation 2 2 2 3 2 2 3 3 2" xfId="43972"/>
    <cellStyle name="Calculation 2 2 2 3 2 2 3 4" xfId="17431"/>
    <cellStyle name="Calculation 2 2 2 3 2 2 3 4 2" xfId="36411"/>
    <cellStyle name="Calculation 2 2 2 3 2 2 3 5" xfId="34378"/>
    <cellStyle name="Calculation 2 2 2 3 2 2 4" xfId="12408"/>
    <cellStyle name="Calculation 2 2 2 3 2 2 4 2" xfId="22364"/>
    <cellStyle name="Calculation 2 2 2 3 2 2 4 2 2" xfId="39718"/>
    <cellStyle name="Calculation 2 2 2 3 2 2 4 3" xfId="26517"/>
    <cellStyle name="Calculation 2 2 2 3 2 2 4 3 2" xfId="46908"/>
    <cellStyle name="Calculation 2 2 2 3 2 2 4 4" xfId="17273"/>
    <cellStyle name="Calculation 2 2 2 3 2 2 4 4 2" xfId="45399"/>
    <cellStyle name="Calculation 2 2 2 3 2 2 4 5" xfId="34516"/>
    <cellStyle name="Calculation 2 2 2 3 2 2 5" xfId="12748"/>
    <cellStyle name="Calculation 2 2 2 3 2 2 5 2" xfId="22704"/>
    <cellStyle name="Calculation 2 2 2 3 2 2 5 2 2" xfId="45615"/>
    <cellStyle name="Calculation 2 2 2 3 2 2 5 3" xfId="26845"/>
    <cellStyle name="Calculation 2 2 2 3 2 2 5 3 2" xfId="44067"/>
    <cellStyle name="Calculation 2 2 2 3 2 2 5 4" xfId="17613"/>
    <cellStyle name="Calculation 2 2 2 3 2 2 5 4 2" xfId="46082"/>
    <cellStyle name="Calculation 2 2 2 3 2 2 5 5" xfId="34220"/>
    <cellStyle name="Calculation 2 2 2 3 2 2 6" xfId="12539"/>
    <cellStyle name="Calculation 2 2 2 3 2 2 6 2" xfId="22495"/>
    <cellStyle name="Calculation 2 2 2 3 2 2 6 2 2" xfId="43602"/>
    <cellStyle name="Calculation 2 2 2 3 2 2 6 3" xfId="26640"/>
    <cellStyle name="Calculation 2 2 2 3 2 2 6 3 2" xfId="40424"/>
    <cellStyle name="Calculation 2 2 2 3 2 2 6 4" xfId="17404"/>
    <cellStyle name="Calculation 2 2 2 3 2 2 6 4 2" xfId="38101"/>
    <cellStyle name="Calculation 2 2 2 3 2 2 6 5" xfId="34391"/>
    <cellStyle name="Calculation 2 2 2 3 2 2 7" xfId="13040"/>
    <cellStyle name="Calculation 2 2 2 3 2 2 7 2" xfId="22996"/>
    <cellStyle name="Calculation 2 2 2 3 2 2 7 2 2" xfId="43038"/>
    <cellStyle name="Calculation 2 2 2 3 2 2 7 3" xfId="27121"/>
    <cellStyle name="Calculation 2 2 2 3 2 2 7 3 2" xfId="47145"/>
    <cellStyle name="Calculation 2 2 2 3 2 2 7 4" xfId="17905"/>
    <cellStyle name="Calculation 2 2 2 3 2 2 7 4 2" xfId="42714"/>
    <cellStyle name="Calculation 2 2 2 3 2 2 7 5" xfId="33954"/>
    <cellStyle name="Calculation 2 2 2 3 2 2 8" xfId="12991"/>
    <cellStyle name="Calculation 2 2 2 3 2 2 8 2" xfId="22947"/>
    <cellStyle name="Calculation 2 2 2 3 2 2 8 2 2" xfId="44274"/>
    <cellStyle name="Calculation 2 2 2 3 2 2 8 3" xfId="27075"/>
    <cellStyle name="Calculation 2 2 2 3 2 2 8 3 2" xfId="47099"/>
    <cellStyle name="Calculation 2 2 2 3 2 2 8 4" xfId="17856"/>
    <cellStyle name="Calculation 2 2 2 3 2 2 8 4 2" xfId="46168"/>
    <cellStyle name="Calculation 2 2 2 3 2 2 8 5" xfId="34001"/>
    <cellStyle name="Calculation 2 2 2 3 2 2 9" xfId="13384"/>
    <cellStyle name="Calculation 2 2 2 3 2 2 9 2" xfId="23335"/>
    <cellStyle name="Calculation 2 2 2 3 2 2 9 2 2" xfId="42876"/>
    <cellStyle name="Calculation 2 2 2 3 2 2 9 3" xfId="27454"/>
    <cellStyle name="Calculation 2 2 2 3 2 2 9 3 2" xfId="47442"/>
    <cellStyle name="Calculation 2 2 2 3 2 2 9 4" xfId="18249"/>
    <cellStyle name="Calculation 2 2 2 3 2 2 9 4 2" xfId="42652"/>
    <cellStyle name="Calculation 2 2 2 3 2 2 9 5" xfId="33644"/>
    <cellStyle name="Calculation 2 2 2 3 2 3" xfId="9772"/>
    <cellStyle name="Calculation 2 2 2 3 2 3 2" xfId="19796"/>
    <cellStyle name="Calculation 2 2 2 3 2 3 2 2" xfId="45568"/>
    <cellStyle name="Calculation 2 2 2 3 2 3 3" xfId="24232"/>
    <cellStyle name="Calculation 2 2 2 3 2 3 3 2" xfId="37029"/>
    <cellStyle name="Calculation 2 2 2 3 2 3 4" xfId="14637"/>
    <cellStyle name="Calculation 2 2 2 3 2 3 4 2" xfId="32562"/>
    <cellStyle name="Calculation 2 2 2 3 2 3 5" xfId="35841"/>
    <cellStyle name="Calculation 2 2 2 3 2 4" xfId="12567"/>
    <cellStyle name="Calculation 2 2 2 3 2 4 2" xfId="22523"/>
    <cellStyle name="Calculation 2 2 2 3 2 4 2 2" xfId="41539"/>
    <cellStyle name="Calculation 2 2 2 3 2 4 3" xfId="26667"/>
    <cellStyle name="Calculation 2 2 2 3 2 4 3 2" xfId="37686"/>
    <cellStyle name="Calculation 2 2 2 3 2 4 4" xfId="17432"/>
    <cellStyle name="Calculation 2 2 2 3 2 4 4 2" xfId="39636"/>
    <cellStyle name="Calculation 2 2 2 3 2 4 5" xfId="34377"/>
    <cellStyle name="Calculation 2 2 2 3 2 5" xfId="12409"/>
    <cellStyle name="Calculation 2 2 2 3 2 5 2" xfId="22365"/>
    <cellStyle name="Calculation 2 2 2 3 2 5 2 2" xfId="45774"/>
    <cellStyle name="Calculation 2 2 2 3 2 5 3" xfId="26518"/>
    <cellStyle name="Calculation 2 2 2 3 2 5 3 2" xfId="44216"/>
    <cellStyle name="Calculation 2 2 2 3 2 5 4" xfId="17274"/>
    <cellStyle name="Calculation 2 2 2 3 2 5 4 2" xfId="42638"/>
    <cellStyle name="Calculation 2 2 2 3 2 5 5" xfId="34515"/>
    <cellStyle name="Calculation 2 2 2 3 2 6" xfId="12749"/>
    <cellStyle name="Calculation 2 2 2 3 2 6 2" xfId="22705"/>
    <cellStyle name="Calculation 2 2 2 3 2 6 2 2" xfId="42865"/>
    <cellStyle name="Calculation 2 2 2 3 2 6 3" xfId="26846"/>
    <cellStyle name="Calculation 2 2 2 3 2 6 3 2" xfId="37787"/>
    <cellStyle name="Calculation 2 2 2 3 2 6 4" xfId="17614"/>
    <cellStyle name="Calculation 2 2 2 3 2 6 4 2" xfId="43352"/>
    <cellStyle name="Calculation 2 2 2 3 2 6 5" xfId="34219"/>
    <cellStyle name="Calculation 2 2 2 3 2 7" xfId="12540"/>
    <cellStyle name="Calculation 2 2 2 3 2 7 2" xfId="22496"/>
    <cellStyle name="Calculation 2 2 2 3 2 7 2 2" xfId="37308"/>
    <cellStyle name="Calculation 2 2 2 3 2 7 3" xfId="26641"/>
    <cellStyle name="Calculation 2 2 2 3 2 7 3 2" xfId="46449"/>
    <cellStyle name="Calculation 2 2 2 3 2 7 4" xfId="17405"/>
    <cellStyle name="Calculation 2 2 2 3 2 7 4 2" xfId="41197"/>
    <cellStyle name="Calculation 2 2 2 3 2 7 5" xfId="34390"/>
    <cellStyle name="Calculation 2 2 2 3 2 8" xfId="13041"/>
    <cellStyle name="Calculation 2 2 2 3 2 8 2" xfId="22997"/>
    <cellStyle name="Calculation 2 2 2 3 2 8 2 2" xfId="36739"/>
    <cellStyle name="Calculation 2 2 2 3 2 8 3" xfId="27122"/>
    <cellStyle name="Calculation 2 2 2 3 2 8 3 2" xfId="47146"/>
    <cellStyle name="Calculation 2 2 2 3 2 8 4" xfId="17906"/>
    <cellStyle name="Calculation 2 2 2 3 2 8 4 2" xfId="36417"/>
    <cellStyle name="Calculation 2 2 2 3 2 8 5" xfId="33953"/>
    <cellStyle name="Calculation 2 2 2 3 2 9" xfId="12992"/>
    <cellStyle name="Calculation 2 2 2 3 2 9 2" xfId="22948"/>
    <cellStyle name="Calculation 2 2 2 3 2 9 2 2" xfId="41397"/>
    <cellStyle name="Calculation 2 2 2 3 2 9 3" xfId="27076"/>
    <cellStyle name="Calculation 2 2 2 3 2 9 3 2" xfId="47100"/>
    <cellStyle name="Calculation 2 2 2 3 2 9 4" xfId="17857"/>
    <cellStyle name="Calculation 2 2 2 3 2 9 4 2" xfId="43440"/>
    <cellStyle name="Calculation 2 2 2 3 2 9 5" xfId="34000"/>
    <cellStyle name="Calculation 2 2 2 3 20" xfId="19586"/>
    <cellStyle name="Calculation 2 2 2 3 20 2" xfId="37092"/>
    <cellStyle name="Calculation 2 2 2 3 21" xfId="14153"/>
    <cellStyle name="Calculation 2 2 2 3 21 2" xfId="32983"/>
    <cellStyle name="Calculation 2 2 2 3 22" xfId="46232"/>
    <cellStyle name="Calculation 2 2 2 3 3" xfId="347"/>
    <cellStyle name="Calculation 2 2 2 3 3 10" xfId="13572"/>
    <cellStyle name="Calculation 2 2 2 3 3 10 2" xfId="23519"/>
    <cellStyle name="Calculation 2 2 2 3 3 10 2 2" xfId="43310"/>
    <cellStyle name="Calculation 2 2 2 3 3 10 3" xfId="27630"/>
    <cellStyle name="Calculation 2 2 2 3 3 10 3 2" xfId="47590"/>
    <cellStyle name="Calculation 2 2 2 3 3 10 4" xfId="18437"/>
    <cellStyle name="Calculation 2 2 2 3 3 10 4 2" xfId="43449"/>
    <cellStyle name="Calculation 2 2 2 3 3 10 5" xfId="33484"/>
    <cellStyle name="Calculation 2 2 2 3 3 11" xfId="13760"/>
    <cellStyle name="Calculation 2 2 2 3 3 11 2" xfId="23707"/>
    <cellStyle name="Calculation 2 2 2 3 3 11 2 2" xfId="38002"/>
    <cellStyle name="Calculation 2 2 2 3 3 11 3" xfId="27810"/>
    <cellStyle name="Calculation 2 2 2 3 3 11 3 2" xfId="47762"/>
    <cellStyle name="Calculation 2 2 2 3 3 11 4" xfId="18625"/>
    <cellStyle name="Calculation 2 2 2 3 3 11 4 2" xfId="42726"/>
    <cellStyle name="Calculation 2 2 2 3 3 11 5" xfId="33304"/>
    <cellStyle name="Calculation 2 2 2 3 3 12" xfId="13678"/>
    <cellStyle name="Calculation 2 2 2 3 3 12 2" xfId="23625"/>
    <cellStyle name="Calculation 2 2 2 3 3 12 2 2" xfId="43265"/>
    <cellStyle name="Calculation 2 2 2 3 3 12 3" xfId="27728"/>
    <cellStyle name="Calculation 2 2 2 3 3 12 3 2" xfId="47688"/>
    <cellStyle name="Calculation 2 2 2 3 3 12 4" xfId="18543"/>
    <cellStyle name="Calculation 2 2 2 3 3 12 4 2" xfId="40137"/>
    <cellStyle name="Calculation 2 2 2 3 3 12 5" xfId="33378"/>
    <cellStyle name="Calculation 2 2 2 3 3 13" xfId="13990"/>
    <cellStyle name="Calculation 2 2 2 3 3 13 2" xfId="23928"/>
    <cellStyle name="Calculation 2 2 2 3 3 13 2 2" xfId="39469"/>
    <cellStyle name="Calculation 2 2 2 3 3 13 3" xfId="28020"/>
    <cellStyle name="Calculation 2 2 2 3 3 13 3 2" xfId="47946"/>
    <cellStyle name="Calculation 2 2 2 3 3 13 4" xfId="18855"/>
    <cellStyle name="Calculation 2 2 2 3 3 13 4 2" xfId="38492"/>
    <cellStyle name="Calculation 2 2 2 3 3 13 5" xfId="33098"/>
    <cellStyle name="Calculation 2 2 2 3 3 14" xfId="14080"/>
    <cellStyle name="Calculation 2 2 2 3 3 14 2" xfId="24018"/>
    <cellStyle name="Calculation 2 2 2 3 3 14 2 2" xfId="38216"/>
    <cellStyle name="Calculation 2 2 2 3 3 14 3" xfId="28106"/>
    <cellStyle name="Calculation 2 2 2 3 3 14 3 2" xfId="48028"/>
    <cellStyle name="Calculation 2 2 2 3 3 14 4" xfId="18945"/>
    <cellStyle name="Calculation 2 2 2 3 3 14 4 2" xfId="41659"/>
    <cellStyle name="Calculation 2 2 2 3 3 14 5" xfId="33012"/>
    <cellStyle name="Calculation 2 2 2 3 3 15" xfId="19021"/>
    <cellStyle name="Calculation 2 2 2 3 3 15 2" xfId="37392"/>
    <cellStyle name="Calculation 2 2 2 3 3 16" xfId="19583"/>
    <cellStyle name="Calculation 2 2 2 3 3 16 2" xfId="40073"/>
    <cellStyle name="Calculation 2 2 2 3 3 17" xfId="14156"/>
    <cellStyle name="Calculation 2 2 2 3 3 17 2" xfId="32980"/>
    <cellStyle name="Calculation 2 2 2 3 3 18" xfId="39929"/>
    <cellStyle name="Calculation 2 2 2 3 3 2" xfId="9774"/>
    <cellStyle name="Calculation 2 2 2 3 3 2 2" xfId="19798"/>
    <cellStyle name="Calculation 2 2 2 3 3 2 2 2" xfId="36516"/>
    <cellStyle name="Calculation 2 2 2 3 3 2 3" xfId="24234"/>
    <cellStyle name="Calculation 2 2 2 3 3 2 3 2" xfId="45640"/>
    <cellStyle name="Calculation 2 2 2 3 3 2 4" xfId="14639"/>
    <cellStyle name="Calculation 2 2 2 3 3 2 4 2" xfId="32560"/>
    <cellStyle name="Calculation 2 2 2 3 3 2 5" xfId="44972"/>
    <cellStyle name="Calculation 2 2 2 3 3 3" xfId="9605"/>
    <cellStyle name="Calculation 2 2 2 3 3 3 2" xfId="19629"/>
    <cellStyle name="Calculation 2 2 2 3 3 3 2 2" xfId="43387"/>
    <cellStyle name="Calculation 2 2 2 3 3 3 3" xfId="24069"/>
    <cellStyle name="Calculation 2 2 2 3 3 3 3 2" xfId="40474"/>
    <cellStyle name="Calculation 2 2 2 3 3 3 4" xfId="14470"/>
    <cellStyle name="Calculation 2 2 2 3 3 3 4 2" xfId="32709"/>
    <cellStyle name="Calculation 2 2 2 3 3 3 5" xfId="44974"/>
    <cellStyle name="Calculation 2 2 2 3 3 4" xfId="12407"/>
    <cellStyle name="Calculation 2 2 2 3 3 4 2" xfId="22363"/>
    <cellStyle name="Calculation 2 2 2 3 3 4 2 2" xfId="36562"/>
    <cellStyle name="Calculation 2 2 2 3 3 4 3" xfId="26516"/>
    <cellStyle name="Calculation 2 2 2 3 3 4 3 2" xfId="40910"/>
    <cellStyle name="Calculation 2 2 2 3 3 4 4" xfId="17272"/>
    <cellStyle name="Calculation 2 2 2 3 3 4 4 2" xfId="39323"/>
    <cellStyle name="Calculation 2 2 2 3 3 4 5" xfId="34517"/>
    <cellStyle name="Calculation 2 2 2 3 3 5" xfId="12747"/>
    <cellStyle name="Calculation 2 2 2 3 3 5 2" xfId="22703"/>
    <cellStyle name="Calculation 2 2 2 3 3 5 2 2" xfId="39553"/>
    <cellStyle name="Calculation 2 2 2 3 3 5 3" xfId="26844"/>
    <cellStyle name="Calculation 2 2 2 3 3 5 3 2" xfId="46763"/>
    <cellStyle name="Calculation 2 2 2 3 3 5 4" xfId="17612"/>
    <cellStyle name="Calculation 2 2 2 3 3 5 4 2" xfId="40040"/>
    <cellStyle name="Calculation 2 2 2 3 3 5 5" xfId="34221"/>
    <cellStyle name="Calculation 2 2 2 3 3 6" xfId="12538"/>
    <cellStyle name="Calculation 2 2 2 3 3 6 2" xfId="22494"/>
    <cellStyle name="Calculation 2 2 2 3 3 6 2 2" xfId="46321"/>
    <cellStyle name="Calculation 2 2 2 3 3 6 3" xfId="26639"/>
    <cellStyle name="Calculation 2 2 2 3 3 6 3 2" xfId="37282"/>
    <cellStyle name="Calculation 2 2 2 3 3 6 4" xfId="17403"/>
    <cellStyle name="Calculation 2 2 2 3 3 6 4 2" xfId="35415"/>
    <cellStyle name="Calculation 2 2 2 3 3 6 5" xfId="34392"/>
    <cellStyle name="Calculation 2 2 2 3 3 7" xfId="13039"/>
    <cellStyle name="Calculation 2 2 2 3 3 7 2" xfId="22995"/>
    <cellStyle name="Calculation 2 2 2 3 3 7 2 2" xfId="45784"/>
    <cellStyle name="Calculation 2 2 2 3 3 7 3" xfId="27120"/>
    <cellStyle name="Calculation 2 2 2 3 3 7 3 2" xfId="47144"/>
    <cellStyle name="Calculation 2 2 2 3 3 7 4" xfId="17904"/>
    <cellStyle name="Calculation 2 2 2 3 3 7 4 2" xfId="45470"/>
    <cellStyle name="Calculation 2 2 2 3 3 7 5" xfId="33955"/>
    <cellStyle name="Calculation 2 2 2 3 3 8" xfId="12990"/>
    <cellStyle name="Calculation 2 2 2 3 3 8 2" xfId="22946"/>
    <cellStyle name="Calculation 2 2 2 3 3 8 2 2" xfId="38233"/>
    <cellStyle name="Calculation 2 2 2 3 3 8 3" xfId="27074"/>
    <cellStyle name="Calculation 2 2 2 3 3 8 3 2" xfId="47098"/>
    <cellStyle name="Calculation 2 2 2 3 3 8 4" xfId="17855"/>
    <cellStyle name="Calculation 2 2 2 3 3 8 4 2" xfId="40126"/>
    <cellStyle name="Calculation 2 2 2 3 3 8 5" xfId="34002"/>
    <cellStyle name="Calculation 2 2 2 3 3 9" xfId="13383"/>
    <cellStyle name="Calculation 2 2 2 3 3 9 2" xfId="23334"/>
    <cellStyle name="Calculation 2 2 2 3 3 9 2 2" xfId="45626"/>
    <cellStyle name="Calculation 2 2 2 3 3 9 3" xfId="27453"/>
    <cellStyle name="Calculation 2 2 2 3 3 9 3 2" xfId="47441"/>
    <cellStyle name="Calculation 2 2 2 3 3 9 4" xfId="18248"/>
    <cellStyle name="Calculation 2 2 2 3 3 9 4 2" xfId="45412"/>
    <cellStyle name="Calculation 2 2 2 3 3 9 5" xfId="33645"/>
    <cellStyle name="Calculation 2 2 2 3 4" xfId="348"/>
    <cellStyle name="Calculation 2 2 2 3 4 10" xfId="13571"/>
    <cellStyle name="Calculation 2 2 2 3 4 10 2" xfId="23518"/>
    <cellStyle name="Calculation 2 2 2 3 4 10 2 2" xfId="46040"/>
    <cellStyle name="Calculation 2 2 2 3 4 10 3" xfId="27629"/>
    <cellStyle name="Calculation 2 2 2 3 4 10 3 2" xfId="47589"/>
    <cellStyle name="Calculation 2 2 2 3 4 10 4" xfId="18436"/>
    <cellStyle name="Calculation 2 2 2 3 4 10 4 2" xfId="46177"/>
    <cellStyle name="Calculation 2 2 2 3 4 10 5" xfId="33485"/>
    <cellStyle name="Calculation 2 2 2 3 4 11" xfId="13759"/>
    <cellStyle name="Calculation 2 2 2 3 4 11 2" xfId="23706"/>
    <cellStyle name="Calculation 2 2 2 3 4 11 2 2" xfId="29864"/>
    <cellStyle name="Calculation 2 2 2 3 4 11 3" xfId="27809"/>
    <cellStyle name="Calculation 2 2 2 3 4 11 3 2" xfId="47761"/>
    <cellStyle name="Calculation 2 2 2 3 4 11 4" xfId="18624"/>
    <cellStyle name="Calculation 2 2 2 3 4 11 4 2" xfId="45482"/>
    <cellStyle name="Calculation 2 2 2 3 4 11 5" xfId="33305"/>
    <cellStyle name="Calculation 2 2 2 3 4 12" xfId="13677"/>
    <cellStyle name="Calculation 2 2 2 3 4 12 2" xfId="23624"/>
    <cellStyle name="Calculation 2 2 2 3 4 12 2 2" xfId="46001"/>
    <cellStyle name="Calculation 2 2 2 3 4 12 3" xfId="27727"/>
    <cellStyle name="Calculation 2 2 2 3 4 12 3 2" xfId="47687"/>
    <cellStyle name="Calculation 2 2 2 3 4 12 4" xfId="18542"/>
    <cellStyle name="Calculation 2 2 2 3 4 12 4 2" xfId="37381"/>
    <cellStyle name="Calculation 2 2 2 3 4 12 5" xfId="33379"/>
    <cellStyle name="Calculation 2 2 2 3 4 13" xfId="13989"/>
    <cellStyle name="Calculation 2 2 2 3 4 13 2" xfId="23927"/>
    <cellStyle name="Calculation 2 2 2 3 4 13 2 2" xfId="36769"/>
    <cellStyle name="Calculation 2 2 2 3 4 13 3" xfId="28019"/>
    <cellStyle name="Calculation 2 2 2 3 4 13 3 2" xfId="47945"/>
    <cellStyle name="Calculation 2 2 2 3 4 13 4" xfId="18854"/>
    <cellStyle name="Calculation 2 2 2 3 4 13 4 2" xfId="35319"/>
    <cellStyle name="Calculation 2 2 2 3 4 13 5" xfId="33099"/>
    <cellStyle name="Calculation 2 2 2 3 4 14" xfId="14079"/>
    <cellStyle name="Calculation 2 2 2 3 4 14 2" xfId="24017"/>
    <cellStyle name="Calculation 2 2 2 3 4 14 2 2" xfId="36485"/>
    <cellStyle name="Calculation 2 2 2 3 4 14 3" xfId="28105"/>
    <cellStyle name="Calculation 2 2 2 3 4 14 3 2" xfId="48027"/>
    <cellStyle name="Calculation 2 2 2 3 4 14 4" xfId="18944"/>
    <cellStyle name="Calculation 2 2 2 3 4 14 4 2" xfId="44527"/>
    <cellStyle name="Calculation 2 2 2 3 4 14 5" xfId="33013"/>
    <cellStyle name="Calculation 2 2 2 3 4 15" xfId="19022"/>
    <cellStyle name="Calculation 2 2 2 3 4 15 2" xfId="40144"/>
    <cellStyle name="Calculation 2 2 2 3 4 16" xfId="19582"/>
    <cellStyle name="Calculation 2 2 2 3 4 16 2" xfId="37173"/>
    <cellStyle name="Calculation 2 2 2 3 4 17" xfId="14157"/>
    <cellStyle name="Calculation 2 2 2 3 4 17 2" xfId="32979"/>
    <cellStyle name="Calculation 2 2 2 3 4 18" xfId="45976"/>
    <cellStyle name="Calculation 2 2 2 3 4 2" xfId="9775"/>
    <cellStyle name="Calculation 2 2 2 3 4 2 2" xfId="19799"/>
    <cellStyle name="Calculation 2 2 2 3 4 2 2 2" xfId="39680"/>
    <cellStyle name="Calculation 2 2 2 3 4 2 3" xfId="24235"/>
    <cellStyle name="Calculation 2 2 2 3 4 2 3 2" xfId="42890"/>
    <cellStyle name="Calculation 2 2 2 3 4 2 4" xfId="14640"/>
    <cellStyle name="Calculation 2 2 2 3 4 2 4 2" xfId="32559"/>
    <cellStyle name="Calculation 2 2 2 3 4 2 5" xfId="42202"/>
    <cellStyle name="Calculation 2 2 2 3 4 3" xfId="9606"/>
    <cellStyle name="Calculation 2 2 2 3 4 3 2" xfId="19630"/>
    <cellStyle name="Calculation 2 2 2 3 4 3 2 2" xfId="37093"/>
    <cellStyle name="Calculation 2 2 2 3 4 3 3" xfId="24070"/>
    <cellStyle name="Calculation 2 2 2 3 4 3 3 2" xfId="46496"/>
    <cellStyle name="Calculation 2 2 2 3 4 3 4" xfId="14471"/>
    <cellStyle name="Calculation 2 2 2 3 4 3 4 2" xfId="32708"/>
    <cellStyle name="Calculation 2 2 2 3 4 3 5" xfId="42204"/>
    <cellStyle name="Calculation 2 2 2 3 4 4" xfId="12406"/>
    <cellStyle name="Calculation 2 2 2 3 4 4 2" xfId="22362"/>
    <cellStyle name="Calculation 2 2 2 3 4 4 2 2" xfId="42861"/>
    <cellStyle name="Calculation 2 2 2 3 4 4 3" xfId="26515"/>
    <cellStyle name="Calculation 2 2 2 3 4 4 3 2" xfId="35094"/>
    <cellStyle name="Calculation 2 2 2 3 4 4 4" xfId="17271"/>
    <cellStyle name="Calculation 2 2 2 3 4 4 4 2" xfId="36645"/>
    <cellStyle name="Calculation 2 2 2 3 4 4 5" xfId="34518"/>
    <cellStyle name="Calculation 2 2 2 3 4 5" xfId="12746"/>
    <cellStyle name="Calculation 2 2 2 3 4 5 2" xfId="22702"/>
    <cellStyle name="Calculation 2 2 2 3 4 5 2 2" xfId="36849"/>
    <cellStyle name="Calculation 2 2 2 3 4 5 3" xfId="26843"/>
    <cellStyle name="Calculation 2 2 2 3 4 5 3 2" xfId="40762"/>
    <cellStyle name="Calculation 2 2 2 3 4 5 4" xfId="17611"/>
    <cellStyle name="Calculation 2 2 2 3 4 5 4 2" xfId="30261"/>
    <cellStyle name="Calculation 2 2 2 3 4 5 5" xfId="34222"/>
    <cellStyle name="Calculation 2 2 2 3 4 6" xfId="12537"/>
    <cellStyle name="Calculation 2 2 2 3 4 6 2" xfId="22493"/>
    <cellStyle name="Calculation 2 2 2 3 4 6 2 2" xfId="40289"/>
    <cellStyle name="Calculation 2 2 2 3 4 6 3" xfId="26638"/>
    <cellStyle name="Calculation 2 2 2 3 4 6 3 2" xfId="43579"/>
    <cellStyle name="Calculation 2 2 2 3 4 6 4" xfId="17402"/>
    <cellStyle name="Calculation 2 2 2 3 4 6 4 2" xfId="41684"/>
    <cellStyle name="Calculation 2 2 2 3 4 6 5" xfId="34393"/>
    <cellStyle name="Calculation 2 2 2 3 4 7" xfId="13038"/>
    <cellStyle name="Calculation 2 2 2 3 4 7 2" xfId="22994"/>
    <cellStyle name="Calculation 2 2 2 3 4 7 2 2" xfId="39728"/>
    <cellStyle name="Calculation 2 2 2 3 4 7 3" xfId="27119"/>
    <cellStyle name="Calculation 2 2 2 3 4 7 3 2" xfId="47143"/>
    <cellStyle name="Calculation 2 2 2 3 4 7 4" xfId="17903"/>
    <cellStyle name="Calculation 2 2 2 3 4 7 4 2" xfId="39400"/>
    <cellStyle name="Calculation 2 2 2 3 4 7 5" xfId="33956"/>
    <cellStyle name="Calculation 2 2 2 3 4 8" xfId="12989"/>
    <cellStyle name="Calculation 2 2 2 3 4 8 2" xfId="22945"/>
    <cellStyle name="Calculation 2 2 2 3 4 8 2 2" xfId="36470"/>
    <cellStyle name="Calculation 2 2 2 3 4 8 3" xfId="27073"/>
    <cellStyle name="Calculation 2 2 2 3 4 8 3 2" xfId="47097"/>
    <cellStyle name="Calculation 2 2 2 3 4 8 4" xfId="17854"/>
    <cellStyle name="Calculation 2 2 2 3 4 8 4 2" xfId="37370"/>
    <cellStyle name="Calculation 2 2 2 3 4 8 5" xfId="34003"/>
    <cellStyle name="Calculation 2 2 2 3 4 9" xfId="13382"/>
    <cellStyle name="Calculation 2 2 2 3 4 9 2" xfId="23333"/>
    <cellStyle name="Calculation 2 2 2 3 4 9 2 2" xfId="39565"/>
    <cellStyle name="Calculation 2 2 2 3 4 9 3" xfId="27452"/>
    <cellStyle name="Calculation 2 2 2 3 4 9 3 2" xfId="47440"/>
    <cellStyle name="Calculation 2 2 2 3 4 9 4" xfId="18247"/>
    <cellStyle name="Calculation 2 2 2 3 4 9 4 2" xfId="39336"/>
    <cellStyle name="Calculation 2 2 2 3 4 9 5" xfId="33646"/>
    <cellStyle name="Calculation 2 2 2 3 5" xfId="349"/>
    <cellStyle name="Calculation 2 2 2 3 5 10" xfId="13570"/>
    <cellStyle name="Calculation 2 2 2 3 5 10 2" xfId="23517"/>
    <cellStyle name="Calculation 2 2 2 3 5 10 2 2" xfId="39999"/>
    <cellStyle name="Calculation 2 2 2 3 5 10 3" xfId="27628"/>
    <cellStyle name="Calculation 2 2 2 3 5 10 3 2" xfId="47588"/>
    <cellStyle name="Calculation 2 2 2 3 5 10 4" xfId="18435"/>
    <cellStyle name="Calculation 2 2 2 3 5 10 4 2" xfId="40135"/>
    <cellStyle name="Calculation 2 2 2 3 5 10 5" xfId="33486"/>
    <cellStyle name="Calculation 2 2 2 3 5 11" xfId="13758"/>
    <cellStyle name="Calculation 2 2 2 3 5 11 2" xfId="23705"/>
    <cellStyle name="Calculation 2 2 2 3 5 11 2 2" xfId="37494"/>
    <cellStyle name="Calculation 2 2 2 3 5 11 3" xfId="27808"/>
    <cellStyle name="Calculation 2 2 2 3 5 11 3 2" xfId="47760"/>
    <cellStyle name="Calculation 2 2 2 3 5 11 4" xfId="18623"/>
    <cellStyle name="Calculation 2 2 2 3 5 11 4 2" xfId="39413"/>
    <cellStyle name="Calculation 2 2 2 3 5 11 5" xfId="33306"/>
    <cellStyle name="Calculation 2 2 2 3 5 12" xfId="13676"/>
    <cellStyle name="Calculation 2 2 2 3 5 12 2" xfId="23623"/>
    <cellStyle name="Calculation 2 2 2 3 5 12 2 2" xfId="39954"/>
    <cellStyle name="Calculation 2 2 2 3 5 12 3" xfId="27726"/>
    <cellStyle name="Calculation 2 2 2 3 5 12 3 2" xfId="47686"/>
    <cellStyle name="Calculation 2 2 2 3 5 12 4" xfId="18541"/>
    <cellStyle name="Calculation 2 2 2 3 5 12 4 2" xfId="43677"/>
    <cellStyle name="Calculation 2 2 2 3 5 12 5" xfId="33380"/>
    <cellStyle name="Calculation 2 2 2 3 5 13" xfId="13988"/>
    <cellStyle name="Calculation 2 2 2 3 5 13 2" xfId="23926"/>
    <cellStyle name="Calculation 2 2 2 3 5 13 2 2" xfId="43067"/>
    <cellStyle name="Calculation 2 2 2 3 5 13 3" xfId="28018"/>
    <cellStyle name="Calculation 2 2 2 3 5 13 3 2" xfId="47944"/>
    <cellStyle name="Calculation 2 2 2 3 5 13 4" xfId="18853"/>
    <cellStyle name="Calculation 2 2 2 3 5 13 4 2" xfId="41590"/>
    <cellStyle name="Calculation 2 2 2 3 5 13 5" xfId="33100"/>
    <cellStyle name="Calculation 2 2 2 3 5 14" xfId="14078"/>
    <cellStyle name="Calculation 2 2 2 3 5 14 2" xfId="24016"/>
    <cellStyle name="Calculation 2 2 2 3 5 14 2 2" xfId="42782"/>
    <cellStyle name="Calculation 2 2 2 3 5 14 3" xfId="28104"/>
    <cellStyle name="Calculation 2 2 2 3 5 14 3 2" xfId="48026"/>
    <cellStyle name="Calculation 2 2 2 3 5 14 4" xfId="18943"/>
    <cellStyle name="Calculation 2 2 2 3 5 14 4 2" xfId="38494"/>
    <cellStyle name="Calculation 2 2 2 3 5 14 5" xfId="33014"/>
    <cellStyle name="Calculation 2 2 2 3 5 15" xfId="19023"/>
    <cellStyle name="Calculation 2 2 2 3 5 15 2" xfId="46186"/>
    <cellStyle name="Calculation 2 2 2 3 5 16" xfId="19581"/>
    <cellStyle name="Calculation 2 2 2 3 5 16 2" xfId="43469"/>
    <cellStyle name="Calculation 2 2 2 3 5 17" xfId="14158"/>
    <cellStyle name="Calculation 2 2 2 3 5 17 2" xfId="32978"/>
    <cellStyle name="Calculation 2 2 2 3 5 18" xfId="43240"/>
    <cellStyle name="Calculation 2 2 2 3 5 2" xfId="9776"/>
    <cellStyle name="Calculation 2 2 2 3 5 2 2" xfId="19800"/>
    <cellStyle name="Calculation 2 2 2 3 5 2 2 2" xfId="45736"/>
    <cellStyle name="Calculation 2 2 2 3 5 2 3" xfId="24236"/>
    <cellStyle name="Calculation 2 2 2 3 5 2 3 2" xfId="36591"/>
    <cellStyle name="Calculation 2 2 2 3 5 2 4" xfId="14641"/>
    <cellStyle name="Calculation 2 2 2 3 5 2 4 2" xfId="32558"/>
    <cellStyle name="Calculation 2 2 2 3 5 2 5" xfId="35893"/>
    <cellStyle name="Calculation 2 2 2 3 5 3" xfId="9607"/>
    <cellStyle name="Calculation 2 2 2 3 5 3 2" xfId="19631"/>
    <cellStyle name="Calculation 2 2 2 3 5 3 2 2" xfId="39430"/>
    <cellStyle name="Calculation 2 2 2 3 5 3 3" xfId="24071"/>
    <cellStyle name="Calculation 2 2 2 3 5 3 3 2" xfId="43786"/>
    <cellStyle name="Calculation 2 2 2 3 5 3 4" xfId="14472"/>
    <cellStyle name="Calculation 2 2 2 3 5 3 4 2" xfId="32707"/>
    <cellStyle name="Calculation 2 2 2 3 5 3 5" xfId="35895"/>
    <cellStyle name="Calculation 2 2 2 3 5 4" xfId="12405"/>
    <cellStyle name="Calculation 2 2 2 3 5 4 2" xfId="22361"/>
    <cellStyle name="Calculation 2 2 2 3 5 4 2 2" xfId="45610"/>
    <cellStyle name="Calculation 2 2 2 3 5 4 3" xfId="26514"/>
    <cellStyle name="Calculation 2 2 2 3 5 4 3 2" xfId="41363"/>
    <cellStyle name="Calculation 2 2 2 3 5 4 4" xfId="17270"/>
    <cellStyle name="Calculation 2 2 2 3 5 4 4 2" xfId="42944"/>
    <cellStyle name="Calculation 2 2 2 3 5 4 5" xfId="34519"/>
    <cellStyle name="Calculation 2 2 2 3 5 5" xfId="12745"/>
    <cellStyle name="Calculation 2 2 2 3 5 5 2" xfId="22701"/>
    <cellStyle name="Calculation 2 2 2 3 5 5 2 2" xfId="43147"/>
    <cellStyle name="Calculation 2 2 2 3 5 5 3" xfId="26842"/>
    <cellStyle name="Calculation 2 2 2 3 5 5 3 2" xfId="37788"/>
    <cellStyle name="Calculation 2 2 2 3 5 5 4" xfId="17610"/>
    <cellStyle name="Calculation 2 2 2 3 5 5 4 2" xfId="37139"/>
    <cellStyle name="Calculation 2 2 2 3 5 5 5" xfId="34223"/>
    <cellStyle name="Calculation 2 2 2 3 5 6" xfId="12536"/>
    <cellStyle name="Calculation 2 2 2 3 5 6 2" xfId="22492"/>
    <cellStyle name="Calculation 2 2 2 3 5 6 2 2" xfId="35265"/>
    <cellStyle name="Calculation 2 2 2 3 5 6 3" xfId="26637"/>
    <cellStyle name="Calculation 2 2 2 3 5 6 3 2" xfId="46299"/>
    <cellStyle name="Calculation 2 2 2 3 5 6 4" xfId="17401"/>
    <cellStyle name="Calculation 2 2 2 3 5 6 4 2" xfId="44552"/>
    <cellStyle name="Calculation 2 2 2 3 5 6 5" xfId="34394"/>
    <cellStyle name="Calculation 2 2 2 3 5 7" xfId="13037"/>
    <cellStyle name="Calculation 2 2 2 3 5 7 2" xfId="22993"/>
    <cellStyle name="Calculation 2 2 2 3 5 7 2 2" xfId="36572"/>
    <cellStyle name="Calculation 2 2 2 3 5 7 3" xfId="27118"/>
    <cellStyle name="Calculation 2 2 2 3 5 7 3 2" xfId="47142"/>
    <cellStyle name="Calculation 2 2 2 3 5 7 4" xfId="17902"/>
    <cellStyle name="Calculation 2 2 2 3 5 7 4 2" xfId="37063"/>
    <cellStyle name="Calculation 2 2 2 3 5 7 5" xfId="33957"/>
    <cellStyle name="Calculation 2 2 2 3 5 8" xfId="12988"/>
    <cellStyle name="Calculation 2 2 2 3 5 8 2" xfId="22944"/>
    <cellStyle name="Calculation 2 2 2 3 5 8 2 2" xfId="42767"/>
    <cellStyle name="Calculation 2 2 2 3 5 8 3" xfId="27072"/>
    <cellStyle name="Calculation 2 2 2 3 5 8 3 2" xfId="47096"/>
    <cellStyle name="Calculation 2 2 2 3 5 8 4" xfId="17853"/>
    <cellStyle name="Calculation 2 2 2 3 5 8 4 2" xfId="43666"/>
    <cellStyle name="Calculation 2 2 2 3 5 8 5" xfId="34004"/>
    <cellStyle name="Calculation 2 2 2 3 5 9" xfId="13381"/>
    <cellStyle name="Calculation 2 2 2 3 5 9 2" xfId="23332"/>
    <cellStyle name="Calculation 2 2 2 3 5 9 2 2" xfId="37014"/>
    <cellStyle name="Calculation 2 2 2 3 5 9 3" xfId="27451"/>
    <cellStyle name="Calculation 2 2 2 3 5 9 3 2" xfId="47439"/>
    <cellStyle name="Calculation 2 2 2 3 5 9 4" xfId="18246"/>
    <cellStyle name="Calculation 2 2 2 3 5 9 4 2" xfId="36662"/>
    <cellStyle name="Calculation 2 2 2 3 5 9 5" xfId="33647"/>
    <cellStyle name="Calculation 2 2 2 3 6" xfId="9771"/>
    <cellStyle name="Calculation 2 2 2 3 6 2" xfId="19795"/>
    <cellStyle name="Calculation 2 2 2 3 6 2 2" xfId="39500"/>
    <cellStyle name="Calculation 2 2 2 3 6 3" xfId="24231"/>
    <cellStyle name="Calculation 2 2 2 3 6 3 2" xfId="43323"/>
    <cellStyle name="Calculation 2 2 2 3 6 4" xfId="14636"/>
    <cellStyle name="Calculation 2 2 2 3 6 4 2" xfId="32563"/>
    <cellStyle name="Calculation 2 2 2 3 6 5" xfId="42150"/>
    <cellStyle name="Calculation 2 2 2 3 7" xfId="12568"/>
    <cellStyle name="Calculation 2 2 2 3 7 2" xfId="22524"/>
    <cellStyle name="Calculation 2 2 2 3 7 2 2" xfId="35270"/>
    <cellStyle name="Calculation 2 2 2 3 7 3" xfId="26668"/>
    <cellStyle name="Calculation 2 2 2 3 7 3 2" xfId="40262"/>
    <cellStyle name="Calculation 2 2 2 3 7 4" xfId="17433"/>
    <cellStyle name="Calculation 2 2 2 3 7 4 2" xfId="45695"/>
    <cellStyle name="Calculation 2 2 2 3 7 5" xfId="34376"/>
    <cellStyle name="Calculation 2 2 2 3 8" xfId="12410"/>
    <cellStyle name="Calculation 2 2 2 3 8 2" xfId="22366"/>
    <cellStyle name="Calculation 2 2 2 3 8 2 2" xfId="43028"/>
    <cellStyle name="Calculation 2 2 2 3 8 3" xfId="26519"/>
    <cellStyle name="Calculation 2 2 2 3 8 3 2" xfId="37935"/>
    <cellStyle name="Calculation 2 2 2 3 8 4" xfId="17275"/>
    <cellStyle name="Calculation 2 2 2 3 8 4 2" xfId="36342"/>
    <cellStyle name="Calculation 2 2 2 3 8 5" xfId="34514"/>
    <cellStyle name="Calculation 2 2 2 3 9" xfId="12750"/>
    <cellStyle name="Calculation 2 2 2 3 9 2" xfId="22706"/>
    <cellStyle name="Calculation 2 2 2 3 9 2 2" xfId="36566"/>
    <cellStyle name="Calculation 2 2 2 3 9 3" xfId="26847"/>
    <cellStyle name="Calculation 2 2 2 3 9 3 2" xfId="40752"/>
    <cellStyle name="Calculation 2 2 2 3 9 4" xfId="17615"/>
    <cellStyle name="Calculation 2 2 2 3 9 4 2" xfId="37058"/>
    <cellStyle name="Calculation 2 2 2 3 9 5" xfId="34218"/>
    <cellStyle name="Calculation 2 2 2 4" xfId="350"/>
    <cellStyle name="Calculation 2 2 2 4 10" xfId="13380"/>
    <cellStyle name="Calculation 2 2 2 4 10 2" xfId="23331"/>
    <cellStyle name="Calculation 2 2 2 4 10 2 2" xfId="43308"/>
    <cellStyle name="Calculation 2 2 2 4 10 3" xfId="27450"/>
    <cellStyle name="Calculation 2 2 2 4 10 3 2" xfId="47438"/>
    <cellStyle name="Calculation 2 2 2 4 10 4" xfId="18245"/>
    <cellStyle name="Calculation 2 2 2 4 10 4 2" xfId="42961"/>
    <cellStyle name="Calculation 2 2 2 4 10 5" xfId="33648"/>
    <cellStyle name="Calculation 2 2 2 4 11" xfId="13569"/>
    <cellStyle name="Calculation 2 2 2 4 11 2" xfId="23516"/>
    <cellStyle name="Calculation 2 2 2 4 11 2 2" xfId="36967"/>
    <cellStyle name="Calculation 2 2 2 4 11 3" xfId="27627"/>
    <cellStyle name="Calculation 2 2 2 4 11 3 2" xfId="47587"/>
    <cellStyle name="Calculation 2 2 2 4 11 4" xfId="18434"/>
    <cellStyle name="Calculation 2 2 2 4 11 4 2" xfId="37379"/>
    <cellStyle name="Calculation 2 2 2 4 11 5" xfId="33487"/>
    <cellStyle name="Calculation 2 2 2 4 12" xfId="13757"/>
    <cellStyle name="Calculation 2 2 2 4 12 2" xfId="23704"/>
    <cellStyle name="Calculation 2 2 2 4 12 2 2" xfId="43781"/>
    <cellStyle name="Calculation 2 2 2 4 12 3" xfId="27807"/>
    <cellStyle name="Calculation 2 2 2 4 12 3 2" xfId="47759"/>
    <cellStyle name="Calculation 2 2 2 4 12 4" xfId="18622"/>
    <cellStyle name="Calculation 2 2 2 4 12 4 2" xfId="37076"/>
    <cellStyle name="Calculation 2 2 2 4 12 5" xfId="33307"/>
    <cellStyle name="Calculation 2 2 2 4 13" xfId="13675"/>
    <cellStyle name="Calculation 2 2 2 4 13 2" xfId="23622"/>
    <cellStyle name="Calculation 2 2 2 4 13 2 2" xfId="41293"/>
    <cellStyle name="Calculation 2 2 2 4 13 3" xfId="27725"/>
    <cellStyle name="Calculation 2 2 2 4 13 3 2" xfId="47685"/>
    <cellStyle name="Calculation 2 2 2 4 13 4" xfId="18540"/>
    <cellStyle name="Calculation 2 2 2 4 13 4 2" xfId="46394"/>
    <cellStyle name="Calculation 2 2 2 4 13 5" xfId="33381"/>
    <cellStyle name="Calculation 2 2 2 4 14" xfId="13987"/>
    <cellStyle name="Calculation 2 2 2 4 14 2" xfId="23925"/>
    <cellStyle name="Calculation 2 2 2 4 14 2 2" xfId="45813"/>
    <cellStyle name="Calculation 2 2 2 4 14 3" xfId="28017"/>
    <cellStyle name="Calculation 2 2 2 4 14 3 2" xfId="47943"/>
    <cellStyle name="Calculation 2 2 2 4 14 4" xfId="18852"/>
    <cellStyle name="Calculation 2 2 2 4 14 4 2" xfId="44462"/>
    <cellStyle name="Calculation 2 2 2 4 14 5" xfId="33101"/>
    <cellStyle name="Calculation 2 2 2 4 15" xfId="14077"/>
    <cellStyle name="Calculation 2 2 2 4 15 2" xfId="24015"/>
    <cellStyle name="Calculation 2 2 2 4 15 2 2" xfId="45538"/>
    <cellStyle name="Calculation 2 2 2 4 15 3" xfId="28103"/>
    <cellStyle name="Calculation 2 2 2 4 15 3 2" xfId="48025"/>
    <cellStyle name="Calculation 2 2 2 4 15 4" xfId="18942"/>
    <cellStyle name="Calculation 2 2 2 4 15 4 2" xfId="35321"/>
    <cellStyle name="Calculation 2 2 2 4 15 5" xfId="33015"/>
    <cellStyle name="Calculation 2 2 2 4 16" xfId="19024"/>
    <cellStyle name="Calculation 2 2 2 4 16 2" xfId="43458"/>
    <cellStyle name="Calculation 2 2 2 4 17" xfId="19580"/>
    <cellStyle name="Calculation 2 2 2 4 17 2" xfId="46197"/>
    <cellStyle name="Calculation 2 2 2 4 18" xfId="14159"/>
    <cellStyle name="Calculation 2 2 2 4 18 2" xfId="32977"/>
    <cellStyle name="Calculation 2 2 2 4 19" xfId="36942"/>
    <cellStyle name="Calculation 2 2 2 4 2" xfId="351"/>
    <cellStyle name="Calculation 2 2 2 4 2 10" xfId="13568"/>
    <cellStyle name="Calculation 2 2 2 4 2 10 2" xfId="23515"/>
    <cellStyle name="Calculation 2 2 2 4 2 10 2 2" xfId="43262"/>
    <cellStyle name="Calculation 2 2 2 4 2 10 3" xfId="27626"/>
    <cellStyle name="Calculation 2 2 2 4 2 10 3 2" xfId="47586"/>
    <cellStyle name="Calculation 2 2 2 4 2 10 4" xfId="18433"/>
    <cellStyle name="Calculation 2 2 2 4 2 10 4 2" xfId="43675"/>
    <cellStyle name="Calculation 2 2 2 4 2 10 5" xfId="33488"/>
    <cellStyle name="Calculation 2 2 2 4 2 11" xfId="13756"/>
    <cellStyle name="Calculation 2 2 2 4 2 11 2" xfId="23703"/>
    <cellStyle name="Calculation 2 2 2 4 2 11 2 2" xfId="46491"/>
    <cellStyle name="Calculation 2 2 2 4 2 11 3" xfId="27806"/>
    <cellStyle name="Calculation 2 2 2 4 2 11 3 2" xfId="47758"/>
    <cellStyle name="Calculation 2 2 2 4 2 11 4" xfId="18621"/>
    <cellStyle name="Calculation 2 2 2 4 2 11 4 2" xfId="43370"/>
    <cellStyle name="Calculation 2 2 2 4 2 11 5" xfId="33308"/>
    <cellStyle name="Calculation 2 2 2 4 2 12" xfId="13674"/>
    <cellStyle name="Calculation 2 2 2 4 2 12 2" xfId="23621"/>
    <cellStyle name="Calculation 2 2 2 4 2 12 2 2" xfId="38001"/>
    <cellStyle name="Calculation 2 2 2 4 2 12 3" xfId="27724"/>
    <cellStyle name="Calculation 2 2 2 4 2 12 3 2" xfId="47684"/>
    <cellStyle name="Calculation 2 2 2 4 2 12 4" xfId="18539"/>
    <cellStyle name="Calculation 2 2 2 4 2 12 4 2" xfId="40360"/>
    <cellStyle name="Calculation 2 2 2 4 2 12 5" xfId="33382"/>
    <cellStyle name="Calculation 2 2 2 4 2 13" xfId="13986"/>
    <cellStyle name="Calculation 2 2 2 4 2 13 2" xfId="23924"/>
    <cellStyle name="Calculation 2 2 2 4 2 13 2 2" xfId="39757"/>
    <cellStyle name="Calculation 2 2 2 4 2 13 3" xfId="28016"/>
    <cellStyle name="Calculation 2 2 2 4 2 13 3 2" xfId="47942"/>
    <cellStyle name="Calculation 2 2 2 4 2 13 4" xfId="18851"/>
    <cellStyle name="Calculation 2 2 2 4 2 13 4 2" xfId="38424"/>
    <cellStyle name="Calculation 2 2 2 4 2 13 5" xfId="33102"/>
    <cellStyle name="Calculation 2 2 2 4 2 14" xfId="14076"/>
    <cellStyle name="Calculation 2 2 2 4 2 14 2" xfId="24014"/>
    <cellStyle name="Calculation 2 2 2 4 2 14 2 2" xfId="39470"/>
    <cellStyle name="Calculation 2 2 2 4 2 14 3" xfId="28102"/>
    <cellStyle name="Calculation 2 2 2 4 2 14 3 2" xfId="48024"/>
    <cellStyle name="Calculation 2 2 2 4 2 14 4" xfId="18941"/>
    <cellStyle name="Calculation 2 2 2 4 2 14 4 2" xfId="41592"/>
    <cellStyle name="Calculation 2 2 2 4 2 14 5" xfId="33016"/>
    <cellStyle name="Calculation 2 2 2 4 2 15" xfId="19025"/>
    <cellStyle name="Calculation 2 2 2 4 2 15 2" xfId="37162"/>
    <cellStyle name="Calculation 2 2 2 4 2 16" xfId="19579"/>
    <cellStyle name="Calculation 2 2 2 4 2 16 2" xfId="40155"/>
    <cellStyle name="Calculation 2 2 2 4 2 17" xfId="14160"/>
    <cellStyle name="Calculation 2 2 2 4 2 17 2" xfId="32976"/>
    <cellStyle name="Calculation 2 2 2 4 2 18" xfId="39795"/>
    <cellStyle name="Calculation 2 2 2 4 2 2" xfId="9778"/>
    <cellStyle name="Calculation 2 2 2 4 2 2 2" xfId="19802"/>
    <cellStyle name="Calculation 2 2 2 4 2 2 2 2" xfId="36690"/>
    <cellStyle name="Calculation 2 2 2 4 2 2 3" xfId="24238"/>
    <cellStyle name="Calculation 2 2 2 4 2 2 3 2" xfId="45818"/>
    <cellStyle name="Calculation 2 2 2 4 2 2 4" xfId="14643"/>
    <cellStyle name="Calculation 2 2 2 4 2 2 4 2" xfId="32556"/>
    <cellStyle name="Calculation 2 2 2 4 2 2 5" xfId="45028"/>
    <cellStyle name="Calculation 2 2 2 4 2 3" xfId="9609"/>
    <cellStyle name="Calculation 2 2 2 4 2 3 2" xfId="19633"/>
    <cellStyle name="Calculation 2 2 2 4 2 3 2 2" xfId="42744"/>
    <cellStyle name="Calculation 2 2 2 4 2 3 3" xfId="24073"/>
    <cellStyle name="Calculation 2 2 2 4 2 3 3 2" xfId="40311"/>
    <cellStyle name="Calculation 2 2 2 4 2 3 4" xfId="14474"/>
    <cellStyle name="Calculation 2 2 2 4 2 3 4 2" xfId="32705"/>
    <cellStyle name="Calculation 2 2 2 4 2 3 5" xfId="45030"/>
    <cellStyle name="Calculation 2 2 2 4 2 4" xfId="12403"/>
    <cellStyle name="Calculation 2 2 2 4 2 4 2" xfId="22359"/>
    <cellStyle name="Calculation 2 2 2 4 2 4 2 2" xfId="36833"/>
    <cellStyle name="Calculation 2 2 2 4 2 4 3" xfId="26512"/>
    <cellStyle name="Calculation 2 2 2 4 2 4 3 2" xfId="38201"/>
    <cellStyle name="Calculation 2 2 2 4 2 4 4" xfId="17268"/>
    <cellStyle name="Calculation 2 2 2 4 2 4 4 2" xfId="39632"/>
    <cellStyle name="Calculation 2 2 2 4 2 4 5" xfId="34521"/>
    <cellStyle name="Calculation 2 2 2 4 2 5" xfId="12743"/>
    <cellStyle name="Calculation 2 2 2 4 2 5 2" xfId="22699"/>
    <cellStyle name="Calculation 2 2 2 4 2 5 2 2" xfId="39838"/>
    <cellStyle name="Calculation 2 2 2 4 2 5 3" xfId="26840"/>
    <cellStyle name="Calculation 2 2 2 4 2 5 3 2" xfId="46764"/>
    <cellStyle name="Calculation 2 2 2 4 2 5 4" xfId="17608"/>
    <cellStyle name="Calculation 2 2 2 4 2 5 4 2" xfId="46163"/>
    <cellStyle name="Calculation 2 2 2 4 2 5 5" xfId="34225"/>
    <cellStyle name="Calculation 2 2 2 4 2 6" xfId="12534"/>
    <cellStyle name="Calculation 2 2 2 4 2 6 2" xfId="22490"/>
    <cellStyle name="Calculation 2 2 2 4 2 6 2 2" xfId="44408"/>
    <cellStyle name="Calculation 2 2 2 4 2 6 3" xfId="26635"/>
    <cellStyle name="Calculation 2 2 2 4 2 6 3 2" xfId="37687"/>
    <cellStyle name="Calculation 2 2 2 4 2 6 4" xfId="17399"/>
    <cellStyle name="Calculation 2 2 2 4 2 6 4 2" xfId="35345"/>
    <cellStyle name="Calculation 2 2 2 4 2 6 5" xfId="34396"/>
    <cellStyle name="Calculation 2 2 2 4 2 7" xfId="13035"/>
    <cellStyle name="Calculation 2 2 2 4 2 7 2" xfId="22991"/>
    <cellStyle name="Calculation 2 2 2 4 2 7 2 2" xfId="45621"/>
    <cellStyle name="Calculation 2 2 2 4 2 7 3" xfId="27116"/>
    <cellStyle name="Calculation 2 2 2 4 2 7 3 2" xfId="47140"/>
    <cellStyle name="Calculation 2 2 2 4 2 7 4" xfId="17900"/>
    <cellStyle name="Calculation 2 2 2 4 2 7 4 2" xfId="46087"/>
    <cellStyle name="Calculation 2 2 2 4 2 7 5" xfId="33959"/>
    <cellStyle name="Calculation 2 2 2 4 2 8" xfId="12986"/>
    <cellStyle name="Calculation 2 2 2 4 2 8 2" xfId="22942"/>
    <cellStyle name="Calculation 2 2 2 4 2 8 2 2" xfId="39454"/>
    <cellStyle name="Calculation 2 2 2 4 2 8 3" xfId="27070"/>
    <cellStyle name="Calculation 2 2 2 4 2 8 3 2" xfId="47094"/>
    <cellStyle name="Calculation 2 2 2 4 2 8 4" xfId="17851"/>
    <cellStyle name="Calculation 2 2 2 4 2 8 4 2" xfId="40349"/>
    <cellStyle name="Calculation 2 2 2 4 2 8 5" xfId="34006"/>
    <cellStyle name="Calculation 2 2 2 4 2 9" xfId="13379"/>
    <cellStyle name="Calculation 2 2 2 4 2 9 2" xfId="23330"/>
    <cellStyle name="Calculation 2 2 2 4 2 9 2 2" xfId="46038"/>
    <cellStyle name="Calculation 2 2 2 4 2 9 3" xfId="27449"/>
    <cellStyle name="Calculation 2 2 2 4 2 9 3 2" xfId="47437"/>
    <cellStyle name="Calculation 2 2 2 4 2 9 4" xfId="18244"/>
    <cellStyle name="Calculation 2 2 2 4 2 9 4 2" xfId="45709"/>
    <cellStyle name="Calculation 2 2 2 4 2 9 5" xfId="33649"/>
    <cellStyle name="Calculation 2 2 2 4 3" xfId="9777"/>
    <cellStyle name="Calculation 2 2 2 4 3 2" xfId="19801"/>
    <cellStyle name="Calculation 2 2 2 4 3 2 2" xfId="42989"/>
    <cellStyle name="Calculation 2 2 2 4 3 3" xfId="24237"/>
    <cellStyle name="Calculation 2 2 2 4 3 3 2" xfId="39762"/>
    <cellStyle name="Calculation 2 2 2 4 3 4" xfId="14642"/>
    <cellStyle name="Calculation 2 2 2 4 3 4 2" xfId="32557"/>
    <cellStyle name="Calculation 2 2 2 4 3 5" xfId="39047"/>
    <cellStyle name="Calculation 2 2 2 4 4" xfId="9608"/>
    <cellStyle name="Calculation 2 2 2 4 4 2" xfId="19632"/>
    <cellStyle name="Calculation 2 2 2 4 4 2 2" xfId="45499"/>
    <cellStyle name="Calculation 2 2 2 4 4 3" xfId="24072"/>
    <cellStyle name="Calculation 2 2 2 4 4 3 2" xfId="37499"/>
    <cellStyle name="Calculation 2 2 2 4 4 4" xfId="14473"/>
    <cellStyle name="Calculation 2 2 2 4 4 4 2" xfId="32706"/>
    <cellStyle name="Calculation 2 2 2 4 4 5" xfId="39049"/>
    <cellStyle name="Calculation 2 2 2 4 5" xfId="12404"/>
    <cellStyle name="Calculation 2 2 2 4 5 2" xfId="22360"/>
    <cellStyle name="Calculation 2 2 2 4 5 2 2" xfId="39548"/>
    <cellStyle name="Calculation 2 2 2 4 5 3" xfId="26513"/>
    <cellStyle name="Calculation 2 2 2 4 5 3 2" xfId="44241"/>
    <cellStyle name="Calculation 2 2 2 4 5 4" xfId="17269"/>
    <cellStyle name="Calculation 2 2 2 4 5 4 2" xfId="45691"/>
    <cellStyle name="Calculation 2 2 2 4 5 5" xfId="34520"/>
    <cellStyle name="Calculation 2 2 2 4 6" xfId="12744"/>
    <cellStyle name="Calculation 2 2 2 4 6 2" xfId="22700"/>
    <cellStyle name="Calculation 2 2 2 4 6 2 2" xfId="45888"/>
    <cellStyle name="Calculation 2 2 2 4 6 3" xfId="26841"/>
    <cellStyle name="Calculation 2 2 2 4 6 3 2" xfId="44068"/>
    <cellStyle name="Calculation 2 2 2 4 6 4" xfId="17609"/>
    <cellStyle name="Calculation 2 2 2 4 6 4 2" xfId="43435"/>
    <cellStyle name="Calculation 2 2 2 4 6 5" xfId="34224"/>
    <cellStyle name="Calculation 2 2 2 4 7" xfId="12535"/>
    <cellStyle name="Calculation 2 2 2 4 7 2" xfId="22491"/>
    <cellStyle name="Calculation 2 2 2 4 7 2 2" xfId="41535"/>
    <cellStyle name="Calculation 2 2 2 4 7 3" xfId="26636"/>
    <cellStyle name="Calculation 2 2 2 4 7 3 2" xfId="40263"/>
    <cellStyle name="Calculation 2 2 2 4 7 4" xfId="17400"/>
    <cellStyle name="Calculation 2 2 2 4 7 4 2" xfId="38519"/>
    <cellStyle name="Calculation 2 2 2 4 7 5" xfId="34395"/>
    <cellStyle name="Calculation 2 2 2 4 8" xfId="13036"/>
    <cellStyle name="Calculation 2 2 2 4 8 2" xfId="22992"/>
    <cellStyle name="Calculation 2 2 2 4 8 2 2" xfId="42871"/>
    <cellStyle name="Calculation 2 2 2 4 8 3" xfId="27117"/>
    <cellStyle name="Calculation 2 2 2 4 8 3 2" xfId="47141"/>
    <cellStyle name="Calculation 2 2 2 4 8 4" xfId="17901"/>
    <cellStyle name="Calculation 2 2 2 4 8 4 2" xfId="43357"/>
    <cellStyle name="Calculation 2 2 2 4 8 5" xfId="33958"/>
    <cellStyle name="Calculation 2 2 2 4 9" xfId="12987"/>
    <cellStyle name="Calculation 2 2 2 4 9 2" xfId="22943"/>
    <cellStyle name="Calculation 2 2 2 4 9 2 2" xfId="45523"/>
    <cellStyle name="Calculation 2 2 2 4 9 3" xfId="27071"/>
    <cellStyle name="Calculation 2 2 2 4 9 3 2" xfId="47095"/>
    <cellStyle name="Calculation 2 2 2 4 9 4" xfId="17852"/>
    <cellStyle name="Calculation 2 2 2 4 9 4 2" xfId="46383"/>
    <cellStyle name="Calculation 2 2 2 4 9 5" xfId="34005"/>
    <cellStyle name="Calculation 2 2 2 5" xfId="352"/>
    <cellStyle name="Calculation 2 2 2 5 10" xfId="13567"/>
    <cellStyle name="Calculation 2 2 2 5 10 2" xfId="23514"/>
    <cellStyle name="Calculation 2 2 2 5 10 2 2" xfId="45998"/>
    <cellStyle name="Calculation 2 2 2 5 10 3" xfId="27625"/>
    <cellStyle name="Calculation 2 2 2 5 10 3 2" xfId="47585"/>
    <cellStyle name="Calculation 2 2 2 5 10 4" xfId="18432"/>
    <cellStyle name="Calculation 2 2 2 5 10 4 2" xfId="46392"/>
    <cellStyle name="Calculation 2 2 2 5 10 5" xfId="33489"/>
    <cellStyle name="Calculation 2 2 2 5 11" xfId="13755"/>
    <cellStyle name="Calculation 2 2 2 5 11 2" xfId="23702"/>
    <cellStyle name="Calculation 2 2 2 5 11 2 2" xfId="40469"/>
    <cellStyle name="Calculation 2 2 2 5 11 3" xfId="27805"/>
    <cellStyle name="Calculation 2 2 2 5 11 3 2" xfId="47757"/>
    <cellStyle name="Calculation 2 2 2 5 11 4" xfId="18620"/>
    <cellStyle name="Calculation 2 2 2 5 11 4 2" xfId="46100"/>
    <cellStyle name="Calculation 2 2 2 5 11 5" xfId="33309"/>
    <cellStyle name="Calculation 2 2 2 5 12" xfId="13673"/>
    <cellStyle name="Calculation 2 2 2 5 12 2" xfId="23620"/>
    <cellStyle name="Calculation 2 2 2 5 12 2 2" xfId="29865"/>
    <cellStyle name="Calculation 2 2 2 5 12 3" xfId="27723"/>
    <cellStyle name="Calculation 2 2 2 5 12 3 2" xfId="47683"/>
    <cellStyle name="Calculation 2 2 2 5 12 4" xfId="18538"/>
    <cellStyle name="Calculation 2 2 2 5 12 4 2" xfId="36886"/>
    <cellStyle name="Calculation 2 2 2 5 12 5" xfId="33383"/>
    <cellStyle name="Calculation 2 2 2 5 13" xfId="13985"/>
    <cellStyle name="Calculation 2 2 2 5 13 2" xfId="23923"/>
    <cellStyle name="Calculation 2 2 2 5 13 2 2" xfId="36586"/>
    <cellStyle name="Calculation 2 2 2 5 13 3" xfId="28015"/>
    <cellStyle name="Calculation 2 2 2 5 13 3 2" xfId="47941"/>
    <cellStyle name="Calculation 2 2 2 5 13 4" xfId="18850"/>
    <cellStyle name="Calculation 2 2 2 5 13 4 2" xfId="36302"/>
    <cellStyle name="Calculation 2 2 2 5 13 5" xfId="33103"/>
    <cellStyle name="Calculation 2 2 2 5 14" xfId="14075"/>
    <cellStyle name="Calculation 2 2 2 5 14 2" xfId="24013"/>
    <cellStyle name="Calculation 2 2 2 5 14 2 2" xfId="36770"/>
    <cellStyle name="Calculation 2 2 2 5 14 3" xfId="28101"/>
    <cellStyle name="Calculation 2 2 2 5 14 3 2" xfId="48023"/>
    <cellStyle name="Calculation 2 2 2 5 14 4" xfId="18940"/>
    <cellStyle name="Calculation 2 2 2 5 14 4 2" xfId="44464"/>
    <cellStyle name="Calculation 2 2 2 5 14 5" xfId="33017"/>
    <cellStyle name="Calculation 2 2 2 5 15" xfId="19026"/>
    <cellStyle name="Calculation 2 2 2 5 15 2" xfId="30237"/>
    <cellStyle name="Calculation 2 2 2 5 16" xfId="19578"/>
    <cellStyle name="Calculation 2 2 2 5 16 2" xfId="37403"/>
    <cellStyle name="Calculation 2 2 2 5 17" xfId="14161"/>
    <cellStyle name="Calculation 2 2 2 5 17 2" xfId="32975"/>
    <cellStyle name="Calculation 2 2 2 5 18" xfId="45847"/>
    <cellStyle name="Calculation 2 2 2 5 2" xfId="9779"/>
    <cellStyle name="Calculation 2 2 2 5 2 2" xfId="19803"/>
    <cellStyle name="Calculation 2 2 2 5 2 2 2" xfId="39364"/>
    <cellStyle name="Calculation 2 2 2 5 2 3" xfId="24239"/>
    <cellStyle name="Calculation 2 2 2 5 2 3 2" xfId="43073"/>
    <cellStyle name="Calculation 2 2 2 5 2 4" xfId="14644"/>
    <cellStyle name="Calculation 2 2 2 5 2 4 2" xfId="32555"/>
    <cellStyle name="Calculation 2 2 2 5 2 5" xfId="42257"/>
    <cellStyle name="Calculation 2 2 2 5 3" xfId="9610"/>
    <cellStyle name="Calculation 2 2 2 5 3 2" xfId="19634"/>
    <cellStyle name="Calculation 2 2 2 5 3 2 2" xfId="36448"/>
    <cellStyle name="Calculation 2 2 2 5 3 3" xfId="24074"/>
    <cellStyle name="Calculation 2 2 2 5 3 3 2" xfId="46344"/>
    <cellStyle name="Calculation 2 2 2 5 3 4" xfId="14475"/>
    <cellStyle name="Calculation 2 2 2 5 3 4 2" xfId="32704"/>
    <cellStyle name="Calculation 2 2 2 5 3 5" xfId="42259"/>
    <cellStyle name="Calculation 2 2 2 5 4" xfId="12402"/>
    <cellStyle name="Calculation 2 2 2 5 4 2" xfId="22358"/>
    <cellStyle name="Calculation 2 2 2 5 4 2 2" xfId="43131"/>
    <cellStyle name="Calculation 2 2 2 5 4 3" xfId="26511"/>
    <cellStyle name="Calculation 2 2 2 5 4 3 2" xfId="36623"/>
    <cellStyle name="Calculation 2 2 2 5 4 4" xfId="17267"/>
    <cellStyle name="Calculation 2 2 2 5 4 4 2" xfId="36407"/>
    <cellStyle name="Calculation 2 2 2 5 4 5" xfId="34522"/>
    <cellStyle name="Calculation 2 2 2 5 5" xfId="12742"/>
    <cellStyle name="Calculation 2 2 2 5 5 2" xfId="22698"/>
    <cellStyle name="Calculation 2 2 2 5 5 2 2" xfId="36953"/>
    <cellStyle name="Calculation 2 2 2 5 5 3" xfId="26839"/>
    <cellStyle name="Calculation 2 2 2 5 5 3 2" xfId="40763"/>
    <cellStyle name="Calculation 2 2 2 5 5 4" xfId="17607"/>
    <cellStyle name="Calculation 2 2 2 5 5 4 2" xfId="40121"/>
    <cellStyle name="Calculation 2 2 2 5 5 5" xfId="34226"/>
    <cellStyle name="Calculation 2 2 2 5 6" xfId="12533"/>
    <cellStyle name="Calculation 2 2 2 5 6 2" xfId="22489"/>
    <cellStyle name="Calculation 2 2 2 5 6 2 2" xfId="38370"/>
    <cellStyle name="Calculation 2 2 2 5 6 3" xfId="26634"/>
    <cellStyle name="Calculation 2 2 2 5 6 3 2" xfId="43973"/>
    <cellStyle name="Calculation 2 2 2 5 6 4" xfId="17398"/>
    <cellStyle name="Calculation 2 2 2 5 6 4 2" xfId="41616"/>
    <cellStyle name="Calculation 2 2 2 5 6 5" xfId="34397"/>
    <cellStyle name="Calculation 2 2 2 5 7" xfId="13034"/>
    <cellStyle name="Calculation 2 2 2 5 7 2" xfId="22990"/>
    <cellStyle name="Calculation 2 2 2 5 7 2 2" xfId="39559"/>
    <cellStyle name="Calculation 2 2 2 5 7 3" xfId="27115"/>
    <cellStyle name="Calculation 2 2 2 5 7 3 2" xfId="47139"/>
    <cellStyle name="Calculation 2 2 2 5 7 4" xfId="17899"/>
    <cellStyle name="Calculation 2 2 2 5 7 4 2" xfId="40045"/>
    <cellStyle name="Calculation 2 2 2 5 7 5" xfId="33960"/>
    <cellStyle name="Calculation 2 2 2 5 8" xfId="12985"/>
    <cellStyle name="Calculation 2 2 2 5 8 2" xfId="22941"/>
    <cellStyle name="Calculation 2 2 2 5 8 2 2" xfId="36738"/>
    <cellStyle name="Calculation 2 2 2 5 8 3" xfId="27069"/>
    <cellStyle name="Calculation 2 2 2 5 8 3 2" xfId="47093"/>
    <cellStyle name="Calculation 2 2 2 5 8 4" xfId="17850"/>
    <cellStyle name="Calculation 2 2 2 5 8 4 2" xfId="36875"/>
    <cellStyle name="Calculation 2 2 2 5 8 5" xfId="34007"/>
    <cellStyle name="Calculation 2 2 2 5 9" xfId="13378"/>
    <cellStyle name="Calculation 2 2 2 5 9 2" xfId="23329"/>
    <cellStyle name="Calculation 2 2 2 5 9 2 2" xfId="39997"/>
    <cellStyle name="Calculation 2 2 2 5 9 3" xfId="27448"/>
    <cellStyle name="Calculation 2 2 2 5 9 3 2" xfId="47436"/>
    <cellStyle name="Calculation 2 2 2 5 9 4" xfId="18243"/>
    <cellStyle name="Calculation 2 2 2 5 9 4 2" xfId="39652"/>
    <cellStyle name="Calculation 2 2 2 5 9 5" xfId="33650"/>
    <cellStyle name="Calculation 2 2 2 6" xfId="353"/>
    <cellStyle name="Calculation 2 2 2 6 10" xfId="13566"/>
    <cellStyle name="Calculation 2 2 2 6 10 2" xfId="23513"/>
    <cellStyle name="Calculation 2 2 2 6 10 2 2" xfId="39951"/>
    <cellStyle name="Calculation 2 2 2 6 10 3" xfId="27624"/>
    <cellStyle name="Calculation 2 2 2 6 10 3 2" xfId="47584"/>
    <cellStyle name="Calculation 2 2 2 6 10 4" xfId="18431"/>
    <cellStyle name="Calculation 2 2 2 6 10 4 2" xfId="40358"/>
    <cellStyle name="Calculation 2 2 2 6 10 5" xfId="33490"/>
    <cellStyle name="Calculation 2 2 2 6 11" xfId="13754"/>
    <cellStyle name="Calculation 2 2 2 6 11 2" xfId="23701"/>
    <cellStyle name="Calculation 2 2 2 6 11 2 2" xfId="37643"/>
    <cellStyle name="Calculation 2 2 2 6 11 3" xfId="27804"/>
    <cellStyle name="Calculation 2 2 2 6 11 3 2" xfId="47756"/>
    <cellStyle name="Calculation 2 2 2 6 11 4" xfId="18619"/>
    <cellStyle name="Calculation 2 2 2 6 11 4 2" xfId="40057"/>
    <cellStyle name="Calculation 2 2 2 6 11 5" xfId="33310"/>
    <cellStyle name="Calculation 2 2 2 6 12" xfId="13672"/>
    <cellStyle name="Calculation 2 2 2 6 12 2" xfId="23619"/>
    <cellStyle name="Calculation 2 2 2 6 12 2 2" xfId="37493"/>
    <cellStyle name="Calculation 2 2 2 6 12 3" xfId="27722"/>
    <cellStyle name="Calculation 2 2 2 6 12 3 2" xfId="47682"/>
    <cellStyle name="Calculation 2 2 2 6 12 4" xfId="18537"/>
    <cellStyle name="Calculation 2 2 2 6 12 4 2" xfId="43184"/>
    <cellStyle name="Calculation 2 2 2 6 12 5" xfId="33384"/>
    <cellStyle name="Calculation 2 2 2 6 13" xfId="13984"/>
    <cellStyle name="Calculation 2 2 2 6 13 2" xfId="23922"/>
    <cellStyle name="Calculation 2 2 2 6 13 2 2" xfId="42885"/>
    <cellStyle name="Calculation 2 2 2 6 13 3" xfId="28014"/>
    <cellStyle name="Calculation 2 2 2 6 13 3 2" xfId="47940"/>
    <cellStyle name="Calculation 2 2 2 6 13 4" xfId="18849"/>
    <cellStyle name="Calculation 2 2 2 6 13 4 2" xfId="42599"/>
    <cellStyle name="Calculation 2 2 2 6 13 5" xfId="33104"/>
    <cellStyle name="Calculation 2 2 2 6 14" xfId="14074"/>
    <cellStyle name="Calculation 2 2 2 6 14 2" xfId="24012"/>
    <cellStyle name="Calculation 2 2 2 6 14 2 2" xfId="43068"/>
    <cellStyle name="Calculation 2 2 2 6 14 3" xfId="28100"/>
    <cellStyle name="Calculation 2 2 2 6 14 3 2" xfId="48022"/>
    <cellStyle name="Calculation 2 2 2 6 14 4" xfId="18939"/>
    <cellStyle name="Calculation 2 2 2 6 14 4 2" xfId="38426"/>
    <cellStyle name="Calculation 2 2 2 6 14 5" xfId="33018"/>
    <cellStyle name="Calculation 2 2 2 6 15" xfId="19027"/>
    <cellStyle name="Calculation 2 2 2 6 15 2" xfId="38074"/>
    <cellStyle name="Calculation 2 2 2 6 16" xfId="19577"/>
    <cellStyle name="Calculation 2 2 2 6 16 2" xfId="43697"/>
    <cellStyle name="Calculation 2 2 2 6 17" xfId="14162"/>
    <cellStyle name="Calculation 2 2 2 6 17 2" xfId="32974"/>
    <cellStyle name="Calculation 2 2 2 6 18" xfId="43104"/>
    <cellStyle name="Calculation 2 2 2 6 2" xfId="9780"/>
    <cellStyle name="Calculation 2 2 2 6 2 2" xfId="19804"/>
    <cellStyle name="Calculation 2 2 2 6 2 2 2" xfId="45439"/>
    <cellStyle name="Calculation 2 2 2 6 2 3" xfId="24240"/>
    <cellStyle name="Calculation 2 2 2 6 2 3 2" xfId="36775"/>
    <cellStyle name="Calculation 2 2 2 6 2 4" xfId="14645"/>
    <cellStyle name="Calculation 2 2 2 6 2 4 2" xfId="32554"/>
    <cellStyle name="Calculation 2 2 2 6 2 5" xfId="35954"/>
    <cellStyle name="Calculation 2 2 2 6 3" xfId="9611"/>
    <cellStyle name="Calculation 2 2 2 6 3 2" xfId="19635"/>
    <cellStyle name="Calculation 2 2 2 6 3 2 2" xfId="39676"/>
    <cellStyle name="Calculation 2 2 2 6 3 3" xfId="24075"/>
    <cellStyle name="Calculation 2 2 2 6 3 3 2" xfId="43625"/>
    <cellStyle name="Calculation 2 2 2 6 3 4" xfId="14476"/>
    <cellStyle name="Calculation 2 2 2 6 3 4 2" xfId="32703"/>
    <cellStyle name="Calculation 2 2 2 6 3 5" xfId="35956"/>
    <cellStyle name="Calculation 2 2 2 6 4" xfId="12401"/>
    <cellStyle name="Calculation 2 2 2 6 4 2" xfId="22357"/>
    <cellStyle name="Calculation 2 2 2 6 4 2 2" xfId="45872"/>
    <cellStyle name="Calculation 2 2 2 6 4 3" xfId="26510"/>
    <cellStyle name="Calculation 2 2 2 6 4 3 2" xfId="42922"/>
    <cellStyle name="Calculation 2 2 2 6 4 4" xfId="17266"/>
    <cellStyle name="Calculation 2 2 2 6 4 4 2" xfId="42704"/>
    <cellStyle name="Calculation 2 2 2 6 4 5" xfId="34523"/>
    <cellStyle name="Calculation 2 2 2 6 5" xfId="12741"/>
    <cellStyle name="Calculation 2 2 2 6 5 2" xfId="22697"/>
    <cellStyle name="Calculation 2 2 2 6 5 2 2" xfId="43251"/>
    <cellStyle name="Calculation 2 2 2 6 5 3" xfId="26838"/>
    <cellStyle name="Calculation 2 2 2 6 5 3 2" xfId="37786"/>
    <cellStyle name="Calculation 2 2 2 6 5 4" xfId="17606"/>
    <cellStyle name="Calculation 2 2 2 6 5 4 2" xfId="37365"/>
    <cellStyle name="Calculation 2 2 2 6 5 5" xfId="34227"/>
    <cellStyle name="Calculation 2 2 2 6 6" xfId="12532"/>
    <cellStyle name="Calculation 2 2 2 6 6 2" xfId="22488"/>
    <cellStyle name="Calculation 2 2 2 6 6 2 2" xfId="35129"/>
    <cellStyle name="Calculation 2 2 2 6 6 3" xfId="26633"/>
    <cellStyle name="Calculation 2 2 2 6 6 3 2" xfId="46678"/>
    <cellStyle name="Calculation 2 2 2 6 6 4" xfId="17397"/>
    <cellStyle name="Calculation 2 2 2 6 6 4 2" xfId="44489"/>
    <cellStyle name="Calculation 2 2 2 6 6 5" xfId="34398"/>
    <cellStyle name="Calculation 2 2 2 6 7" xfId="13033"/>
    <cellStyle name="Calculation 2 2 2 6 7 2" xfId="22989"/>
    <cellStyle name="Calculation 2 2 2 6 7 2 2" xfId="36855"/>
    <cellStyle name="Calculation 2 2 2 6 7 3" xfId="27114"/>
    <cellStyle name="Calculation 2 2 2 6 7 3 2" xfId="47138"/>
    <cellStyle name="Calculation 2 2 2 6 7 4" xfId="17898"/>
    <cellStyle name="Calculation 2 2 2 6 7 4 2" xfId="35402"/>
    <cellStyle name="Calculation 2 2 2 6 7 5" xfId="33961"/>
    <cellStyle name="Calculation 2 2 2 6 8" xfId="12984"/>
    <cellStyle name="Calculation 2 2 2 6 8 2" xfId="22940"/>
    <cellStyle name="Calculation 2 2 2 6 8 2 2" xfId="43037"/>
    <cellStyle name="Calculation 2 2 2 6 8 3" xfId="27068"/>
    <cellStyle name="Calculation 2 2 2 6 8 3 2" xfId="47092"/>
    <cellStyle name="Calculation 2 2 2 6 8 4" xfId="17849"/>
    <cellStyle name="Calculation 2 2 2 6 8 4 2" xfId="43173"/>
    <cellStyle name="Calculation 2 2 2 6 8 5" xfId="34008"/>
    <cellStyle name="Calculation 2 2 2 6 9" xfId="13377"/>
    <cellStyle name="Calculation 2 2 2 6 9 2" xfId="23328"/>
    <cellStyle name="Calculation 2 2 2 6 9 2 2" xfId="36965"/>
    <cellStyle name="Calculation 2 2 2 6 9 3" xfId="27447"/>
    <cellStyle name="Calculation 2 2 2 6 9 3 2" xfId="47435"/>
    <cellStyle name="Calculation 2 2 2 6 9 4" xfId="18242"/>
    <cellStyle name="Calculation 2 2 2 6 9 4 2" xfId="36423"/>
    <cellStyle name="Calculation 2 2 2 6 9 5" xfId="33651"/>
    <cellStyle name="Calculation 2 2 2 7" xfId="354"/>
    <cellStyle name="Calculation 2 2 2 7 10" xfId="13565"/>
    <cellStyle name="Calculation 2 2 2 7 10 2" xfId="23512"/>
    <cellStyle name="Calculation 2 2 2 7 10 2 2" xfId="37321"/>
    <cellStyle name="Calculation 2 2 2 7 10 3" xfId="27623"/>
    <cellStyle name="Calculation 2 2 2 7 10 3 2" xfId="47583"/>
    <cellStyle name="Calculation 2 2 2 7 10 4" xfId="18430"/>
    <cellStyle name="Calculation 2 2 2 7 10 4 2" xfId="36884"/>
    <cellStyle name="Calculation 2 2 2 7 10 5" xfId="33491"/>
    <cellStyle name="Calculation 2 2 2 7 11" xfId="13753"/>
    <cellStyle name="Calculation 2 2 2 7 11 2" xfId="23700"/>
    <cellStyle name="Calculation 2 2 2 7 11 2 2" xfId="43929"/>
    <cellStyle name="Calculation 2 2 2 7 11 3" xfId="27803"/>
    <cellStyle name="Calculation 2 2 2 7 11 3 2" xfId="47755"/>
    <cellStyle name="Calculation 2 2 2 7 11 4" xfId="18618"/>
    <cellStyle name="Calculation 2 2 2 7 11 4 2" xfId="30243"/>
    <cellStyle name="Calculation 2 2 2 7 11 5" xfId="33311"/>
    <cellStyle name="Calculation 2 2 2 7 12" xfId="13671"/>
    <cellStyle name="Calculation 2 2 2 7 12 2" xfId="23618"/>
    <cellStyle name="Calculation 2 2 2 7 12 2 2" xfId="43780"/>
    <cellStyle name="Calculation 2 2 2 7 12 3" xfId="27721"/>
    <cellStyle name="Calculation 2 2 2 7 12 3 2" xfId="47681"/>
    <cellStyle name="Calculation 2 2 2 7 12 4" xfId="18536"/>
    <cellStyle name="Calculation 2 2 2 7 12 4 2" xfId="45920"/>
    <cellStyle name="Calculation 2 2 2 7 12 5" xfId="33385"/>
    <cellStyle name="Calculation 2 2 2 7 13" xfId="13983"/>
    <cellStyle name="Calculation 2 2 2 7 13 2" xfId="23921"/>
    <cellStyle name="Calculation 2 2 2 7 13 2 2" xfId="45635"/>
    <cellStyle name="Calculation 2 2 2 7 13 3" xfId="28013"/>
    <cellStyle name="Calculation 2 2 2 7 13 3 2" xfId="47939"/>
    <cellStyle name="Calculation 2 2 2 7 13 4" xfId="18848"/>
    <cellStyle name="Calculation 2 2 2 7 13 4 2" xfId="45360"/>
    <cellStyle name="Calculation 2 2 2 7 13 5" xfId="33105"/>
    <cellStyle name="Calculation 2 2 2 7 14" xfId="14073"/>
    <cellStyle name="Calculation 2 2 2 7 14 2" xfId="24011"/>
    <cellStyle name="Calculation 2 2 2 7 14 2 2" xfId="45814"/>
    <cellStyle name="Calculation 2 2 2 7 14 3" xfId="28099"/>
    <cellStyle name="Calculation 2 2 2 7 14 3 2" xfId="48021"/>
    <cellStyle name="Calculation 2 2 2 7 14 4" xfId="18938"/>
    <cellStyle name="Calculation 2 2 2 7 14 4 2" xfId="36299"/>
    <cellStyle name="Calculation 2 2 2 7 14 5" xfId="33019"/>
    <cellStyle name="Calculation 2 2 2 7 15" xfId="19028"/>
    <cellStyle name="Calculation 2 2 2 7 15 2" xfId="41224"/>
    <cellStyle name="Calculation 2 2 2 7 16" xfId="19576"/>
    <cellStyle name="Calculation 2 2 2 7 16 2" xfId="46410"/>
    <cellStyle name="Calculation 2 2 2 7 17" xfId="14163"/>
    <cellStyle name="Calculation 2 2 2 7 17 2" xfId="32973"/>
    <cellStyle name="Calculation 2 2 2 7 18" xfId="36806"/>
    <cellStyle name="Calculation 2 2 2 7 2" xfId="9781"/>
    <cellStyle name="Calculation 2 2 2 7 2 2" xfId="19805"/>
    <cellStyle name="Calculation 2 2 2 7 2 2 2" xfId="42678"/>
    <cellStyle name="Calculation 2 2 2 7 2 3" xfId="24241"/>
    <cellStyle name="Calculation 2 2 2 7 2 3 2" xfId="39475"/>
    <cellStyle name="Calculation 2 2 2 7 2 4" xfId="14646"/>
    <cellStyle name="Calculation 2 2 2 7 2 4 2" xfId="32553"/>
    <cellStyle name="Calculation 2 2 2 7 2 5" xfId="38736"/>
    <cellStyle name="Calculation 2 2 2 7 3" xfId="9612"/>
    <cellStyle name="Calculation 2 2 2 7 3 2" xfId="19636"/>
    <cellStyle name="Calculation 2 2 2 7 3 2 2" xfId="45732"/>
    <cellStyle name="Calculation 2 2 2 7 3 3" xfId="24076"/>
    <cellStyle name="Calculation 2 2 2 7 3 3 2" xfId="37329"/>
    <cellStyle name="Calculation 2 2 2 7 3 4" xfId="14477"/>
    <cellStyle name="Calculation 2 2 2 7 3 4 2" xfId="32702"/>
    <cellStyle name="Calculation 2 2 2 7 3 5" xfId="38734"/>
    <cellStyle name="Calculation 2 2 2 7 4" xfId="12400"/>
    <cellStyle name="Calculation 2 2 2 7 4 2" xfId="22356"/>
    <cellStyle name="Calculation 2 2 2 7 4 2 2" xfId="39821"/>
    <cellStyle name="Calculation 2 2 2 7 4 3" xfId="26509"/>
    <cellStyle name="Calculation 2 2 2 7 4 3 2" xfId="45671"/>
    <cellStyle name="Calculation 2 2 2 7 4 4" xfId="17265"/>
    <cellStyle name="Calculation 2 2 2 7 4 4 2" xfId="45462"/>
    <cellStyle name="Calculation 2 2 2 7 4 5" xfId="34524"/>
    <cellStyle name="Calculation 2 2 2 7 5" xfId="12740"/>
    <cellStyle name="Calculation 2 2 2 7 5 2" xfId="22696"/>
    <cellStyle name="Calculation 2 2 2 7 5 2 2" xfId="45987"/>
    <cellStyle name="Calculation 2 2 2 7 5 3" xfId="26837"/>
    <cellStyle name="Calculation 2 2 2 7 5 3 2" xfId="44066"/>
    <cellStyle name="Calculation 2 2 2 7 5 4" xfId="17605"/>
    <cellStyle name="Calculation 2 2 2 7 5 4 2" xfId="43661"/>
    <cellStyle name="Calculation 2 2 2 7 5 5" xfId="34228"/>
    <cellStyle name="Calculation 2 2 2 7 6" xfId="12531"/>
    <cellStyle name="Calculation 2 2 2 7 6 2" xfId="22487"/>
    <cellStyle name="Calculation 2 2 2 7 6 2 2" xfId="41399"/>
    <cellStyle name="Calculation 2 2 2 7 6 3" xfId="26632"/>
    <cellStyle name="Calculation 2 2 2 7 6 3 2" xfId="40666"/>
    <cellStyle name="Calculation 2 2 2 7 6 4" xfId="17396"/>
    <cellStyle name="Calculation 2 2 2 7 6 4 2" xfId="38451"/>
    <cellStyle name="Calculation 2 2 2 7 6 5" xfId="34399"/>
    <cellStyle name="Calculation 2 2 2 7 7" xfId="13032"/>
    <cellStyle name="Calculation 2 2 2 7 7 2" xfId="22988"/>
    <cellStyle name="Calculation 2 2 2 7 7 2 2" xfId="43152"/>
    <cellStyle name="Calculation 2 2 2 7 7 3" xfId="27113"/>
    <cellStyle name="Calculation 2 2 2 7 7 3 2" xfId="47137"/>
    <cellStyle name="Calculation 2 2 2 7 7 4" xfId="17897"/>
    <cellStyle name="Calculation 2 2 2 7 7 4 2" xfId="41670"/>
    <cellStyle name="Calculation 2 2 2 7 7 5" xfId="33962"/>
    <cellStyle name="Calculation 2 2 2 7 8" xfId="12979"/>
    <cellStyle name="Calculation 2 2 2 7 8 2" xfId="22935"/>
    <cellStyle name="Calculation 2 2 2 7 8 2 2" xfId="45620"/>
    <cellStyle name="Calculation 2 2 2 7 8 3" xfId="27067"/>
    <cellStyle name="Calculation 2 2 2 7 8 3 2" xfId="47091"/>
    <cellStyle name="Calculation 2 2 2 7 8 4" xfId="17844"/>
    <cellStyle name="Calculation 2 2 2 7 8 4 2" xfId="46250"/>
    <cellStyle name="Calculation 2 2 2 7 8 5" xfId="34013"/>
    <cellStyle name="Calculation 2 2 2 7 9" xfId="13376"/>
    <cellStyle name="Calculation 2 2 2 7 9 2" xfId="23327"/>
    <cellStyle name="Calculation 2 2 2 7 9 2 2" xfId="43261"/>
    <cellStyle name="Calculation 2 2 2 7 9 3" xfId="27446"/>
    <cellStyle name="Calculation 2 2 2 7 9 3 2" xfId="47434"/>
    <cellStyle name="Calculation 2 2 2 7 9 4" xfId="18241"/>
    <cellStyle name="Calculation 2 2 2 7 9 4 2" xfId="42719"/>
    <cellStyle name="Calculation 2 2 2 7 9 5" xfId="33652"/>
    <cellStyle name="Calculation 2 2 2 8" xfId="9764"/>
    <cellStyle name="Calculation 2 2 2 8 2" xfId="19788"/>
    <cellStyle name="Calculation 2 2 2 8 2 2" xfId="43700"/>
    <cellStyle name="Calculation 2 2 2 8 3" xfId="24224"/>
    <cellStyle name="Calculation 2 2 2 8 3 2" xfId="37333"/>
    <cellStyle name="Calculation 2 2 2 8 4" xfId="14629"/>
    <cellStyle name="Calculation 2 2 2 8 4 2" xfId="32570"/>
    <cellStyle name="Calculation 2 2 2 8 5" xfId="35430"/>
    <cellStyle name="Calculation 2 2 2 9" xfId="12575"/>
    <cellStyle name="Calculation 2 2 2 9 2" xfId="22531"/>
    <cellStyle name="Calculation 2 2 2 9 2 2" xfId="37874"/>
    <cellStyle name="Calculation 2 2 2 9 3" xfId="26675"/>
    <cellStyle name="Calculation 2 2 2 9 3 2" xfId="37447"/>
    <cellStyle name="Calculation 2 2 2 9 4" xfId="17440"/>
    <cellStyle name="Calculation 2 2 2 9 4 2" xfId="38313"/>
    <cellStyle name="Calculation 2 2 2 9 5" xfId="34369"/>
    <cellStyle name="Calculation 2 2 20" xfId="19010"/>
    <cellStyle name="Calculation 2 2 20 2" xfId="40232"/>
    <cellStyle name="Calculation 2 2 21" xfId="19594"/>
    <cellStyle name="Calculation 2 2 21 2" xfId="36685"/>
    <cellStyle name="Calculation 2 2 22" xfId="14145"/>
    <cellStyle name="Calculation 2 2 22 2" xfId="32991"/>
    <cellStyle name="Calculation 2 2 23" xfId="37780"/>
    <cellStyle name="Calculation 2 2 3" xfId="355"/>
    <cellStyle name="Calculation 2 2 3 10" xfId="13375"/>
    <cellStyle name="Calculation 2 2 3 10 2" xfId="23326"/>
    <cellStyle name="Calculation 2 2 3 10 2 2" xfId="45997"/>
    <cellStyle name="Calculation 2 2 3 10 3" xfId="27445"/>
    <cellStyle name="Calculation 2 2 3 10 3 2" xfId="47433"/>
    <cellStyle name="Calculation 2 2 3 10 4" xfId="18240"/>
    <cellStyle name="Calculation 2 2 3 10 4 2" xfId="45475"/>
    <cellStyle name="Calculation 2 2 3 10 5" xfId="33653"/>
    <cellStyle name="Calculation 2 2 3 11" xfId="13564"/>
    <cellStyle name="Calculation 2 2 3 11 2" xfId="23511"/>
    <cellStyle name="Calculation 2 2 3 11 2 2" xfId="43617"/>
    <cellStyle name="Calculation 2 2 3 11 3" xfId="27622"/>
    <cellStyle name="Calculation 2 2 3 11 3 2" xfId="47582"/>
    <cellStyle name="Calculation 2 2 3 11 4" xfId="18429"/>
    <cellStyle name="Calculation 2 2 3 11 4 2" xfId="43182"/>
    <cellStyle name="Calculation 2 2 3 11 5" xfId="33492"/>
    <cellStyle name="Calculation 2 2 3 12" xfId="13752"/>
    <cellStyle name="Calculation 2 2 3 12 2" xfId="23699"/>
    <cellStyle name="Calculation 2 2 3 12 2 2" xfId="46635"/>
    <cellStyle name="Calculation 2 2 3 12 3" xfId="27802"/>
    <cellStyle name="Calculation 2 2 3 12 3 2" xfId="47754"/>
    <cellStyle name="Calculation 2 2 3 12 4" xfId="18617"/>
    <cellStyle name="Calculation 2 2 3 12 4 2" xfId="37156"/>
    <cellStyle name="Calculation 2 2 3 12 5" xfId="33312"/>
    <cellStyle name="Calculation 2 2 3 13" xfId="13670"/>
    <cellStyle name="Calculation 2 2 3 13 2" xfId="23617"/>
    <cellStyle name="Calculation 2 2 3 13 2 2" xfId="46490"/>
    <cellStyle name="Calculation 2 2 3 13 3" xfId="27720"/>
    <cellStyle name="Calculation 2 2 3 13 3 2" xfId="47680"/>
    <cellStyle name="Calculation 2 2 3 13 4" xfId="18535"/>
    <cellStyle name="Calculation 2 2 3 13 4 2" xfId="39875"/>
    <cellStyle name="Calculation 2 2 3 13 5" xfId="33386"/>
    <cellStyle name="Calculation 2 2 3 14" xfId="13982"/>
    <cellStyle name="Calculation 2 2 3 14 2" xfId="23920"/>
    <cellStyle name="Calculation 2 2 3 14 2 2" xfId="39574"/>
    <cellStyle name="Calculation 2 2 3 14 3" xfId="28012"/>
    <cellStyle name="Calculation 2 2 3 14 3 2" xfId="47938"/>
    <cellStyle name="Calculation 2 2 3 14 4" xfId="18847"/>
    <cellStyle name="Calculation 2 2 3 14 4 2" xfId="39283"/>
    <cellStyle name="Calculation 2 2 3 14 5" xfId="33106"/>
    <cellStyle name="Calculation 2 2 3 15" xfId="14072"/>
    <cellStyle name="Calculation 2 2 3 15 2" xfId="24010"/>
    <cellStyle name="Calculation 2 2 3 15 2 2" xfId="39758"/>
    <cellStyle name="Calculation 2 2 3 15 3" xfId="28098"/>
    <cellStyle name="Calculation 2 2 3 15 3 2" xfId="48020"/>
    <cellStyle name="Calculation 2 2 3 15 4" xfId="18937"/>
    <cellStyle name="Calculation 2 2 3 15 4 2" xfId="42596"/>
    <cellStyle name="Calculation 2 2 3 15 5" xfId="33020"/>
    <cellStyle name="Calculation 2 2 3 16" xfId="19029"/>
    <cellStyle name="Calculation 2 2 3 16 2" xfId="39420"/>
    <cellStyle name="Calculation 2 2 3 17" xfId="19575"/>
    <cellStyle name="Calculation 2 2 3 17 2" xfId="40382"/>
    <cellStyle name="Calculation 2 2 3 18" xfId="14164"/>
    <cellStyle name="Calculation 2 2 3 18 2" xfId="32972"/>
    <cellStyle name="Calculation 2 2 3 19" xfId="39529"/>
    <cellStyle name="Calculation 2 2 3 2" xfId="356"/>
    <cellStyle name="Calculation 2 2 3 2 10" xfId="13563"/>
    <cellStyle name="Calculation 2 2 3 2 10 2" xfId="23510"/>
    <cellStyle name="Calculation 2 2 3 2 10 2 2" xfId="46336"/>
    <cellStyle name="Calculation 2 2 3 2 10 3" xfId="27621"/>
    <cellStyle name="Calculation 2 2 3 2 10 3 2" xfId="47581"/>
    <cellStyle name="Calculation 2 2 3 2 10 4" xfId="18428"/>
    <cellStyle name="Calculation 2 2 3 2 10 4 2" xfId="45918"/>
    <cellStyle name="Calculation 2 2 3 2 10 5" xfId="33493"/>
    <cellStyle name="Calculation 2 2 3 2 11" xfId="13751"/>
    <cellStyle name="Calculation 2 2 3 2 11 2" xfId="23698"/>
    <cellStyle name="Calculation 2 2 3 2 11 2 2" xfId="40623"/>
    <cellStyle name="Calculation 2 2 3 2 11 3" xfId="27801"/>
    <cellStyle name="Calculation 2 2 3 2 11 3 2" xfId="47753"/>
    <cellStyle name="Calculation 2 2 3 2 11 4" xfId="18616"/>
    <cellStyle name="Calculation 2 2 3 2 11 4 2" xfId="43452"/>
    <cellStyle name="Calculation 2 2 3 2 11 5" xfId="33313"/>
    <cellStyle name="Calculation 2 2 3 2 12" xfId="13669"/>
    <cellStyle name="Calculation 2 2 3 2 12 2" xfId="23616"/>
    <cellStyle name="Calculation 2 2 3 2 12 2 2" xfId="40468"/>
    <cellStyle name="Calculation 2 2 3 2 12 3" xfId="27719"/>
    <cellStyle name="Calculation 2 2 3 2 12 3 2" xfId="47679"/>
    <cellStyle name="Calculation 2 2 3 2 12 4" xfId="18534"/>
    <cellStyle name="Calculation 2 2 3 2 12 4 2" xfId="37242"/>
    <cellStyle name="Calculation 2 2 3 2 12 5" xfId="33387"/>
    <cellStyle name="Calculation 2 2 3 2 13" xfId="13981"/>
    <cellStyle name="Calculation 2 2 3 2 13 2" xfId="23919"/>
    <cellStyle name="Calculation 2 2 3 2 13 2 2" xfId="37023"/>
    <cellStyle name="Calculation 2 2 3 2 13 3" xfId="28011"/>
    <cellStyle name="Calculation 2 2 3 2 13 3 2" xfId="47937"/>
    <cellStyle name="Calculation 2 2 3 2 13 4" xfId="18846"/>
    <cellStyle name="Calculation 2 2 3 2 13 4 2" xfId="35184"/>
    <cellStyle name="Calculation 2 2 3 2 13 5" xfId="33107"/>
    <cellStyle name="Calculation 2 2 3 2 14" xfId="14071"/>
    <cellStyle name="Calculation 2 2 3 2 14 2" xfId="24009"/>
    <cellStyle name="Calculation 2 2 3 2 14 2 2" xfId="36587"/>
    <cellStyle name="Calculation 2 2 3 2 14 3" xfId="28097"/>
    <cellStyle name="Calculation 2 2 3 2 14 3 2" xfId="48019"/>
    <cellStyle name="Calculation 2 2 3 2 14 4" xfId="18936"/>
    <cellStyle name="Calculation 2 2 3 2 14 4 2" xfId="45357"/>
    <cellStyle name="Calculation 2 2 3 2 14 5" xfId="33021"/>
    <cellStyle name="Calculation 2 2 3 2 15" xfId="19030"/>
    <cellStyle name="Calculation 2 2 3 2 15 2" xfId="45489"/>
    <cellStyle name="Calculation 2 2 3 2 16" xfId="19574"/>
    <cellStyle name="Calculation 2 2 3 2 16 2" xfId="36904"/>
    <cellStyle name="Calculation 2 2 3 2 17" xfId="14165"/>
    <cellStyle name="Calculation 2 2 3 2 17 2" xfId="32971"/>
    <cellStyle name="Calculation 2 2 3 2 18" xfId="45591"/>
    <cellStyle name="Calculation 2 2 3 2 2" xfId="9783"/>
    <cellStyle name="Calculation 2 2 3 2 2 2" xfId="19807"/>
    <cellStyle name="Calculation 2 2 3 2 2 2 2" xfId="38278"/>
    <cellStyle name="Calculation 2 2 3 2 2 3" xfId="24243"/>
    <cellStyle name="Calculation 2 2 3 2 2 3 2" xfId="42787"/>
    <cellStyle name="Calculation 2 2 3 2 2 4" xfId="14648"/>
    <cellStyle name="Calculation 2 2 3 2 2 4 2" xfId="32551"/>
    <cellStyle name="Calculation 2 2 3 2 2 5" xfId="41942"/>
    <cellStyle name="Calculation 2 2 3 2 3" xfId="9615"/>
    <cellStyle name="Calculation 2 2 3 2 3 2" xfId="19639"/>
    <cellStyle name="Calculation 2 2 3 2 3 2 2" xfId="39360"/>
    <cellStyle name="Calculation 2 2 3 2 3 3" xfId="24079"/>
    <cellStyle name="Calculation 2 2 3 2 3 3 2" xfId="40872"/>
    <cellStyle name="Calculation 2 2 3 2 3 4" xfId="14480"/>
    <cellStyle name="Calculation 2 2 3 2 3 4 2" xfId="32699"/>
    <cellStyle name="Calculation 2 2 3 2 3 5" xfId="35630"/>
    <cellStyle name="Calculation 2 2 3 2 4" xfId="12398"/>
    <cellStyle name="Calculation 2 2 3 2 4 2" xfId="22354"/>
    <cellStyle name="Calculation 2 2 3 2 4 2 2" xfId="43245"/>
    <cellStyle name="Calculation 2 2 3 2 4 3" xfId="26507"/>
    <cellStyle name="Calculation 2 2 3 2 4 3 2" xfId="36751"/>
    <cellStyle name="Calculation 2 2 3 2 4 4" xfId="17263"/>
    <cellStyle name="Calculation 2 2 3 2 4 4 2" xfId="36819"/>
    <cellStyle name="Calculation 2 2 3 2 4 5" xfId="34526"/>
    <cellStyle name="Calculation 2 2 3 2 5" xfId="12738"/>
    <cellStyle name="Calculation 2 2 3 2 5 2" xfId="22694"/>
    <cellStyle name="Calculation 2 2 3 2 5 2 2" xfId="37311"/>
    <cellStyle name="Calculation 2 2 3 2 5 3" xfId="26835"/>
    <cellStyle name="Calculation 2 2 3 2 5 3 2" xfId="40761"/>
    <cellStyle name="Calculation 2 2 3 2 5 4" xfId="17603"/>
    <cellStyle name="Calculation 2 2 3 2 5 4 2" xfId="40345"/>
    <cellStyle name="Calculation 2 2 3 2 5 5" xfId="34230"/>
    <cellStyle name="Calculation 2 2 3 2 6" xfId="12529"/>
    <cellStyle name="Calculation 2 2 3 2 6 2" xfId="22485"/>
    <cellStyle name="Calculation 2 2 3 2 6 2 2" xfId="38236"/>
    <cellStyle name="Calculation 2 2 3 2 6 3" xfId="26630"/>
    <cellStyle name="Calculation 2 2 3 2 6 3 2" xfId="37938"/>
    <cellStyle name="Calculation 2 2 3 2 6 4" xfId="17394"/>
    <cellStyle name="Calculation 2 2 3 2 6 4 2" xfId="42572"/>
    <cellStyle name="Calculation 2 2 3 2 6 5" xfId="34401"/>
    <cellStyle name="Calculation 2 2 3 2 7" xfId="13030"/>
    <cellStyle name="Calculation 2 2 3 2 7 2" xfId="22986"/>
    <cellStyle name="Calculation 2 2 3 2 7 2 2" xfId="39843"/>
    <cellStyle name="Calculation 2 2 3 2 7 3" xfId="27111"/>
    <cellStyle name="Calculation 2 2 3 2 7 3 2" xfId="47135"/>
    <cellStyle name="Calculation 2 2 3 2 7 4" xfId="17895"/>
    <cellStyle name="Calculation 2 2 3 2 7 4 2" xfId="38505"/>
    <cellStyle name="Calculation 2 2 3 2 7 5" xfId="33964"/>
    <cellStyle name="Calculation 2 2 3 2 8" xfId="12977"/>
    <cellStyle name="Calculation 2 2 3 2 8 2" xfId="22933"/>
    <cellStyle name="Calculation 2 2 3 2 8 2 2" xfId="36854"/>
    <cellStyle name="Calculation 2 2 3 2 8 3" xfId="27065"/>
    <cellStyle name="Calculation 2 2 3 2 8 3 2" xfId="47089"/>
    <cellStyle name="Calculation 2 2 3 2 8 4" xfId="17842"/>
    <cellStyle name="Calculation 2 2 3 2 8 4 2" xfId="37724"/>
    <cellStyle name="Calculation 2 2 3 2 8 5" xfId="34015"/>
    <cellStyle name="Calculation 2 2 3 2 9" xfId="13374"/>
    <cellStyle name="Calculation 2 2 3 2 9 2" xfId="23325"/>
    <cellStyle name="Calculation 2 2 3 2 9 2 2" xfId="39950"/>
    <cellStyle name="Calculation 2 2 3 2 9 3" xfId="27444"/>
    <cellStyle name="Calculation 2 2 3 2 9 3 2" xfId="47432"/>
    <cellStyle name="Calculation 2 2 3 2 9 4" xfId="18239"/>
    <cellStyle name="Calculation 2 2 3 2 9 4 2" xfId="39406"/>
    <cellStyle name="Calculation 2 2 3 2 9 5" xfId="33654"/>
    <cellStyle name="Calculation 2 2 3 3" xfId="9782"/>
    <cellStyle name="Calculation 2 2 3 3 2" xfId="19806"/>
    <cellStyle name="Calculation 2 2 3 3 2 2" xfId="36381"/>
    <cellStyle name="Calculation 2 2 3 3 3" xfId="24242"/>
    <cellStyle name="Calculation 2 2 3 3 3 2" xfId="45543"/>
    <cellStyle name="Calculation 2 2 3 3 4" xfId="14647"/>
    <cellStyle name="Calculation 2 2 3 3 4 2" xfId="32552"/>
    <cellStyle name="Calculation 2 2 3 3 5" xfId="44753"/>
    <cellStyle name="Calculation 2 2 3 4" xfId="9613"/>
    <cellStyle name="Calculation 2 2 3 4 2" xfId="19637"/>
    <cellStyle name="Calculation 2 2 3 4 2 2" xfId="42985"/>
    <cellStyle name="Calculation 2 2 3 4 3" xfId="24077"/>
    <cellStyle name="Calculation 2 2 3 4 3 2" xfId="29859"/>
    <cellStyle name="Calculation 2 2 3 4 4" xfId="14478"/>
    <cellStyle name="Calculation 2 2 3 4 4 2" xfId="32701"/>
    <cellStyle name="Calculation 2 2 3 4 5" xfId="44751"/>
    <cellStyle name="Calculation 2 2 3 5" xfId="12399"/>
    <cellStyle name="Calculation 2 2 3 5 2" xfId="22355"/>
    <cellStyle name="Calculation 2 2 3 5 2 2" xfId="36947"/>
    <cellStyle name="Calculation 2 2 3 5 3" xfId="26508"/>
    <cellStyle name="Calculation 2 2 3 5 3 2" xfId="39610"/>
    <cellStyle name="Calculation 2 2 3 5 4" xfId="17264"/>
    <cellStyle name="Calculation 2 2 3 5 4 2" xfId="39392"/>
    <cellStyle name="Calculation 2 2 3 5 5" xfId="34525"/>
    <cellStyle name="Calculation 2 2 3 6" xfId="12739"/>
    <cellStyle name="Calculation 2 2 3 6 2" xfId="22695"/>
    <cellStyle name="Calculation 2 2 3 6 2 2" xfId="39940"/>
    <cellStyle name="Calculation 2 2 3 6 3" xfId="26836"/>
    <cellStyle name="Calculation 2 2 3 6 3 2" xfId="46762"/>
    <cellStyle name="Calculation 2 2 3 6 4" xfId="17604"/>
    <cellStyle name="Calculation 2 2 3 6 4 2" xfId="46378"/>
    <cellStyle name="Calculation 2 2 3 6 5" xfId="34229"/>
    <cellStyle name="Calculation 2 2 3 7" xfId="12530"/>
    <cellStyle name="Calculation 2 2 3 7 2" xfId="22486"/>
    <cellStyle name="Calculation 2 2 3 7 2 2" xfId="44277"/>
    <cellStyle name="Calculation 2 2 3 7 3" xfId="26631"/>
    <cellStyle name="Calculation 2 2 3 7 3 2" xfId="29570"/>
    <cellStyle name="Calculation 2 2 3 7 4" xfId="17395"/>
    <cellStyle name="Calculation 2 2 3 7 4 2" xfId="36274"/>
    <cellStyle name="Calculation 2 2 3 7 5" xfId="34400"/>
    <cellStyle name="Calculation 2 2 3 8" xfId="13031"/>
    <cellStyle name="Calculation 2 2 3 8 2" xfId="22987"/>
    <cellStyle name="Calculation 2 2 3 8 2 2" xfId="45893"/>
    <cellStyle name="Calculation 2 2 3 8 3" xfId="27112"/>
    <cellStyle name="Calculation 2 2 3 8 3 2" xfId="47136"/>
    <cellStyle name="Calculation 2 2 3 8 4" xfId="17896"/>
    <cellStyle name="Calculation 2 2 3 8 4 2" xfId="44538"/>
    <cellStyle name="Calculation 2 2 3 8 5" xfId="33963"/>
    <cellStyle name="Calculation 2 2 3 9" xfId="12978"/>
    <cellStyle name="Calculation 2 2 3 9 2" xfId="22934"/>
    <cellStyle name="Calculation 2 2 3 9 2 2" xfId="39558"/>
    <cellStyle name="Calculation 2 2 3 9 3" xfId="27066"/>
    <cellStyle name="Calculation 2 2 3 9 3 2" xfId="47090"/>
    <cellStyle name="Calculation 2 2 3 9 4" xfId="17843"/>
    <cellStyle name="Calculation 2 2 3 9 4 2" xfId="40213"/>
    <cellStyle name="Calculation 2 2 3 9 5" xfId="34014"/>
    <cellStyle name="Calculation 2 2 4" xfId="357"/>
    <cellStyle name="Calculation 2 2 4 10" xfId="13562"/>
    <cellStyle name="Calculation 2 2 4 10 2" xfId="23509"/>
    <cellStyle name="Calculation 2 2 4 10 2 2" xfId="40303"/>
    <cellStyle name="Calculation 2 2 4 10 3" xfId="27620"/>
    <cellStyle name="Calculation 2 2 4 10 3 2" xfId="47580"/>
    <cellStyle name="Calculation 2 2 4 10 4" xfId="18427"/>
    <cellStyle name="Calculation 2 2 4 10 4 2" xfId="39873"/>
    <cellStyle name="Calculation 2 2 4 10 5" xfId="33494"/>
    <cellStyle name="Calculation 2 2 4 11" xfId="13750"/>
    <cellStyle name="Calculation 2 2 4 11 2" xfId="23697"/>
    <cellStyle name="Calculation 2 2 4 11 2 2" xfId="37568"/>
    <cellStyle name="Calculation 2 2 4 11 3" xfId="27800"/>
    <cellStyle name="Calculation 2 2 4 11 3 2" xfId="47752"/>
    <cellStyle name="Calculation 2 2 4 11 4" xfId="18615"/>
    <cellStyle name="Calculation 2 2 4 11 4 2" xfId="46180"/>
    <cellStyle name="Calculation 2 2 4 11 5" xfId="33314"/>
    <cellStyle name="Calculation 2 2 4 12" xfId="13668"/>
    <cellStyle name="Calculation 2 2 4 12 2" xfId="23615"/>
    <cellStyle name="Calculation 2 2 4 12 2 2" xfId="37642"/>
    <cellStyle name="Calculation 2 2 4 12 3" xfId="27718"/>
    <cellStyle name="Calculation 2 2 4 12 3 2" xfId="47678"/>
    <cellStyle name="Calculation 2 2 4 12 4" xfId="18533"/>
    <cellStyle name="Calculation 2 2 4 12 4 2" xfId="43539"/>
    <cellStyle name="Calculation 2 2 4 12 5" xfId="33388"/>
    <cellStyle name="Calculation 2 2 4 13" xfId="13980"/>
    <cellStyle name="Calculation 2 2 4 13 2" xfId="23918"/>
    <cellStyle name="Calculation 2 2 4 13 2 2" xfId="43317"/>
    <cellStyle name="Calculation 2 2 4 13 3" xfId="28010"/>
    <cellStyle name="Calculation 2 2 4 13 3 2" xfId="47936"/>
    <cellStyle name="Calculation 2 2 4 13 4" xfId="18845"/>
    <cellStyle name="Calculation 2 2 4 13 4 2" xfId="41453"/>
    <cellStyle name="Calculation 2 2 4 13 5" xfId="33108"/>
    <cellStyle name="Calculation 2 2 4 14" xfId="14070"/>
    <cellStyle name="Calculation 2 2 4 14 2" xfId="24008"/>
    <cellStyle name="Calculation 2 2 4 14 2 2" xfId="42886"/>
    <cellStyle name="Calculation 2 2 4 14 3" xfId="28096"/>
    <cellStyle name="Calculation 2 2 4 14 3 2" xfId="48018"/>
    <cellStyle name="Calculation 2 2 4 14 4" xfId="18935"/>
    <cellStyle name="Calculation 2 2 4 14 4 2" xfId="39280"/>
    <cellStyle name="Calculation 2 2 4 14 5" xfId="33022"/>
    <cellStyle name="Calculation 2 2 4 15" xfId="19031"/>
    <cellStyle name="Calculation 2 2 4 15 2" xfId="42734"/>
    <cellStyle name="Calculation 2 2 4 16" xfId="19573"/>
    <cellStyle name="Calculation 2 2 4 16 2" xfId="43202"/>
    <cellStyle name="Calculation 2 2 4 17" xfId="14166"/>
    <cellStyle name="Calculation 2 2 4 17 2" xfId="32970"/>
    <cellStyle name="Calculation 2 2 4 18" xfId="42843"/>
    <cellStyle name="Calculation 2 2 4 2" xfId="9784"/>
    <cellStyle name="Calculation 2 2 4 2 2" xfId="19808"/>
    <cellStyle name="Calculation 2 2 4 2 2 2" xfId="44315"/>
    <cellStyle name="Calculation 2 2 4 2 3" xfId="24244"/>
    <cellStyle name="Calculation 2 2 4 2 3 2" xfId="36490"/>
    <cellStyle name="Calculation 2 2 4 2 4" xfId="14649"/>
    <cellStyle name="Calculation 2 2 4 2 4 2" xfId="32550"/>
    <cellStyle name="Calculation 2 2 4 2 5" xfId="35632"/>
    <cellStyle name="Calculation 2 2 4 3" xfId="9630"/>
    <cellStyle name="Calculation 2 2 4 3 2" xfId="19654"/>
    <cellStyle name="Calculation 2 2 4 3 2 2" xfId="35312"/>
    <cellStyle name="Calculation 2 2 4 3 3" xfId="24094"/>
    <cellStyle name="Calculation 2 2 4 3 3 2" xfId="37648"/>
    <cellStyle name="Calculation 2 2 4 3 4" xfId="14495"/>
    <cellStyle name="Calculation 2 2 4 3 4 2" xfId="32698"/>
    <cellStyle name="Calculation 2 2 4 3 5" xfId="42410"/>
    <cellStyle name="Calculation 2 2 4 4" xfId="12397"/>
    <cellStyle name="Calculation 2 2 4 4 2" xfId="22353"/>
    <cellStyle name="Calculation 2 2 4 4 2 2" xfId="45981"/>
    <cellStyle name="Calculation 2 2 4 4 3" xfId="26506"/>
    <cellStyle name="Calculation 2 2 4 4 3 2" xfId="43050"/>
    <cellStyle name="Calculation 2 2 4 4 4" xfId="17262"/>
    <cellStyle name="Calculation 2 2 4 4 4 2" xfId="43117"/>
    <cellStyle name="Calculation 2 2 4 4 5" xfId="34527"/>
    <cellStyle name="Calculation 2 2 4 5" xfId="12737"/>
    <cellStyle name="Calculation 2 2 4 5 2" xfId="22693"/>
    <cellStyle name="Calculation 2 2 4 5 2 2" xfId="43605"/>
    <cellStyle name="Calculation 2 2 4 5 3" xfId="26834"/>
    <cellStyle name="Calculation 2 2 4 5 3 2" xfId="37940"/>
    <cellStyle name="Calculation 2 2 4 5 4" xfId="17602"/>
    <cellStyle name="Calculation 2 2 4 5 4 2" xfId="36871"/>
    <cellStyle name="Calculation 2 2 4 5 5" xfId="34231"/>
    <cellStyle name="Calculation 2 2 4 6" xfId="12528"/>
    <cellStyle name="Calculation 2 2 4 6 2" xfId="22484"/>
    <cellStyle name="Calculation 2 2 4 6 2 2" xfId="36467"/>
    <cellStyle name="Calculation 2 2 4 6 3" xfId="26629"/>
    <cellStyle name="Calculation 2 2 4 6 3 2" xfId="44218"/>
    <cellStyle name="Calculation 2 2 4 6 4" xfId="17393"/>
    <cellStyle name="Calculation 2 2 4 6 4 2" xfId="45332"/>
    <cellStyle name="Calculation 2 2 4 6 5" xfId="34402"/>
    <cellStyle name="Calculation 2 2 4 7" xfId="13029"/>
    <cellStyle name="Calculation 2 2 4 7 2" xfId="22985"/>
    <cellStyle name="Calculation 2 2 4 7 2 2" xfId="36958"/>
    <cellStyle name="Calculation 2 2 4 7 3" xfId="27110"/>
    <cellStyle name="Calculation 2 2 4 7 3 2" xfId="47134"/>
    <cellStyle name="Calculation 2 2 4 7 4" xfId="17894"/>
    <cellStyle name="Calculation 2 2 4 7 4 2" xfId="35332"/>
    <cellStyle name="Calculation 2 2 4 7 5" xfId="33965"/>
    <cellStyle name="Calculation 2 2 4 8" xfId="12976"/>
    <cellStyle name="Calculation 2 2 4 8 2" xfId="22932"/>
    <cellStyle name="Calculation 2 2 4 8 2 2" xfId="43151"/>
    <cellStyle name="Calculation 2 2 4 8 3" xfId="27064"/>
    <cellStyle name="Calculation 2 2 4 8 3 2" xfId="47088"/>
    <cellStyle name="Calculation 2 2 4 8 4" xfId="17841"/>
    <cellStyle name="Calculation 2 2 4 8 4 2" xfId="44006"/>
    <cellStyle name="Calculation 2 2 4 8 5" xfId="34016"/>
    <cellStyle name="Calculation 2 2 4 9" xfId="13373"/>
    <cellStyle name="Calculation 2 2 4 9 2" xfId="23324"/>
    <cellStyle name="Calculation 2 2 4 9 2 2" xfId="29869"/>
    <cellStyle name="Calculation 2 2 4 9 3" xfId="27443"/>
    <cellStyle name="Calculation 2 2 4 9 3 2" xfId="47431"/>
    <cellStyle name="Calculation 2 2 4 9 4" xfId="18238"/>
    <cellStyle name="Calculation 2 2 4 9 4 2" xfId="37069"/>
    <cellStyle name="Calculation 2 2 4 9 5" xfId="33655"/>
    <cellStyle name="Calculation 2 2 5" xfId="358"/>
    <cellStyle name="Calculation 2 2 5 10" xfId="13561"/>
    <cellStyle name="Calculation 2 2 5 10 2" xfId="23508"/>
    <cellStyle name="Calculation 2 2 5 10 2 2" xfId="29867"/>
    <cellStyle name="Calculation 2 2 5 10 3" xfId="27619"/>
    <cellStyle name="Calculation 2 2 5 10 3 2" xfId="47579"/>
    <cellStyle name="Calculation 2 2 5 10 4" xfId="18426"/>
    <cellStyle name="Calculation 2 2 5 10 4 2" xfId="37240"/>
    <cellStyle name="Calculation 2 2 5 10 5" xfId="33495"/>
    <cellStyle name="Calculation 2 2 5 11" xfId="13749"/>
    <cellStyle name="Calculation 2 2 5 11 2" xfId="23696"/>
    <cellStyle name="Calculation 2 2 5 11 2 2" xfId="43856"/>
    <cellStyle name="Calculation 2 2 5 11 3" xfId="27799"/>
    <cellStyle name="Calculation 2 2 5 11 3 2" xfId="47751"/>
    <cellStyle name="Calculation 2 2 5 11 4" xfId="18614"/>
    <cellStyle name="Calculation 2 2 5 11 4 2" xfId="40138"/>
    <cellStyle name="Calculation 2 2 5 11 5" xfId="33315"/>
    <cellStyle name="Calculation 2 2 5 12" xfId="13667"/>
    <cellStyle name="Calculation 2 2 5 12 2" xfId="23614"/>
    <cellStyle name="Calculation 2 2 5 12 2 2" xfId="43928"/>
    <cellStyle name="Calculation 2 2 5 12 3" xfId="27717"/>
    <cellStyle name="Calculation 2 2 5 12 3 2" xfId="47677"/>
    <cellStyle name="Calculation 2 2 5 12 4" xfId="18532"/>
    <cellStyle name="Calculation 2 2 5 12 4 2" xfId="46262"/>
    <cellStyle name="Calculation 2 2 5 12 5" xfId="33389"/>
    <cellStyle name="Calculation 2 2 5 13" xfId="13979"/>
    <cellStyle name="Calculation 2 2 5 13 2" xfId="23917"/>
    <cellStyle name="Calculation 2 2 5 13 2 2" xfId="46047"/>
    <cellStyle name="Calculation 2 2 5 13 3" xfId="28009"/>
    <cellStyle name="Calculation 2 2 5 13 3 2" xfId="47935"/>
    <cellStyle name="Calculation 2 2 5 13 4" xfId="18844"/>
    <cellStyle name="Calculation 2 2 5 13 4 2" xfId="44327"/>
    <cellStyle name="Calculation 2 2 5 13 5" xfId="33109"/>
    <cellStyle name="Calculation 2 2 5 14" xfId="14069"/>
    <cellStyle name="Calculation 2 2 5 14 2" xfId="24007"/>
    <cellStyle name="Calculation 2 2 5 14 2 2" xfId="45636"/>
    <cellStyle name="Calculation 2 2 5 14 3" xfId="28095"/>
    <cellStyle name="Calculation 2 2 5 14 3 2" xfId="48017"/>
    <cellStyle name="Calculation 2 2 5 14 4" xfId="18934"/>
    <cellStyle name="Calculation 2 2 5 14 4 2" xfId="35187"/>
    <cellStyle name="Calculation 2 2 5 14 5" xfId="33023"/>
    <cellStyle name="Calculation 2 2 5 15" xfId="19032"/>
    <cellStyle name="Calculation 2 2 5 15 2" xfId="36438"/>
    <cellStyle name="Calculation 2 2 5 16" xfId="19572"/>
    <cellStyle name="Calculation 2 2 5 16 2" xfId="45938"/>
    <cellStyle name="Calculation 2 2 5 17" xfId="14167"/>
    <cellStyle name="Calculation 2 2 5 17 2" xfId="32969"/>
    <cellStyle name="Calculation 2 2 5 18" xfId="36545"/>
    <cellStyle name="Calculation 2 2 5 2" xfId="9785"/>
    <cellStyle name="Calculation 2 2 5 2 2" xfId="19809"/>
    <cellStyle name="Calculation 2 2 5 2 2 2" xfId="41441"/>
    <cellStyle name="Calculation 2 2 5 2 3" xfId="24245"/>
    <cellStyle name="Calculation 2 2 5 2 3 2" xfId="38211"/>
    <cellStyle name="Calculation 2 2 5 2 4" xfId="14650"/>
    <cellStyle name="Calculation 2 2 5 2 4 2" xfId="32549"/>
    <cellStyle name="Calculation 2 2 5 2 5" xfId="39147"/>
    <cellStyle name="Calculation 2 2 5 3" xfId="9631"/>
    <cellStyle name="Calculation 2 2 5 3 2" xfId="19655"/>
    <cellStyle name="Calculation 2 2 5 3 2 2" xfId="38485"/>
    <cellStyle name="Calculation 2 2 5 3 3" xfId="24095"/>
    <cellStyle name="Calculation 2 2 5 3 3 2" xfId="40475"/>
    <cellStyle name="Calculation 2 2 5 3 4" xfId="14496"/>
    <cellStyle name="Calculation 2 2 5 3 4 2" xfId="32697"/>
    <cellStyle name="Calculation 2 2 5 3 5" xfId="36100"/>
    <cellStyle name="Calculation 2 2 5 4" xfId="12396"/>
    <cellStyle name="Calculation 2 2 5 4 2" xfId="22352"/>
    <cellStyle name="Calculation 2 2 5 4 2 2" xfId="39934"/>
    <cellStyle name="Calculation 2 2 5 4 3" xfId="26505"/>
    <cellStyle name="Calculation 2 2 5 4 3 2" xfId="45797"/>
    <cellStyle name="Calculation 2 2 5 4 4" xfId="17261"/>
    <cellStyle name="Calculation 2 2 5 4 4 2" xfId="45858"/>
    <cellStyle name="Calculation 2 2 5 4 5" xfId="34528"/>
    <cellStyle name="Calculation 2 2 5 5" xfId="12736"/>
    <cellStyle name="Calculation 2 2 5 5 2" xfId="22692"/>
    <cellStyle name="Calculation 2 2 5 5 2 2" xfId="46324"/>
    <cellStyle name="Calculation 2 2 5 5 3" xfId="26833"/>
    <cellStyle name="Calculation 2 2 5 5 3 2" xfId="44220"/>
    <cellStyle name="Calculation 2 2 5 5 4" xfId="17601"/>
    <cellStyle name="Calculation 2 2 5 5 4 2" xfId="43168"/>
    <cellStyle name="Calculation 2 2 5 5 5" xfId="34232"/>
    <cellStyle name="Calculation 2 2 5 6" xfId="12527"/>
    <cellStyle name="Calculation 2 2 5 6 2" xfId="22483"/>
    <cellStyle name="Calculation 2 2 5 6 2 2" xfId="42764"/>
    <cellStyle name="Calculation 2 2 5 6 3" xfId="26628"/>
    <cellStyle name="Calculation 2 2 5 6 3 2" xfId="46910"/>
    <cellStyle name="Calculation 2 2 5 6 4" xfId="17392"/>
    <cellStyle name="Calculation 2 2 5 6 4 2" xfId="39256"/>
    <cellStyle name="Calculation 2 2 5 6 5" xfId="34403"/>
    <cellStyle name="Calculation 2 2 5 7" xfId="13028"/>
    <cellStyle name="Calculation 2 2 5 7 2" xfId="22984"/>
    <cellStyle name="Calculation 2 2 5 7 2 2" xfId="43255"/>
    <cellStyle name="Calculation 2 2 5 7 3" xfId="27109"/>
    <cellStyle name="Calculation 2 2 5 7 3 2" xfId="47133"/>
    <cellStyle name="Calculation 2 2 5 7 4" xfId="17893"/>
    <cellStyle name="Calculation 2 2 5 7 4 2" xfId="41603"/>
    <cellStyle name="Calculation 2 2 5 7 5" xfId="33966"/>
    <cellStyle name="Calculation 2 2 5 8" xfId="12975"/>
    <cellStyle name="Calculation 2 2 5 8 2" xfId="22931"/>
    <cellStyle name="Calculation 2 2 5 8 2 2" xfId="45892"/>
    <cellStyle name="Calculation 2 2 5 8 3" xfId="27063"/>
    <cellStyle name="Calculation 2 2 5 8 3 2" xfId="47087"/>
    <cellStyle name="Calculation 2 2 5 8 4" xfId="17840"/>
    <cellStyle name="Calculation 2 2 5 8 4 2" xfId="46704"/>
    <cellStyle name="Calculation 2 2 5 8 5" xfId="34017"/>
    <cellStyle name="Calculation 2 2 5 9" xfId="13372"/>
    <cellStyle name="Calculation 2 2 5 9 2" xfId="23323"/>
    <cellStyle name="Calculation 2 2 5 9 2 2" xfId="37489"/>
    <cellStyle name="Calculation 2 2 5 9 3" xfId="27442"/>
    <cellStyle name="Calculation 2 2 5 9 3 2" xfId="47430"/>
    <cellStyle name="Calculation 2 2 5 9 4" xfId="18237"/>
    <cellStyle name="Calculation 2 2 5 9 4 2" xfId="43363"/>
    <cellStyle name="Calculation 2 2 5 9 5" xfId="33656"/>
    <cellStyle name="Calculation 2 2 6" xfId="359"/>
    <cellStyle name="Calculation 2 2 6 10" xfId="13560"/>
    <cellStyle name="Calculation 2 2 6 10 2" xfId="23507"/>
    <cellStyle name="Calculation 2 2 6 10 2 2" xfId="37491"/>
    <cellStyle name="Calculation 2 2 6 10 3" xfId="27618"/>
    <cellStyle name="Calculation 2 2 6 10 3 2" xfId="47578"/>
    <cellStyle name="Calculation 2 2 6 10 4" xfId="18425"/>
    <cellStyle name="Calculation 2 2 6 10 4 2" xfId="43537"/>
    <cellStyle name="Calculation 2 2 6 10 5" xfId="33496"/>
    <cellStyle name="Calculation 2 2 6 11" xfId="13748"/>
    <cellStyle name="Calculation 2 2 6 11 2" xfId="23695"/>
    <cellStyle name="Calculation 2 2 6 11 2 2" xfId="46563"/>
    <cellStyle name="Calculation 2 2 6 11 3" xfId="27798"/>
    <cellStyle name="Calculation 2 2 6 11 3 2" xfId="47750"/>
    <cellStyle name="Calculation 2 2 6 11 4" xfId="18613"/>
    <cellStyle name="Calculation 2 2 6 11 4 2" xfId="37382"/>
    <cellStyle name="Calculation 2 2 6 11 5" xfId="33316"/>
    <cellStyle name="Calculation 2 2 6 12" xfId="13666"/>
    <cellStyle name="Calculation 2 2 6 12 2" xfId="23613"/>
    <cellStyle name="Calculation 2 2 6 12 2 2" xfId="46634"/>
    <cellStyle name="Calculation 2 2 6 12 3" xfId="27716"/>
    <cellStyle name="Calculation 2 2 6 12 3 2" xfId="47676"/>
    <cellStyle name="Calculation 2 2 6 12 4" xfId="18531"/>
    <cellStyle name="Calculation 2 2 6 12 4 2" xfId="40225"/>
    <cellStyle name="Calculation 2 2 6 12 5" xfId="33390"/>
    <cellStyle name="Calculation 2 2 6 13" xfId="13978"/>
    <cellStyle name="Calculation 2 2 6 13 2" xfId="23916"/>
    <cellStyle name="Calculation 2 2 6 13 2 2" xfId="40006"/>
    <cellStyle name="Calculation 2 2 6 13 3" xfId="28008"/>
    <cellStyle name="Calculation 2 2 6 13 3 2" xfId="47934"/>
    <cellStyle name="Calculation 2 2 6 13 4" xfId="18843"/>
    <cellStyle name="Calculation 2 2 6 13 4 2" xfId="38290"/>
    <cellStyle name="Calculation 2 2 6 13 5" xfId="33110"/>
    <cellStyle name="Calculation 2 2 6 14" xfId="14068"/>
    <cellStyle name="Calculation 2 2 6 14 2" xfId="24006"/>
    <cellStyle name="Calculation 2 2 6 14 2 2" xfId="39575"/>
    <cellStyle name="Calculation 2 2 6 14 3" xfId="28094"/>
    <cellStyle name="Calculation 2 2 6 14 3 2" xfId="48016"/>
    <cellStyle name="Calculation 2 2 6 14 4" xfId="18933"/>
    <cellStyle name="Calculation 2 2 6 14 4 2" xfId="41456"/>
    <cellStyle name="Calculation 2 2 6 14 5" xfId="33024"/>
    <cellStyle name="Calculation 2 2 6 15" xfId="19033"/>
    <cellStyle name="Calculation 2 2 6 15 2" xfId="39666"/>
    <cellStyle name="Calculation 2 2 6 16" xfId="19571"/>
    <cellStyle name="Calculation 2 2 6 16 2" xfId="39892"/>
    <cellStyle name="Calculation 2 2 6 17" xfId="14168"/>
    <cellStyle name="Calculation 2 2 6 17 2" xfId="32968"/>
    <cellStyle name="Calculation 2 2 6 18" xfId="39531"/>
    <cellStyle name="Calculation 2 2 6 2" xfId="9786"/>
    <cellStyle name="Calculation 2 2 6 2 2" xfId="19810"/>
    <cellStyle name="Calculation 2 2 6 2 2 2" xfId="35173"/>
    <cellStyle name="Calculation 2 2 6 2 3" xfId="24246"/>
    <cellStyle name="Calculation 2 2 6 2 3 2" xfId="44251"/>
    <cellStyle name="Calculation 2 2 6 2 4" xfId="14651"/>
    <cellStyle name="Calculation 2 2 6 2 4 2" xfId="32548"/>
    <cellStyle name="Calculation 2 2 6 2 5" xfId="45134"/>
    <cellStyle name="Calculation 2 2 6 3" xfId="9632"/>
    <cellStyle name="Calculation 2 2 6 3 2" xfId="19656"/>
    <cellStyle name="Calculation 2 2 6 3 2 2" xfId="44519"/>
    <cellStyle name="Calculation 2 2 6 3 3" xfId="24096"/>
    <cellStyle name="Calculation 2 2 6 3 3 2" xfId="46497"/>
    <cellStyle name="Calculation 2 2 6 3 4" xfId="14497"/>
    <cellStyle name="Calculation 2 2 6 3 4 2" xfId="32696"/>
    <cellStyle name="Calculation 2 2 6 3 5" xfId="38942"/>
    <cellStyle name="Calculation 2 2 6 4" xfId="12395"/>
    <cellStyle name="Calculation 2 2 6 4 2" xfId="22351"/>
    <cellStyle name="Calculation 2 2 6 4 2 2" xfId="37305"/>
    <cellStyle name="Calculation 2 2 6 4 3" xfId="26504"/>
    <cellStyle name="Calculation 2 2 6 4 3 2" xfId="39741"/>
    <cellStyle name="Calculation 2 2 6 4 4" xfId="17260"/>
    <cellStyle name="Calculation 2 2 6 4 4 2" xfId="39808"/>
    <cellStyle name="Calculation 2 2 6 4 5" xfId="34529"/>
    <cellStyle name="Calculation 2 2 6 5" xfId="12735"/>
    <cellStyle name="Calculation 2 2 6 5 2" xfId="22691"/>
    <cellStyle name="Calculation 2 2 6 5 2 2" xfId="40292"/>
    <cellStyle name="Calculation 2 2 6 5 3" xfId="26832"/>
    <cellStyle name="Calculation 2 2 6 5 3 2" xfId="46912"/>
    <cellStyle name="Calculation 2 2 6 5 4" xfId="17600"/>
    <cellStyle name="Calculation 2 2 6 5 4 2" xfId="45905"/>
    <cellStyle name="Calculation 2 2 6 5 5" xfId="34233"/>
    <cellStyle name="Calculation 2 2 6 6" xfId="12526"/>
    <cellStyle name="Calculation 2 2 6 6 2" xfId="22482"/>
    <cellStyle name="Calculation 2 2 6 6 2 2" xfId="45520"/>
    <cellStyle name="Calculation 2 2 6 6 3" xfId="26627"/>
    <cellStyle name="Calculation 2 2 6 6 3 2" xfId="40913"/>
    <cellStyle name="Calculation 2 2 6 6 4" xfId="17391"/>
    <cellStyle name="Calculation 2 2 6 6 4 2" xfId="35211"/>
    <cellStyle name="Calculation 2 2 6 6 5" xfId="34404"/>
    <cellStyle name="Calculation 2 2 6 7" xfId="13027"/>
    <cellStyle name="Calculation 2 2 6 7 2" xfId="22983"/>
    <cellStyle name="Calculation 2 2 6 7 2 2" xfId="45991"/>
    <cellStyle name="Calculation 2 2 6 7 3" xfId="27108"/>
    <cellStyle name="Calculation 2 2 6 7 3 2" xfId="47132"/>
    <cellStyle name="Calculation 2 2 6 7 4" xfId="17892"/>
    <cellStyle name="Calculation 2 2 6 7 4 2" xfId="44475"/>
    <cellStyle name="Calculation 2 2 6 7 5" xfId="33967"/>
    <cellStyle name="Calculation 2 2 6 8" xfId="12974"/>
    <cellStyle name="Calculation 2 2 6 8 2" xfId="22930"/>
    <cellStyle name="Calculation 2 2 6 8 2 2" xfId="39842"/>
    <cellStyle name="Calculation 2 2 6 8 3" xfId="27062"/>
    <cellStyle name="Calculation 2 2 6 8 3 2" xfId="47086"/>
    <cellStyle name="Calculation 2 2 6 8 4" xfId="17839"/>
    <cellStyle name="Calculation 2 2 6 8 4 2" xfId="40701"/>
    <cellStyle name="Calculation 2 2 6 8 5" xfId="34018"/>
    <cellStyle name="Calculation 2 2 6 9" xfId="13371"/>
    <cellStyle name="Calculation 2 2 6 9 2" xfId="23322"/>
    <cellStyle name="Calculation 2 2 6 9 2 2" xfId="43776"/>
    <cellStyle name="Calculation 2 2 6 9 3" xfId="27441"/>
    <cellStyle name="Calculation 2 2 6 9 3 2" xfId="47429"/>
    <cellStyle name="Calculation 2 2 6 9 4" xfId="18236"/>
    <cellStyle name="Calculation 2 2 6 9 4 2" xfId="46093"/>
    <cellStyle name="Calculation 2 2 6 9 5" xfId="33657"/>
    <cellStyle name="Calculation 2 2 7" xfId="9763"/>
    <cellStyle name="Calculation 2 2 7 2" xfId="19787"/>
    <cellStyle name="Calculation 2 2 7 2 2" xfId="46413"/>
    <cellStyle name="Calculation 2 2 7 3" xfId="24223"/>
    <cellStyle name="Calculation 2 2 7 3 2" xfId="43629"/>
    <cellStyle name="Calculation 2 2 7 4" xfId="14628"/>
    <cellStyle name="Calculation 2 2 7 4 2" xfId="32571"/>
    <cellStyle name="Calculation 2 2 7 5" xfId="41738"/>
    <cellStyle name="Calculation 2 2 8" xfId="12576"/>
    <cellStyle name="Calculation 2 2 8 2" xfId="22532"/>
    <cellStyle name="Calculation 2 2 8 2 2" xfId="40777"/>
    <cellStyle name="Calculation 2 2 8 3" xfId="26676"/>
    <cellStyle name="Calculation 2 2 8 3 2" xfId="39835"/>
    <cellStyle name="Calculation 2 2 8 4" xfId="17441"/>
    <cellStyle name="Calculation 2 2 8 4 2" xfId="44351"/>
    <cellStyle name="Calculation 2 2 8 5" xfId="34368"/>
    <cellStyle name="Calculation 2 2 9" xfId="12418"/>
    <cellStyle name="Calculation 2 2 9 2" xfId="22374"/>
    <cellStyle name="Calculation 2 2 9 2 2" xfId="41406"/>
    <cellStyle name="Calculation 2 2 9 3" xfId="26527"/>
    <cellStyle name="Calculation 2 2 9 3 2" xfId="37277"/>
    <cellStyle name="Calculation 2 2 9 4" xfId="17283"/>
    <cellStyle name="Calculation 2 2 9 4 2" xfId="36272"/>
    <cellStyle name="Calculation 2 2 9 5" xfId="34506"/>
    <cellStyle name="Calculation 2 20" xfId="14002"/>
    <cellStyle name="Calculation 2 20 2" xfId="23940"/>
    <cellStyle name="Calculation 2 20 2 2" xfId="37998"/>
    <cellStyle name="Calculation 2 20 3" xfId="28032"/>
    <cellStyle name="Calculation 2 20 3 2" xfId="47958"/>
    <cellStyle name="Calculation 2 20 4" xfId="18867"/>
    <cellStyle name="Calculation 2 20 4 2" xfId="39663"/>
    <cellStyle name="Calculation 2 20 5" xfId="33086"/>
    <cellStyle name="Calculation 2 21" xfId="14092"/>
    <cellStyle name="Calculation 2 21 2" xfId="24030"/>
    <cellStyle name="Calculation 2 21 2 2" xfId="46869"/>
    <cellStyle name="Calculation 2 21 3" xfId="28118"/>
    <cellStyle name="Calculation 2 21 3 2" xfId="48040"/>
    <cellStyle name="Calculation 2 21 4" xfId="18957"/>
    <cellStyle name="Calculation 2 21 4 2" xfId="37248"/>
    <cellStyle name="Calculation 2 21 5" xfId="33000"/>
    <cellStyle name="Calculation 2 22" xfId="19009"/>
    <cellStyle name="Calculation 2 22 2" xfId="37743"/>
    <cellStyle name="Calculation 2 23" xfId="19595"/>
    <cellStyle name="Calculation 2 23 2" xfId="39359"/>
    <cellStyle name="Calculation 2 24" xfId="14144"/>
    <cellStyle name="Calculation 2 24 2" xfId="32992"/>
    <cellStyle name="Calculation 2 25" xfId="44063"/>
    <cellStyle name="Calculation 2 26" xfId="48076"/>
    <cellStyle name="Calculation 2 3" xfId="360"/>
    <cellStyle name="Calculation 2 3 10" xfId="12734"/>
    <cellStyle name="Calculation 2 3 10 2" xfId="22690"/>
    <cellStyle name="Calculation 2 3 10 2 2" xfId="35266"/>
    <cellStyle name="Calculation 2 3 10 3" xfId="26831"/>
    <cellStyle name="Calculation 2 3 10 3 2" xfId="40915"/>
    <cellStyle name="Calculation 2 3 10 4" xfId="17599"/>
    <cellStyle name="Calculation 2 3 10 4 2" xfId="39860"/>
    <cellStyle name="Calculation 2 3 10 5" xfId="34234"/>
    <cellStyle name="Calculation 2 3 11" xfId="12525"/>
    <cellStyle name="Calculation 2 3 11 2" xfId="22481"/>
    <cellStyle name="Calculation 2 3 11 2 2" xfId="39451"/>
    <cellStyle name="Calculation 2 3 11 3" xfId="26626"/>
    <cellStyle name="Calculation 2 3 11 3 2" xfId="40921"/>
    <cellStyle name="Calculation 2 3 11 4" xfId="17390"/>
    <cellStyle name="Calculation 2 3 11 4 2" xfId="41480"/>
    <cellStyle name="Calculation 2 3 11 5" xfId="34405"/>
    <cellStyle name="Calculation 2 3 12" xfId="13026"/>
    <cellStyle name="Calculation 2 3 12 2" xfId="22982"/>
    <cellStyle name="Calculation 2 3 12 2 2" xfId="39944"/>
    <cellStyle name="Calculation 2 3 12 3" xfId="27107"/>
    <cellStyle name="Calculation 2 3 12 3 2" xfId="47131"/>
    <cellStyle name="Calculation 2 3 12 4" xfId="17891"/>
    <cellStyle name="Calculation 2 3 12 4 2" xfId="38437"/>
    <cellStyle name="Calculation 2 3 12 5" xfId="33968"/>
    <cellStyle name="Calculation 2 3 13" xfId="12973"/>
    <cellStyle name="Calculation 2 3 13 2" xfId="22929"/>
    <cellStyle name="Calculation 2 3 13 2 2" xfId="36957"/>
    <cellStyle name="Calculation 2 3 13 3" xfId="27061"/>
    <cellStyle name="Calculation 2 3 13 3 2" xfId="47085"/>
    <cellStyle name="Calculation 2 3 13 4" xfId="17838"/>
    <cellStyle name="Calculation 2 3 13 4 2" xfId="41062"/>
    <cellStyle name="Calculation 2 3 13 5" xfId="34019"/>
    <cellStyle name="Calculation 2 3 14" xfId="13370"/>
    <cellStyle name="Calculation 2 3 14 2" xfId="23321"/>
    <cellStyle name="Calculation 2 3 14 2 2" xfId="46486"/>
    <cellStyle name="Calculation 2 3 14 3" xfId="27440"/>
    <cellStyle name="Calculation 2 3 14 3 2" xfId="47428"/>
    <cellStyle name="Calculation 2 3 14 4" xfId="18235"/>
    <cellStyle name="Calculation 2 3 14 4 2" xfId="40050"/>
    <cellStyle name="Calculation 2 3 14 5" xfId="33658"/>
    <cellStyle name="Calculation 2 3 15" xfId="13559"/>
    <cellStyle name="Calculation 2 3 15 2" xfId="23506"/>
    <cellStyle name="Calculation 2 3 15 2 2" xfId="43778"/>
    <cellStyle name="Calculation 2 3 15 3" xfId="27617"/>
    <cellStyle name="Calculation 2 3 15 3 2" xfId="47577"/>
    <cellStyle name="Calculation 2 3 15 4" xfId="18424"/>
    <cellStyle name="Calculation 2 3 15 4 2" xfId="46260"/>
    <cellStyle name="Calculation 2 3 15 5" xfId="33497"/>
    <cellStyle name="Calculation 2 3 16" xfId="13747"/>
    <cellStyle name="Calculation 2 3 16 2" xfId="23694"/>
    <cellStyle name="Calculation 2 3 16 2 2" xfId="40547"/>
    <cellStyle name="Calculation 2 3 16 3" xfId="27797"/>
    <cellStyle name="Calculation 2 3 16 3 2" xfId="47749"/>
    <cellStyle name="Calculation 2 3 16 4" xfId="18612"/>
    <cellStyle name="Calculation 2 3 16 4 2" xfId="43678"/>
    <cellStyle name="Calculation 2 3 16 5" xfId="33317"/>
    <cellStyle name="Calculation 2 3 17" xfId="13653"/>
    <cellStyle name="Calculation 2 3 17 2" xfId="23600"/>
    <cellStyle name="Calculation 2 3 17 2 2" xfId="40866"/>
    <cellStyle name="Calculation 2 3 17 3" xfId="27707"/>
    <cellStyle name="Calculation 2 3 17 3 2" xfId="47667"/>
    <cellStyle name="Calculation 2 3 17 4" xfId="18518"/>
    <cellStyle name="Calculation 2 3 17 4 2" xfId="37380"/>
    <cellStyle name="Calculation 2 3 17 5" xfId="33403"/>
    <cellStyle name="Calculation 2 3 18" xfId="13977"/>
    <cellStyle name="Calculation 2 3 18 2" xfId="23915"/>
    <cellStyle name="Calculation 2 3 18 2 2" xfId="36974"/>
    <cellStyle name="Calculation 2 3 18 3" xfId="28007"/>
    <cellStyle name="Calculation 2 3 18 3 2" xfId="47933"/>
    <cellStyle name="Calculation 2 3 18 4" xfId="18842"/>
    <cellStyle name="Calculation 2 3 18 4 2" xfId="30239"/>
    <cellStyle name="Calculation 2 3 18 5" xfId="33111"/>
    <cellStyle name="Calculation 2 3 19" xfId="14067"/>
    <cellStyle name="Calculation 2 3 19 2" xfId="24005"/>
    <cellStyle name="Calculation 2 3 19 2 2" xfId="37024"/>
    <cellStyle name="Calculation 2 3 19 3" xfId="28093"/>
    <cellStyle name="Calculation 2 3 19 3 2" xfId="48015"/>
    <cellStyle name="Calculation 2 3 19 4" xfId="18932"/>
    <cellStyle name="Calculation 2 3 19 4 2" xfId="44330"/>
    <cellStyle name="Calculation 2 3 19 5" xfId="33025"/>
    <cellStyle name="Calculation 2 3 2" xfId="361"/>
    <cellStyle name="Calculation 2 3 2 10" xfId="12393"/>
    <cellStyle name="Calculation 2 3 2 10 2" xfId="22349"/>
    <cellStyle name="Calculation 2 3 2 10 2 2" xfId="46318"/>
    <cellStyle name="Calculation 2 3 2 10 3" xfId="26502"/>
    <cellStyle name="Calculation 2 3 2 10 3 2" xfId="43142"/>
    <cellStyle name="Calculation 2 3 2 10 4" xfId="17258"/>
    <cellStyle name="Calculation 2 3 2 10 4 2" xfId="41669"/>
    <cellStyle name="Calculation 2 3 2 10 5" xfId="34531"/>
    <cellStyle name="Calculation 2 3 2 11" xfId="12733"/>
    <cellStyle name="Calculation 2 3 2 11 2" xfId="22689"/>
    <cellStyle name="Calculation 2 3 2 11 2 2" xfId="41536"/>
    <cellStyle name="Calculation 2 3 2 11 3" xfId="26830"/>
    <cellStyle name="Calculation 2 3 2 11 3 2" xfId="37942"/>
    <cellStyle name="Calculation 2 3 2 11 4" xfId="17598"/>
    <cellStyle name="Calculation 2 3 2 11 4 2" xfId="37226"/>
    <cellStyle name="Calculation 2 3 2 11 5" xfId="34235"/>
    <cellStyle name="Calculation 2 3 2 12" xfId="12524"/>
    <cellStyle name="Calculation 2 3 2 12 2" xfId="22480"/>
    <cellStyle name="Calculation 2 3 2 12 2 2" xfId="36735"/>
    <cellStyle name="Calculation 2 3 2 12 3" xfId="26625"/>
    <cellStyle name="Calculation 2 3 2 12 3 2" xfId="41343"/>
    <cellStyle name="Calculation 2 3 2 12 4" xfId="17389"/>
    <cellStyle name="Calculation 2 3 2 12 4 2" xfId="44353"/>
    <cellStyle name="Calculation 2 3 2 12 5" xfId="34406"/>
    <cellStyle name="Calculation 2 3 2 13" xfId="13025"/>
    <cellStyle name="Calculation 2 3 2 13 2" xfId="22981"/>
    <cellStyle name="Calculation 2 3 2 13 2 2" xfId="37315"/>
    <cellStyle name="Calculation 2 3 2 13 3" xfId="27106"/>
    <cellStyle name="Calculation 2 3 2 13 3 2" xfId="47130"/>
    <cellStyle name="Calculation 2 3 2 13 4" xfId="17890"/>
    <cellStyle name="Calculation 2 3 2 13 4 2" xfId="36288"/>
    <cellStyle name="Calculation 2 3 2 13 5" xfId="33969"/>
    <cellStyle name="Calculation 2 3 2 14" xfId="12972"/>
    <cellStyle name="Calculation 2 3 2 14 2" xfId="22928"/>
    <cellStyle name="Calculation 2 3 2 14 2 2" xfId="43254"/>
    <cellStyle name="Calculation 2 3 2 14 3" xfId="27060"/>
    <cellStyle name="Calculation 2 3 2 14 3 2" xfId="47084"/>
    <cellStyle name="Calculation 2 3 2 14 4" xfId="17837"/>
    <cellStyle name="Calculation 2 3 2 14 4 2" xfId="30257"/>
    <cellStyle name="Calculation 2 3 2 14 5" xfId="34020"/>
    <cellStyle name="Calculation 2 3 2 15" xfId="13369"/>
    <cellStyle name="Calculation 2 3 2 15 2" xfId="23320"/>
    <cellStyle name="Calculation 2 3 2 15 2 2" xfId="40464"/>
    <cellStyle name="Calculation 2 3 2 15 3" xfId="27439"/>
    <cellStyle name="Calculation 2 3 2 15 3 2" xfId="47427"/>
    <cellStyle name="Calculation 2 3 2 15 4" xfId="18234"/>
    <cellStyle name="Calculation 2 3 2 15 4 2" xfId="37150"/>
    <cellStyle name="Calculation 2 3 2 15 5" xfId="33659"/>
    <cellStyle name="Calculation 2 3 2 16" xfId="13558"/>
    <cellStyle name="Calculation 2 3 2 16 2" xfId="23505"/>
    <cellStyle name="Calculation 2 3 2 16 2 2" xfId="46488"/>
    <cellStyle name="Calculation 2 3 2 16 3" xfId="27616"/>
    <cellStyle name="Calculation 2 3 2 16 3 2" xfId="47576"/>
    <cellStyle name="Calculation 2 3 2 16 4" xfId="18423"/>
    <cellStyle name="Calculation 2 3 2 16 4 2" xfId="40223"/>
    <cellStyle name="Calculation 2 3 2 16 5" xfId="33498"/>
    <cellStyle name="Calculation 2 3 2 17" xfId="13746"/>
    <cellStyle name="Calculation 2 3 2 17 2" xfId="23693"/>
    <cellStyle name="Calculation 2 3 2 17 2 2" xfId="37821"/>
    <cellStyle name="Calculation 2 3 2 17 3" xfId="27796"/>
    <cellStyle name="Calculation 2 3 2 17 3 2" xfId="47748"/>
    <cellStyle name="Calculation 2 3 2 17 4" xfId="18611"/>
    <cellStyle name="Calculation 2 3 2 17 4 2" xfId="46395"/>
    <cellStyle name="Calculation 2 3 2 17 5" xfId="33318"/>
    <cellStyle name="Calculation 2 3 2 18" xfId="13652"/>
    <cellStyle name="Calculation 2 3 2 18 2" xfId="23599"/>
    <cellStyle name="Calculation 2 3 2 18 2 2" xfId="40974"/>
    <cellStyle name="Calculation 2 3 2 18 3" xfId="27706"/>
    <cellStyle name="Calculation 2 3 2 18 3 2" xfId="47666"/>
    <cellStyle name="Calculation 2 3 2 18 4" xfId="18517"/>
    <cellStyle name="Calculation 2 3 2 18 4 2" xfId="43676"/>
    <cellStyle name="Calculation 2 3 2 18 5" xfId="33404"/>
    <cellStyle name="Calculation 2 3 2 19" xfId="13976"/>
    <cellStyle name="Calculation 2 3 2 19 2" xfId="23914"/>
    <cellStyle name="Calculation 2 3 2 19 2 2" xfId="43269"/>
    <cellStyle name="Calculation 2 3 2 19 3" xfId="28006"/>
    <cellStyle name="Calculation 2 3 2 19 3 2" xfId="47932"/>
    <cellStyle name="Calculation 2 3 2 19 4" xfId="18841"/>
    <cellStyle name="Calculation 2 3 2 19 4 2" xfId="37079"/>
    <cellStyle name="Calculation 2 3 2 19 5" xfId="33112"/>
    <cellStyle name="Calculation 2 3 2 2" xfId="362"/>
    <cellStyle name="Calculation 2 3 2 2 10" xfId="12523"/>
    <cellStyle name="Calculation 2 3 2 2 10 2" xfId="22479"/>
    <cellStyle name="Calculation 2 3 2 2 10 2 2" xfId="43034"/>
    <cellStyle name="Calculation 2 3 2 2 10 3" xfId="26624"/>
    <cellStyle name="Calculation 2 3 2 2 10 3 2" xfId="37947"/>
    <cellStyle name="Calculation 2 3 2 2 10 4" xfId="17388"/>
    <cellStyle name="Calculation 2 3 2 2 10 4 2" xfId="38315"/>
    <cellStyle name="Calculation 2 3 2 2 10 5" xfId="34407"/>
    <cellStyle name="Calculation 2 3 2 2 11" xfId="13024"/>
    <cellStyle name="Calculation 2 3 2 2 11 2" xfId="22980"/>
    <cellStyle name="Calculation 2 3 2 2 11 2 2" xfId="43610"/>
    <cellStyle name="Calculation 2 3 2 2 11 3" xfId="27105"/>
    <cellStyle name="Calculation 2 3 2 2 11 3 2" xfId="47129"/>
    <cellStyle name="Calculation 2 3 2 2 11 4" xfId="17889"/>
    <cellStyle name="Calculation 2 3 2 2 11 4 2" xfId="42585"/>
    <cellStyle name="Calculation 2 3 2 2 11 5" xfId="33970"/>
    <cellStyle name="Calculation 2 3 2 2 12" xfId="12971"/>
    <cellStyle name="Calculation 2 3 2 2 12 2" xfId="22927"/>
    <cellStyle name="Calculation 2 3 2 2 12 2 2" xfId="45990"/>
    <cellStyle name="Calculation 2 3 2 2 12 3" xfId="27059"/>
    <cellStyle name="Calculation 2 3 2 2 12 3 2" xfId="47083"/>
    <cellStyle name="Calculation 2 3 2 2 12 4" xfId="17836"/>
    <cellStyle name="Calculation 2 3 2 2 12 4 2" xfId="37061"/>
    <cellStyle name="Calculation 2 3 2 2 12 5" xfId="34021"/>
    <cellStyle name="Calculation 2 3 2 2 13" xfId="13368"/>
    <cellStyle name="Calculation 2 3 2 2 13 2" xfId="23319"/>
    <cellStyle name="Calculation 2 3 2 2 13 2 2" xfId="37638"/>
    <cellStyle name="Calculation 2 3 2 2 13 3" xfId="27438"/>
    <cellStyle name="Calculation 2 3 2 2 13 3 2" xfId="47426"/>
    <cellStyle name="Calculation 2 3 2 2 13 4" xfId="18233"/>
    <cellStyle name="Calculation 2 3 2 2 13 4 2" xfId="43446"/>
    <cellStyle name="Calculation 2 3 2 2 13 5" xfId="33660"/>
    <cellStyle name="Calculation 2 3 2 2 14" xfId="13557"/>
    <cellStyle name="Calculation 2 3 2 2 14 2" xfId="23504"/>
    <cellStyle name="Calculation 2 3 2 2 14 2 2" xfId="40466"/>
    <cellStyle name="Calculation 2 3 2 2 14 3" xfId="27615"/>
    <cellStyle name="Calculation 2 3 2 2 14 3 2" xfId="47575"/>
    <cellStyle name="Calculation 2 3 2 2 14 4" xfId="18422"/>
    <cellStyle name="Calculation 2 3 2 2 14 4 2" xfId="37734"/>
    <cellStyle name="Calculation 2 3 2 2 14 5" xfId="33499"/>
    <cellStyle name="Calculation 2 3 2 2 15" xfId="13745"/>
    <cellStyle name="Calculation 2 3 2 2 15 2" xfId="23692"/>
    <cellStyle name="Calculation 2 3 2 2 15 2 2" xfId="44101"/>
    <cellStyle name="Calculation 2 3 2 2 15 3" xfId="27795"/>
    <cellStyle name="Calculation 2 3 2 2 15 3 2" xfId="47747"/>
    <cellStyle name="Calculation 2 3 2 2 15 4" xfId="18610"/>
    <cellStyle name="Calculation 2 3 2 2 15 4 2" xfId="40361"/>
    <cellStyle name="Calculation 2 3 2 2 15 5" xfId="33319"/>
    <cellStyle name="Calculation 2 3 2 2 16" xfId="13651"/>
    <cellStyle name="Calculation 2 3 2 2 16 2" xfId="23598"/>
    <cellStyle name="Calculation 2 3 2 2 16 2 2" xfId="41290"/>
    <cellStyle name="Calculation 2 3 2 2 16 3" xfId="27705"/>
    <cellStyle name="Calculation 2 3 2 2 16 3 2" xfId="47665"/>
    <cellStyle name="Calculation 2 3 2 2 16 4" xfId="18516"/>
    <cellStyle name="Calculation 2 3 2 2 16 4 2" xfId="46393"/>
    <cellStyle name="Calculation 2 3 2 2 16 5" xfId="33405"/>
    <cellStyle name="Calculation 2 3 2 2 17" xfId="13975"/>
    <cellStyle name="Calculation 2 3 2 2 17 2" xfId="23913"/>
    <cellStyle name="Calculation 2 3 2 2 17 2 2" xfId="46005"/>
    <cellStyle name="Calculation 2 3 2 2 17 3" xfId="28005"/>
    <cellStyle name="Calculation 2 3 2 2 17 3 2" xfId="47931"/>
    <cellStyle name="Calculation 2 3 2 2 17 4" xfId="18840"/>
    <cellStyle name="Calculation 2 3 2 2 17 4 2" xfId="43373"/>
    <cellStyle name="Calculation 2 3 2 2 17 5" xfId="33113"/>
    <cellStyle name="Calculation 2 3 2 2 18" xfId="14065"/>
    <cellStyle name="Calculation 2 3 2 2 18 2" xfId="24003"/>
    <cellStyle name="Calculation 2 3 2 2 18 2 2" xfId="46048"/>
    <cellStyle name="Calculation 2 3 2 2 18 3" xfId="28091"/>
    <cellStyle name="Calculation 2 3 2 2 18 3 2" xfId="48013"/>
    <cellStyle name="Calculation 2 3 2 2 18 4" xfId="18930"/>
    <cellStyle name="Calculation 2 3 2 2 18 4 2" xfId="36366"/>
    <cellStyle name="Calculation 2 3 2 2 18 5" xfId="33027"/>
    <cellStyle name="Calculation 2 3 2 2 19" xfId="19036"/>
    <cellStyle name="Calculation 2 3 2 2 19 2" xfId="36676"/>
    <cellStyle name="Calculation 2 3 2 2 2" xfId="363"/>
    <cellStyle name="Calculation 2 3 2 2 2 10" xfId="13367"/>
    <cellStyle name="Calculation 2 3 2 2 2 10 2" xfId="23318"/>
    <cellStyle name="Calculation 2 3 2 2 2 10 2 2" xfId="43923"/>
    <cellStyle name="Calculation 2 3 2 2 2 10 3" xfId="27437"/>
    <cellStyle name="Calculation 2 3 2 2 2 10 3 2" xfId="47425"/>
    <cellStyle name="Calculation 2 3 2 2 2 10 4" xfId="18232"/>
    <cellStyle name="Calculation 2 3 2 2 2 10 4 2" xfId="46174"/>
    <cellStyle name="Calculation 2 3 2 2 2 10 5" xfId="33661"/>
    <cellStyle name="Calculation 2 3 2 2 2 11" xfId="13556"/>
    <cellStyle name="Calculation 2 3 2 2 2 11 2" xfId="23503"/>
    <cellStyle name="Calculation 2 3 2 2 2 11 2 2" xfId="37640"/>
    <cellStyle name="Calculation 2 3 2 2 2 11 3" xfId="27614"/>
    <cellStyle name="Calculation 2 3 2 2 2 11 3 2" xfId="47574"/>
    <cellStyle name="Calculation 2 3 2 2 2 11 4" xfId="18421"/>
    <cellStyle name="Calculation 2 3 2 2 2 11 4 2" xfId="44015"/>
    <cellStyle name="Calculation 2 3 2 2 2 11 5" xfId="33500"/>
    <cellStyle name="Calculation 2 3 2 2 2 12" xfId="13744"/>
    <cellStyle name="Calculation 2 3 2 2 2 12 2" xfId="23691"/>
    <cellStyle name="Calculation 2 3 2 2 2 12 2 2" xfId="46797"/>
    <cellStyle name="Calculation 2 3 2 2 2 12 3" xfId="27794"/>
    <cellStyle name="Calculation 2 3 2 2 2 12 3 2" xfId="47746"/>
    <cellStyle name="Calculation 2 3 2 2 2 12 4" xfId="18609"/>
    <cellStyle name="Calculation 2 3 2 2 2 12 4 2" xfId="36887"/>
    <cellStyle name="Calculation 2 3 2 2 2 12 5" xfId="33320"/>
    <cellStyle name="Calculation 2 3 2 2 2 13" xfId="13650"/>
    <cellStyle name="Calculation 2 3 2 2 2 13 2" xfId="23597"/>
    <cellStyle name="Calculation 2 3 2 2 2 13 2 2" xfId="38004"/>
    <cellStyle name="Calculation 2 3 2 2 2 13 3" xfId="27704"/>
    <cellStyle name="Calculation 2 3 2 2 2 13 3 2" xfId="47664"/>
    <cellStyle name="Calculation 2 3 2 2 2 13 4" xfId="18515"/>
    <cellStyle name="Calculation 2 3 2 2 2 13 4 2" xfId="40359"/>
    <cellStyle name="Calculation 2 3 2 2 2 13 5" xfId="33406"/>
    <cellStyle name="Calculation 2 3 2 2 2 14" xfId="13974"/>
    <cellStyle name="Calculation 2 3 2 2 2 14 2" xfId="23912"/>
    <cellStyle name="Calculation 2 3 2 2 2 14 2 2" xfId="39958"/>
    <cellStyle name="Calculation 2 3 2 2 2 14 3" xfId="28004"/>
    <cellStyle name="Calculation 2 3 2 2 2 14 3 2" xfId="47930"/>
    <cellStyle name="Calculation 2 3 2 2 2 14 4" xfId="18839"/>
    <cellStyle name="Calculation 2 3 2 2 2 14 4 2" xfId="46103"/>
    <cellStyle name="Calculation 2 3 2 2 2 14 5" xfId="33114"/>
    <cellStyle name="Calculation 2 3 2 2 2 15" xfId="14064"/>
    <cellStyle name="Calculation 2 3 2 2 2 15 2" xfId="24002"/>
    <cellStyle name="Calculation 2 3 2 2 2 15 2 2" xfId="40007"/>
    <cellStyle name="Calculation 2 3 2 2 2 15 3" xfId="28090"/>
    <cellStyle name="Calculation 2 3 2 2 2 15 3 2" xfId="48012"/>
    <cellStyle name="Calculation 2 3 2 2 2 15 4" xfId="18929"/>
    <cellStyle name="Calculation 2 3 2 2 2 15 4 2" xfId="42663"/>
    <cellStyle name="Calculation 2 3 2 2 2 15 5" xfId="33028"/>
    <cellStyle name="Calculation 2 3 2 2 2 16" xfId="19037"/>
    <cellStyle name="Calculation 2 3 2 2 2 16 2" xfId="39350"/>
    <cellStyle name="Calculation 2 3 2 2 2 17" xfId="19567"/>
    <cellStyle name="Calculation 2 3 2 2 2 17 2" xfId="40240"/>
    <cellStyle name="Calculation 2 3 2 2 2 18" xfId="14172"/>
    <cellStyle name="Calculation 2 3 2 2 2 18 2" xfId="32964"/>
    <cellStyle name="Calculation 2 3 2 2 2 19" xfId="40555"/>
    <cellStyle name="Calculation 2 3 2 2 2 2" xfId="364"/>
    <cellStyle name="Calculation 2 3 2 2 2 2 10" xfId="13555"/>
    <cellStyle name="Calculation 2 3 2 2 2 2 10 2" xfId="23502"/>
    <cellStyle name="Calculation 2 3 2 2 2 2 10 2 2" xfId="43926"/>
    <cellStyle name="Calculation 2 3 2 2 2 2 10 3" xfId="27613"/>
    <cellStyle name="Calculation 2 3 2 2 2 2 10 3 2" xfId="47573"/>
    <cellStyle name="Calculation 2 3 2 2 2 2 10 4" xfId="18420"/>
    <cellStyle name="Calculation 2 3 2 2 2 2 10 4 2" xfId="46713"/>
    <cellStyle name="Calculation 2 3 2 2 2 2 10 5" xfId="33501"/>
    <cellStyle name="Calculation 2 3 2 2 2 2 11" xfId="13743"/>
    <cellStyle name="Calculation 2 3 2 2 2 2 11 2" xfId="23690"/>
    <cellStyle name="Calculation 2 3 2 2 2 2 11 2 2" xfId="40797"/>
    <cellStyle name="Calculation 2 3 2 2 2 2 11 3" xfId="27793"/>
    <cellStyle name="Calculation 2 3 2 2 2 2 11 3 2" xfId="47745"/>
    <cellStyle name="Calculation 2 3 2 2 2 2 11 4" xfId="18608"/>
    <cellStyle name="Calculation 2 3 2 2 2 2 11 4 2" xfId="43185"/>
    <cellStyle name="Calculation 2 3 2 2 2 2 11 5" xfId="33321"/>
    <cellStyle name="Calculation 2 3 2 2 2 2 12" xfId="13649"/>
    <cellStyle name="Calculation 2 3 2 2 2 2 12 2" xfId="23596"/>
    <cellStyle name="Calculation 2 3 2 2 2 2 12 2 2" xfId="35252"/>
    <cellStyle name="Calculation 2 3 2 2 2 2 12 3" xfId="27703"/>
    <cellStyle name="Calculation 2 3 2 2 2 2 12 3 2" xfId="47663"/>
    <cellStyle name="Calculation 2 3 2 2 2 2 12 4" xfId="18514"/>
    <cellStyle name="Calculation 2 3 2 2 2 2 12 4 2" xfId="36885"/>
    <cellStyle name="Calculation 2 3 2 2 2 2 12 5" xfId="33407"/>
    <cellStyle name="Calculation 2 3 2 2 2 2 13" xfId="13973"/>
    <cellStyle name="Calculation 2 3 2 2 2 2 13 2" xfId="23911"/>
    <cellStyle name="Calculation 2 3 2 2 2 2 13 2 2" xfId="37327"/>
    <cellStyle name="Calculation 2 3 2 2 2 2 13 3" xfId="28003"/>
    <cellStyle name="Calculation 2 3 2 2 2 2 13 3 2" xfId="47929"/>
    <cellStyle name="Calculation 2 3 2 2 2 2 13 4" xfId="18838"/>
    <cellStyle name="Calculation 2 3 2 2 2 2 13 4 2" xfId="40060"/>
    <cellStyle name="Calculation 2 3 2 2 2 2 13 5" xfId="33115"/>
    <cellStyle name="Calculation 2 3 2 2 2 2 14" xfId="14063"/>
    <cellStyle name="Calculation 2 3 2 2 2 2 14 2" xfId="24001"/>
    <cellStyle name="Calculation 2 3 2 2 2 2 14 2 2" xfId="36975"/>
    <cellStyle name="Calculation 2 3 2 2 2 2 14 3" xfId="28089"/>
    <cellStyle name="Calculation 2 3 2 2 2 2 14 3 2" xfId="48011"/>
    <cellStyle name="Calculation 2 3 2 2 2 2 14 4" xfId="18928"/>
    <cellStyle name="Calculation 2 3 2 2 2 2 14 4 2" xfId="45423"/>
    <cellStyle name="Calculation 2 3 2 2 2 2 14 5" xfId="33029"/>
    <cellStyle name="Calculation 2 3 2 2 2 2 15" xfId="19038"/>
    <cellStyle name="Calculation 2 3 2 2 2 2 15 2" xfId="45426"/>
    <cellStyle name="Calculation 2 3 2 2 2 2 16" xfId="19566"/>
    <cellStyle name="Calculation 2 3 2 2 2 2 16 2" xfId="37752"/>
    <cellStyle name="Calculation 2 3 2 2 2 2 17" xfId="14173"/>
    <cellStyle name="Calculation 2 3 2 2 2 2 17 2" xfId="32963"/>
    <cellStyle name="Calculation 2 3 2 2 2 2 18" xfId="46571"/>
    <cellStyle name="Calculation 2 3 2 2 2 2 2" xfId="9791"/>
    <cellStyle name="Calculation 2 3 2 2 2 2 2 2" xfId="19815"/>
    <cellStyle name="Calculation 2 3 2 2 2 2 2 2 2" xfId="38412"/>
    <cellStyle name="Calculation 2 3 2 2 2 2 2 3" xfId="24251"/>
    <cellStyle name="Calculation 2 3 2 2 2 2 2 3 2" xfId="41511"/>
    <cellStyle name="Calculation 2 3 2 2 2 2 2 4" xfId="14656"/>
    <cellStyle name="Calculation 2 3 2 2 2 2 2 4 2" xfId="32543"/>
    <cellStyle name="Calculation 2 3 2 2 2 2 2 5" xfId="41998"/>
    <cellStyle name="Calculation 2 3 2 2 2 2 3" xfId="9637"/>
    <cellStyle name="Calculation 2 3 2 2 2 2 3 2" xfId="19661"/>
    <cellStyle name="Calculation 2 3 2 2 2 2 3 2 2" xfId="41035"/>
    <cellStyle name="Calculation 2 3 2 2 2 2 3 3" xfId="24101"/>
    <cellStyle name="Calculation 2 3 2 2 2 2 3 3 2" xfId="43626"/>
    <cellStyle name="Calculation 2 3 2 2 2 2 3 4" xfId="14502"/>
    <cellStyle name="Calculation 2 3 2 2 2 2 3 4 2" xfId="32691"/>
    <cellStyle name="Calculation 2 3 2 2 2 2 3 5" xfId="44975"/>
    <cellStyle name="Calculation 2 3 2 2 2 2 4" xfId="12390"/>
    <cellStyle name="Calculation 2 3 2 2 2 2 4 2" xfId="22346"/>
    <cellStyle name="Calculation 2 3 2 2 2 2 4 2 2" xfId="41541"/>
    <cellStyle name="Calculation 2 3 2 2 2 2 4 3" xfId="26499"/>
    <cellStyle name="Calculation 2 3 2 2 2 2 4 3 2" xfId="37444"/>
    <cellStyle name="Calculation 2 3 2 2 2 2 4 4" xfId="17255"/>
    <cellStyle name="Calculation 2 3 2 2 2 2 4 4 2" xfId="35331"/>
    <cellStyle name="Calculation 2 3 2 2 2 2 4 5" xfId="34534"/>
    <cellStyle name="Calculation 2 3 2 2 2 2 5" xfId="12730"/>
    <cellStyle name="Calculation 2 3 2 2 2 2 5 2" xfId="22686"/>
    <cellStyle name="Calculation 2 3 2 2 2 2 5 2 2" xfId="35130"/>
    <cellStyle name="Calculation 2 3 2 2 2 2 5 3" xfId="26827"/>
    <cellStyle name="Calculation 2 3 2 2 2 2 5 3 2" xfId="40916"/>
    <cellStyle name="Calculation 2 3 2 2 2 2 5 4" xfId="17595"/>
    <cellStyle name="Calculation 2 3 2 2 2 2 5 4 2" xfId="40208"/>
    <cellStyle name="Calculation 2 3 2 2 2 2 5 5" xfId="34238"/>
    <cellStyle name="Calculation 2 3 2 2 2 2 6" xfId="12521"/>
    <cellStyle name="Calculation 2 3 2 2 2 2 6 2" xfId="22477"/>
    <cellStyle name="Calculation 2 3 2 2 2 2 6 2 2" xfId="39724"/>
    <cellStyle name="Calculation 2 3 2 2 2 2 6 3" xfId="26622"/>
    <cellStyle name="Calculation 2 3 2 2 2 2 6 3 2" xfId="40922"/>
    <cellStyle name="Calculation 2 3 2 2 2 2 6 4" xfId="17386"/>
    <cellStyle name="Calculation 2 3 2 2 2 2 6 4 2" xfId="42639"/>
    <cellStyle name="Calculation 2 3 2 2 2 2 6 5" xfId="34409"/>
    <cellStyle name="Calculation 2 3 2 2 2 2 7" xfId="13022"/>
    <cellStyle name="Calculation 2 3 2 2 2 2 7 2" xfId="22978"/>
    <cellStyle name="Calculation 2 3 2 2 2 2 7 2 2" xfId="40296"/>
    <cellStyle name="Calculation 2 3 2 2 2 2 7 3" xfId="27103"/>
    <cellStyle name="Calculation 2 3 2 2 2 2 7 3 2" xfId="47127"/>
    <cellStyle name="Calculation 2 3 2 2 2 2 7 4" xfId="17887"/>
    <cellStyle name="Calculation 2 3 2 2 2 2 7 4 2" xfId="39268"/>
    <cellStyle name="Calculation 2 3 2 2 2 2 7 5" xfId="33972"/>
    <cellStyle name="Calculation 2 3 2 2 2 2 8" xfId="12969"/>
    <cellStyle name="Calculation 2 3 2 2 2 2 8 2" xfId="22925"/>
    <cellStyle name="Calculation 2 3 2 2 2 2 8 2 2" xfId="37314"/>
    <cellStyle name="Calculation 2 3 2 2 2 2 8 3" xfId="27057"/>
    <cellStyle name="Calculation 2 3 2 2 2 2 8 3 2" xfId="47081"/>
    <cellStyle name="Calculation 2 3 2 2 2 2 8 4" xfId="17834"/>
    <cellStyle name="Calculation 2 3 2 2 2 2 8 4 2" xfId="46085"/>
    <cellStyle name="Calculation 2 3 2 2 2 2 8 5" xfId="34023"/>
    <cellStyle name="Calculation 2 3 2 2 2 2 9" xfId="13366"/>
    <cellStyle name="Calculation 2 3 2 2 2 2 9 2" xfId="23317"/>
    <cellStyle name="Calculation 2 3 2 2 2 2 9 2 2" xfId="46629"/>
    <cellStyle name="Calculation 2 3 2 2 2 2 9 3" xfId="27436"/>
    <cellStyle name="Calculation 2 3 2 2 2 2 9 3 2" xfId="47424"/>
    <cellStyle name="Calculation 2 3 2 2 2 2 9 4" xfId="18231"/>
    <cellStyle name="Calculation 2 3 2 2 2 2 9 4 2" xfId="40132"/>
    <cellStyle name="Calculation 2 3 2 2 2 2 9 5" xfId="33662"/>
    <cellStyle name="Calculation 2 3 2 2 2 3" xfId="9790"/>
    <cellStyle name="Calculation 2 3 2 2 2 3 2" xfId="19814"/>
    <cellStyle name="Calculation 2 3 2 2 2 3 2 2" xfId="36314"/>
    <cellStyle name="Calculation 2 3 2 2 2 3 3" xfId="24250"/>
    <cellStyle name="Calculation 2 3 2 2 2 3 3 2" xfId="44384"/>
    <cellStyle name="Calculation 2 3 2 2 2 3 4" xfId="14655"/>
    <cellStyle name="Calculation 2 3 2 2 2 3 4 2" xfId="32544"/>
    <cellStyle name="Calculation 2 3 2 2 2 3 5" xfId="44790"/>
    <cellStyle name="Calculation 2 3 2 2 2 4" xfId="9636"/>
    <cellStyle name="Calculation 2 3 2 2 2 4 2" xfId="19660"/>
    <cellStyle name="Calculation 2 3 2 2 2 4 2 2" xfId="41231"/>
    <cellStyle name="Calculation 2 3 2 2 2 4 3" xfId="24100"/>
    <cellStyle name="Calculation 2 3 2 2 2 4 3 2" xfId="46345"/>
    <cellStyle name="Calculation 2 3 2 2 2 4 4" xfId="14501"/>
    <cellStyle name="Calculation 2 3 2 2 2 4 4 2" xfId="32692"/>
    <cellStyle name="Calculation 2 3 2 2 2 4 5" xfId="38994"/>
    <cellStyle name="Calculation 2 3 2 2 2 5" xfId="12391"/>
    <cellStyle name="Calculation 2 3 2 2 2 5 2" xfId="22347"/>
    <cellStyle name="Calculation 2 3 2 2 2 5 2 2" xfId="35272"/>
    <cellStyle name="Calculation 2 3 2 2 2 5 3" xfId="26500"/>
    <cellStyle name="Calculation 2 3 2 2 2 5 3 2" xfId="39832"/>
    <cellStyle name="Calculation 2 3 2 2 2 5 4" xfId="17256"/>
    <cellStyle name="Calculation 2 3 2 2 2 5 4 2" xfId="38504"/>
    <cellStyle name="Calculation 2 3 2 2 2 5 5" xfId="34533"/>
    <cellStyle name="Calculation 2 3 2 2 2 6" xfId="12731"/>
    <cellStyle name="Calculation 2 3 2 2 2 6 2" xfId="22687"/>
    <cellStyle name="Calculation 2 3 2 2 2 6 2 2" xfId="38371"/>
    <cellStyle name="Calculation 2 3 2 2 2 6 3" xfId="26828"/>
    <cellStyle name="Calculation 2 3 2 2 2 6 3 2" xfId="46913"/>
    <cellStyle name="Calculation 2 3 2 2 2 6 4" xfId="17596"/>
    <cellStyle name="Calculation 2 3 2 2 2 6 4 2" xfId="46245"/>
    <cellStyle name="Calculation 2 3 2 2 2 6 5" xfId="34237"/>
    <cellStyle name="Calculation 2 3 2 2 2 7" xfId="12522"/>
    <cellStyle name="Calculation 2 3 2 2 2 7 2" xfId="22478"/>
    <cellStyle name="Calculation 2 3 2 2 2 7 2 2" xfId="45780"/>
    <cellStyle name="Calculation 2 3 2 2 2 7 3" xfId="26623"/>
    <cellStyle name="Calculation 2 3 2 2 2 7 3 2" xfId="29571"/>
    <cellStyle name="Calculation 2 3 2 2 2 7 4" xfId="17387"/>
    <cellStyle name="Calculation 2 3 2 2 2 7 4 2" xfId="36344"/>
    <cellStyle name="Calculation 2 3 2 2 2 7 5" xfId="34408"/>
    <cellStyle name="Calculation 2 3 2 2 2 8" xfId="13023"/>
    <cellStyle name="Calculation 2 3 2 2 2 8 2" xfId="22979"/>
    <cellStyle name="Calculation 2 3 2 2 2 8 2 2" xfId="46329"/>
    <cellStyle name="Calculation 2 3 2 2 2 8 3" xfId="27104"/>
    <cellStyle name="Calculation 2 3 2 2 2 8 3 2" xfId="47128"/>
    <cellStyle name="Calculation 2 3 2 2 2 8 4" xfId="17888"/>
    <cellStyle name="Calculation 2 3 2 2 2 8 4 2" xfId="45345"/>
    <cellStyle name="Calculation 2 3 2 2 2 8 5" xfId="33971"/>
    <cellStyle name="Calculation 2 3 2 2 2 9" xfId="12970"/>
    <cellStyle name="Calculation 2 3 2 2 2 9 2" xfId="22926"/>
    <cellStyle name="Calculation 2 3 2 2 2 9 2 2" xfId="39943"/>
    <cellStyle name="Calculation 2 3 2 2 2 9 3" xfId="27058"/>
    <cellStyle name="Calculation 2 3 2 2 2 9 3 2" xfId="47082"/>
    <cellStyle name="Calculation 2 3 2 2 2 9 4" xfId="17835"/>
    <cellStyle name="Calculation 2 3 2 2 2 9 4 2" xfId="43355"/>
    <cellStyle name="Calculation 2 3 2 2 2 9 5" xfId="34022"/>
    <cellStyle name="Calculation 2 3 2 2 20" xfId="19568"/>
    <cellStyle name="Calculation 2 3 2 2 20 2" xfId="46277"/>
    <cellStyle name="Calculation 2 3 2 2 21" xfId="14171"/>
    <cellStyle name="Calculation 2 3 2 2 21 2" xfId="32965"/>
    <cellStyle name="Calculation 2 3 2 2 22" xfId="36547"/>
    <cellStyle name="Calculation 2 3 2 2 3" xfId="365"/>
    <cellStyle name="Calculation 2 3 2 2 3 10" xfId="13554"/>
    <cellStyle name="Calculation 2 3 2 2 3 10 2" xfId="23501"/>
    <cellStyle name="Calculation 2 3 2 2 3 10 2 2" xfId="46632"/>
    <cellStyle name="Calculation 2 3 2 2 3 10 3" xfId="27612"/>
    <cellStyle name="Calculation 2 3 2 2 3 10 3 2" xfId="47572"/>
    <cellStyle name="Calculation 2 3 2 2 3 10 4" xfId="18419"/>
    <cellStyle name="Calculation 2 3 2 2 3 10 4 2" xfId="40710"/>
    <cellStyle name="Calculation 2 3 2 2 3 10 5" xfId="33502"/>
    <cellStyle name="Calculation 2 3 2 2 3 11" xfId="13742"/>
    <cellStyle name="Calculation 2 3 2 2 3 11 2" xfId="23689"/>
    <cellStyle name="Calculation 2 3 2 2 3 11 2 2" xfId="37893"/>
    <cellStyle name="Calculation 2 3 2 2 3 11 3" xfId="27792"/>
    <cellStyle name="Calculation 2 3 2 2 3 11 3 2" xfId="47744"/>
    <cellStyle name="Calculation 2 3 2 2 3 11 4" xfId="18607"/>
    <cellStyle name="Calculation 2 3 2 2 3 11 4 2" xfId="45921"/>
    <cellStyle name="Calculation 2 3 2 2 3 11 5" xfId="33322"/>
    <cellStyle name="Calculation 2 3 2 2 3 12" xfId="13648"/>
    <cellStyle name="Calculation 2 3 2 2 3 12 2" xfId="23595"/>
    <cellStyle name="Calculation 2 3 2 2 3 12 2 2" xfId="41522"/>
    <cellStyle name="Calculation 2 3 2 2 3 12 3" xfId="27702"/>
    <cellStyle name="Calculation 2 3 2 2 3 12 3 2" xfId="47662"/>
    <cellStyle name="Calculation 2 3 2 2 3 12 4" xfId="18513"/>
    <cellStyle name="Calculation 2 3 2 2 3 12 4 2" xfId="43183"/>
    <cellStyle name="Calculation 2 3 2 2 3 12 5" xfId="33408"/>
    <cellStyle name="Calculation 2 3 2 2 3 13" xfId="13972"/>
    <cellStyle name="Calculation 2 3 2 2 3 13 2" xfId="23910"/>
    <cellStyle name="Calculation 2 3 2 2 3 13 2 2" xfId="43623"/>
    <cellStyle name="Calculation 2 3 2 2 3 13 3" xfId="28002"/>
    <cellStyle name="Calculation 2 3 2 2 3 13 3 2" xfId="47928"/>
    <cellStyle name="Calculation 2 3 2 2 3 13 4" xfId="18837"/>
    <cellStyle name="Calculation 2 3 2 2 3 13 4 2" xfId="37160"/>
    <cellStyle name="Calculation 2 3 2 2 3 13 5" xfId="33116"/>
    <cellStyle name="Calculation 2 3 2 2 3 14" xfId="14062"/>
    <cellStyle name="Calculation 2 3 2 2 3 14 2" xfId="24000"/>
    <cellStyle name="Calculation 2 3 2 2 3 14 2 2" xfId="43270"/>
    <cellStyle name="Calculation 2 3 2 2 3 14 3" xfId="28088"/>
    <cellStyle name="Calculation 2 3 2 2 3 14 3 2" xfId="48010"/>
    <cellStyle name="Calculation 2 3 2 2 3 14 4" xfId="18927"/>
    <cellStyle name="Calculation 2 3 2 2 3 14 4 2" xfId="39347"/>
    <cellStyle name="Calculation 2 3 2 2 3 14 5" xfId="33030"/>
    <cellStyle name="Calculation 2 3 2 2 3 15" xfId="19039"/>
    <cellStyle name="Calculation 2 3 2 2 3 15 2" xfId="42665"/>
    <cellStyle name="Calculation 2 3 2 2 3 16" xfId="19565"/>
    <cellStyle name="Calculation 2 3 2 2 3 16 2" xfId="44032"/>
    <cellStyle name="Calculation 2 3 2 2 3 17" xfId="14174"/>
    <cellStyle name="Calculation 2 3 2 2 3 17 2" xfId="32962"/>
    <cellStyle name="Calculation 2 3 2 2 3 18" xfId="43864"/>
    <cellStyle name="Calculation 2 3 2 2 3 2" xfId="9792"/>
    <cellStyle name="Calculation 2 3 2 2 3 2 2" xfId="19816"/>
    <cellStyle name="Calculation 2 3 2 2 3 2 2 2" xfId="44450"/>
    <cellStyle name="Calculation 2 3 2 2 3 2 3" xfId="24252"/>
    <cellStyle name="Calculation 2 3 2 2 3 2 3 2" xfId="35242"/>
    <cellStyle name="Calculation 2 3 2 2 3 2 4" xfId="14657"/>
    <cellStyle name="Calculation 2 3 2 2 3 2 4 2" xfId="32542"/>
    <cellStyle name="Calculation 2 3 2 2 3 2 5" xfId="35682"/>
    <cellStyle name="Calculation 2 3 2 2 3 3" xfId="9638"/>
    <cellStyle name="Calculation 2 3 2 2 3 3 2" xfId="19662"/>
    <cellStyle name="Calculation 2 3 2 2 3 3 2 2" xfId="40728"/>
    <cellStyle name="Calculation 2 3 2 2 3 3 3" xfId="24102"/>
    <cellStyle name="Calculation 2 3 2 2 3 3 3 2" xfId="37330"/>
    <cellStyle name="Calculation 2 3 2 2 3 3 4" xfId="14503"/>
    <cellStyle name="Calculation 2 3 2 2 3 3 4 2" xfId="32690"/>
    <cellStyle name="Calculation 2 3 2 2 3 3 5" xfId="42205"/>
    <cellStyle name="Calculation 2 3 2 2 3 4" xfId="12389"/>
    <cellStyle name="Calculation 2 3 2 2 3 4 2" xfId="22345"/>
    <cellStyle name="Calculation 2 3 2 2 3 4 2 2" xfId="44414"/>
    <cellStyle name="Calculation 2 3 2 2 3 4 3" xfId="26498"/>
    <cellStyle name="Calculation 2 3 2 2 3 4 3 2" xfId="43736"/>
    <cellStyle name="Calculation 2 3 2 2 3 4 4" xfId="17254"/>
    <cellStyle name="Calculation 2 3 2 2 3 4 4 2" xfId="41602"/>
    <cellStyle name="Calculation 2 3 2 2 3 4 5" xfId="34535"/>
    <cellStyle name="Calculation 2 3 2 2 3 5" xfId="12729"/>
    <cellStyle name="Calculation 2 3 2 2 3 5 2" xfId="22685"/>
    <cellStyle name="Calculation 2 3 2 2 3 5 2 2" xfId="41400"/>
    <cellStyle name="Calculation 2 3 2 2 3 5 3" xfId="26826"/>
    <cellStyle name="Calculation 2 3 2 2 3 5 3 2" xfId="40917"/>
    <cellStyle name="Calculation 2 3 2 2 3 5 4" xfId="17594"/>
    <cellStyle name="Calculation 2 3 2 2 3 5 4 2" xfId="37719"/>
    <cellStyle name="Calculation 2 3 2 2 3 5 5" xfId="34239"/>
    <cellStyle name="Calculation 2 3 2 2 3 6" xfId="12520"/>
    <cellStyle name="Calculation 2 3 2 2 3 6 2" xfId="22476"/>
    <cellStyle name="Calculation 2 3 2 2 3 6 2 2" xfId="37880"/>
    <cellStyle name="Calculation 2 3 2 2 3 6 3" xfId="26621"/>
    <cellStyle name="Calculation 2 3 2 2 3 6 3 2" xfId="41342"/>
    <cellStyle name="Calculation 2 3 2 2 3 6 4" xfId="17385"/>
    <cellStyle name="Calculation 2 3 2 2 3 6 4 2" xfId="45400"/>
    <cellStyle name="Calculation 2 3 2 2 3 6 5" xfId="34410"/>
    <cellStyle name="Calculation 2 3 2 2 3 7" xfId="13021"/>
    <cellStyle name="Calculation 2 3 2 2 3 7 2" xfId="22977"/>
    <cellStyle name="Calculation 2 3 2 2 3 7 2 2" xfId="29875"/>
    <cellStyle name="Calculation 2 3 2 2 3 7 3" xfId="27102"/>
    <cellStyle name="Calculation 2 3 2 2 3 7 3 2" xfId="47126"/>
    <cellStyle name="Calculation 2 3 2 2 3 7 4" xfId="17886"/>
    <cellStyle name="Calculation 2 3 2 2 3 7 4 2" xfId="35199"/>
    <cellStyle name="Calculation 2 3 2 2 3 7 5" xfId="33973"/>
    <cellStyle name="Calculation 2 3 2 2 3 8" xfId="12968"/>
    <cellStyle name="Calculation 2 3 2 2 3 8 2" xfId="22924"/>
    <cellStyle name="Calculation 2 3 2 2 3 8 2 2" xfId="43609"/>
    <cellStyle name="Calculation 2 3 2 2 3 8 3" xfId="27056"/>
    <cellStyle name="Calculation 2 3 2 2 3 8 3 2" xfId="47080"/>
    <cellStyle name="Calculation 2 3 2 2 3 8 4" xfId="17833"/>
    <cellStyle name="Calculation 2 3 2 2 3 8 4 2" xfId="40043"/>
    <cellStyle name="Calculation 2 3 2 2 3 8 5" xfId="34024"/>
    <cellStyle name="Calculation 2 3 2 2 3 9" xfId="13365"/>
    <cellStyle name="Calculation 2 3 2 2 3 9 2" xfId="23316"/>
    <cellStyle name="Calculation 2 3 2 2 3 9 2 2" xfId="40617"/>
    <cellStyle name="Calculation 2 3 2 2 3 9 3" xfId="27435"/>
    <cellStyle name="Calculation 2 3 2 2 3 9 3 2" xfId="47423"/>
    <cellStyle name="Calculation 2 3 2 2 3 9 4" xfId="18230"/>
    <cellStyle name="Calculation 2 3 2 2 3 9 4 2" xfId="37376"/>
    <cellStyle name="Calculation 2 3 2 2 3 9 5" xfId="33663"/>
    <cellStyle name="Calculation 2 3 2 2 4" xfId="366"/>
    <cellStyle name="Calculation 2 3 2 2 4 10" xfId="13553"/>
    <cellStyle name="Calculation 2 3 2 2 4 10 2" xfId="23500"/>
    <cellStyle name="Calculation 2 3 2 2 4 10 2 2" xfId="40620"/>
    <cellStyle name="Calculation 2 3 2 2 4 10 3" xfId="27611"/>
    <cellStyle name="Calculation 2 3 2 2 4 10 3 2" xfId="47571"/>
    <cellStyle name="Calculation 2 3 2 2 4 10 4" xfId="18418"/>
    <cellStyle name="Calculation 2 3 2 2 4 10 4 2" xfId="41053"/>
    <cellStyle name="Calculation 2 3 2 2 4 10 5" xfId="33503"/>
    <cellStyle name="Calculation 2 3 2 2 4 11" xfId="13741"/>
    <cellStyle name="Calculation 2 3 2 2 4 11 2" xfId="23688"/>
    <cellStyle name="Calculation 2 3 2 2 4 11 2 2" xfId="44173"/>
    <cellStyle name="Calculation 2 3 2 2 4 11 3" xfId="27791"/>
    <cellStyle name="Calculation 2 3 2 2 4 11 3 2" xfId="47743"/>
    <cellStyle name="Calculation 2 3 2 2 4 11 4" xfId="18606"/>
    <cellStyle name="Calculation 2 3 2 2 4 11 4 2" xfId="39876"/>
    <cellStyle name="Calculation 2 3 2 2 4 11 5" xfId="33323"/>
    <cellStyle name="Calculation 2 3 2 2 4 12" xfId="13647"/>
    <cellStyle name="Calculation 2 3 2 2 4 12 2" xfId="23594"/>
    <cellStyle name="Calculation 2 3 2 2 4 12 2 2" xfId="44395"/>
    <cellStyle name="Calculation 2 3 2 2 4 12 3" xfId="27701"/>
    <cellStyle name="Calculation 2 3 2 2 4 12 3 2" xfId="47661"/>
    <cellStyle name="Calculation 2 3 2 2 4 12 4" xfId="18512"/>
    <cellStyle name="Calculation 2 3 2 2 4 12 4 2" xfId="45919"/>
    <cellStyle name="Calculation 2 3 2 2 4 12 5" xfId="33409"/>
    <cellStyle name="Calculation 2 3 2 2 4 13" xfId="13971"/>
    <cellStyle name="Calculation 2 3 2 2 4 13 2" xfId="23909"/>
    <cellStyle name="Calculation 2 3 2 2 4 13 2 2" xfId="46342"/>
    <cellStyle name="Calculation 2 3 2 2 4 13 3" xfId="28001"/>
    <cellStyle name="Calculation 2 3 2 2 4 13 3 2" xfId="47927"/>
    <cellStyle name="Calculation 2 3 2 2 4 13 4" xfId="18836"/>
    <cellStyle name="Calculation 2 3 2 2 4 13 4 2" xfId="43456"/>
    <cellStyle name="Calculation 2 3 2 2 4 13 5" xfId="33117"/>
    <cellStyle name="Calculation 2 3 2 2 4 14" xfId="14061"/>
    <cellStyle name="Calculation 2 3 2 2 4 14 2" xfId="23999"/>
    <cellStyle name="Calculation 2 3 2 2 4 14 2 2" xfId="46006"/>
    <cellStyle name="Calculation 2 3 2 2 4 14 3" xfId="28087"/>
    <cellStyle name="Calculation 2 3 2 2 4 14 3 2" xfId="48009"/>
    <cellStyle name="Calculation 2 3 2 2 4 14 4" xfId="18926"/>
    <cellStyle name="Calculation 2 3 2 2 4 14 4 2" xfId="36673"/>
    <cellStyle name="Calculation 2 3 2 2 4 14 5" xfId="33031"/>
    <cellStyle name="Calculation 2 3 2 2 4 15" xfId="19040"/>
    <cellStyle name="Calculation 2 3 2 2 4 15 2" xfId="36368"/>
    <cellStyle name="Calculation 2 3 2 2 4 16" xfId="19564"/>
    <cellStyle name="Calculation 2 3 2 2 4 16 2" xfId="46730"/>
    <cellStyle name="Calculation 2 3 2 2 4 17" xfId="14175"/>
    <cellStyle name="Calculation 2 3 2 2 4 17 2" xfId="32961"/>
    <cellStyle name="Calculation 2 3 2 2 4 18" xfId="37577"/>
    <cellStyle name="Calculation 2 3 2 2 4 2" xfId="9793"/>
    <cellStyle name="Calculation 2 3 2 2 4 2 2" xfId="19817"/>
    <cellStyle name="Calculation 2 3 2 2 4 2 2 2" xfId="41578"/>
    <cellStyle name="Calculation 2 3 2 2 4 2 3" xfId="24253"/>
    <cellStyle name="Calculation 2 3 2 2 4 2 3 2" xfId="37992"/>
    <cellStyle name="Calculation 2 3 2 2 4 2 4" xfId="14658"/>
    <cellStyle name="Calculation 2 3 2 2 4 2 4 2" xfId="32541"/>
    <cellStyle name="Calculation 2 3 2 2 4 2 5" xfId="39123"/>
    <cellStyle name="Calculation 2 3 2 2 4 3" xfId="9639"/>
    <cellStyle name="Calculation 2 3 2 2 4 3 2" xfId="19663"/>
    <cellStyle name="Calculation 2 3 2 2 4 3 2 2" xfId="46731"/>
    <cellStyle name="Calculation 2 3 2 2 4 3 3" xfId="24103"/>
    <cellStyle name="Calculation 2 3 2 2 4 3 3 2" xfId="39961"/>
    <cellStyle name="Calculation 2 3 2 2 4 3 4" xfId="14504"/>
    <cellStyle name="Calculation 2 3 2 2 4 3 4 2" xfId="32689"/>
    <cellStyle name="Calculation 2 3 2 2 4 3 5" xfId="35896"/>
    <cellStyle name="Calculation 2 3 2 2 4 4" xfId="12388"/>
    <cellStyle name="Calculation 2 3 2 2 4 4 2" xfId="22344"/>
    <cellStyle name="Calculation 2 3 2 2 4 4 2 2" xfId="38376"/>
    <cellStyle name="Calculation 2 3 2 2 4 4 3" xfId="26497"/>
    <cellStyle name="Calculation 2 3 2 2 4 4 3 2" xfId="46445"/>
    <cellStyle name="Calculation 2 3 2 2 4 4 4" xfId="17253"/>
    <cellStyle name="Calculation 2 3 2 2 4 4 4 2" xfId="44474"/>
    <cellStyle name="Calculation 2 3 2 2 4 4 5" xfId="34536"/>
    <cellStyle name="Calculation 2 3 2 2 4 5" xfId="12724"/>
    <cellStyle name="Calculation 2 3 2 2 4 5 2" xfId="22680"/>
    <cellStyle name="Calculation 2 3 2 2 4 5 2 2" xfId="45519"/>
    <cellStyle name="Calculation 2 3 2 2 4 5 3" xfId="26822"/>
    <cellStyle name="Calculation 2 3 2 2 4 5 3 2" xfId="39753"/>
    <cellStyle name="Calculation 2 3 2 2 4 5 4" xfId="17589"/>
    <cellStyle name="Calculation 2 3 2 2 4 5 4 2" xfId="41200"/>
    <cellStyle name="Calculation 2 3 2 2 4 5 5" xfId="34244"/>
    <cellStyle name="Calculation 2 3 2 2 4 6" xfId="12519"/>
    <cellStyle name="Calculation 2 3 2 2 4 6 2" xfId="22475"/>
    <cellStyle name="Calculation 2 3 2 2 4 6 2 2" xfId="44160"/>
    <cellStyle name="Calculation 2 3 2 2 4 6 3" xfId="26620"/>
    <cellStyle name="Calculation 2 3 2 2 4 6 3 2" xfId="37948"/>
    <cellStyle name="Calculation 2 3 2 2 4 6 4" xfId="17384"/>
    <cellStyle name="Calculation 2 3 2 2 4 6 4 2" xfId="39325"/>
    <cellStyle name="Calculation 2 3 2 2 4 6 5" xfId="34411"/>
    <cellStyle name="Calculation 2 3 2 2 4 7" xfId="13020"/>
    <cellStyle name="Calculation 2 3 2 2 4 7 2" xfId="22976"/>
    <cellStyle name="Calculation 2 3 2 2 4 7 2 2" xfId="37483"/>
    <cellStyle name="Calculation 2 3 2 2 4 7 3" xfId="27101"/>
    <cellStyle name="Calculation 2 3 2 2 4 7 3 2" xfId="47125"/>
    <cellStyle name="Calculation 2 3 2 2 4 7 4" xfId="17885"/>
    <cellStyle name="Calculation 2 3 2 2 4 7 4 2" xfId="41468"/>
    <cellStyle name="Calculation 2 3 2 2 4 7 5" xfId="33974"/>
    <cellStyle name="Calculation 2 3 2 2 4 8" xfId="12967"/>
    <cellStyle name="Calculation 2 3 2 2 4 8 2" xfId="22923"/>
    <cellStyle name="Calculation 2 3 2 2 4 8 2 2" xfId="46328"/>
    <cellStyle name="Calculation 2 3 2 2 4 8 3" xfId="27055"/>
    <cellStyle name="Calculation 2 3 2 2 4 8 3 2" xfId="47079"/>
    <cellStyle name="Calculation 2 3 2 2 4 8 4" xfId="17832"/>
    <cellStyle name="Calculation 2 3 2 2 4 8 4 2" xfId="37143"/>
    <cellStyle name="Calculation 2 3 2 2 4 8 5" xfId="34025"/>
    <cellStyle name="Calculation 2 3 2 2 4 9" xfId="13364"/>
    <cellStyle name="Calculation 2 3 2 2 4 9 2" xfId="23315"/>
    <cellStyle name="Calculation 2 3 2 2 4 9 2 2" xfId="37562"/>
    <cellStyle name="Calculation 2 3 2 2 4 9 3" xfId="27434"/>
    <cellStyle name="Calculation 2 3 2 2 4 9 3 2" xfId="47422"/>
    <cellStyle name="Calculation 2 3 2 2 4 9 4" xfId="18229"/>
    <cellStyle name="Calculation 2 3 2 2 4 9 4 2" xfId="43672"/>
    <cellStyle name="Calculation 2 3 2 2 4 9 5" xfId="33664"/>
    <cellStyle name="Calculation 2 3 2 2 5" xfId="367"/>
    <cellStyle name="Calculation 2 3 2 2 5 10" xfId="13552"/>
    <cellStyle name="Calculation 2 3 2 2 5 10 2" xfId="23499"/>
    <cellStyle name="Calculation 2 3 2 2 5 10 2 2" xfId="37565"/>
    <cellStyle name="Calculation 2 3 2 2 5 10 3" xfId="27610"/>
    <cellStyle name="Calculation 2 3 2 2 5 10 3 2" xfId="47570"/>
    <cellStyle name="Calculation 2 3 2 2 5 10 4" xfId="18417"/>
    <cellStyle name="Calculation 2 3 2 2 5 10 4 2" xfId="41213"/>
    <cellStyle name="Calculation 2 3 2 2 5 10 5" xfId="33504"/>
    <cellStyle name="Calculation 2 3 2 2 5 11" xfId="13740"/>
    <cellStyle name="Calculation 2 3 2 2 5 11 2" xfId="23687"/>
    <cellStyle name="Calculation 2 3 2 2 5 11 2 2" xfId="46865"/>
    <cellStyle name="Calculation 2 3 2 2 5 11 3" xfId="27790"/>
    <cellStyle name="Calculation 2 3 2 2 5 11 3 2" xfId="47742"/>
    <cellStyle name="Calculation 2 3 2 2 5 11 4" xfId="18605"/>
    <cellStyle name="Calculation 2 3 2 2 5 11 4 2" xfId="37243"/>
    <cellStyle name="Calculation 2 3 2 2 5 11 5" xfId="33324"/>
    <cellStyle name="Calculation 2 3 2 2 5 12" xfId="13646"/>
    <cellStyle name="Calculation 2 3 2 2 5 12 2" xfId="23593"/>
    <cellStyle name="Calculation 2 3 2 2 5 12 2 2" xfId="38358"/>
    <cellStyle name="Calculation 2 3 2 2 5 12 3" xfId="27700"/>
    <cellStyle name="Calculation 2 3 2 2 5 12 3 2" xfId="47660"/>
    <cellStyle name="Calculation 2 3 2 2 5 12 4" xfId="18511"/>
    <cellStyle name="Calculation 2 3 2 2 5 12 4 2" xfId="39874"/>
    <cellStyle name="Calculation 2 3 2 2 5 12 5" xfId="33410"/>
    <cellStyle name="Calculation 2 3 2 2 5 13" xfId="13970"/>
    <cellStyle name="Calculation 2 3 2 2 5 13 2" xfId="23908"/>
    <cellStyle name="Calculation 2 3 2 2 5 13 2 2" xfId="40309"/>
    <cellStyle name="Calculation 2 3 2 2 5 13 3" xfId="28000"/>
    <cellStyle name="Calculation 2 3 2 2 5 13 3 2" xfId="47926"/>
    <cellStyle name="Calculation 2 3 2 2 5 13 4" xfId="18835"/>
    <cellStyle name="Calculation 2 3 2 2 5 13 4 2" xfId="46184"/>
    <cellStyle name="Calculation 2 3 2 2 5 13 5" xfId="33118"/>
    <cellStyle name="Calculation 2 3 2 2 5 14" xfId="14060"/>
    <cellStyle name="Calculation 2 3 2 2 5 14 2" xfId="23998"/>
    <cellStyle name="Calculation 2 3 2 2 5 14 2 2" xfId="39959"/>
    <cellStyle name="Calculation 2 3 2 2 5 14 3" xfId="28086"/>
    <cellStyle name="Calculation 2 3 2 2 5 14 3 2" xfId="48008"/>
    <cellStyle name="Calculation 2 3 2 2 5 14 4" xfId="18925"/>
    <cellStyle name="Calculation 2 3 2 2 5 14 4 2" xfId="42972"/>
    <cellStyle name="Calculation 2 3 2 2 5 14 5" xfId="33032"/>
    <cellStyle name="Calculation 2 3 2 2 5 15" xfId="19041"/>
    <cellStyle name="Calculation 2 3 2 2 5 15 2" xfId="38291"/>
    <cellStyle name="Calculation 2 3 2 2 5 16" xfId="19563"/>
    <cellStyle name="Calculation 2 3 2 2 5 16 2" xfId="40727"/>
    <cellStyle name="Calculation 2 3 2 2 5 17" xfId="14176"/>
    <cellStyle name="Calculation 2 3 2 2 5 17 2" xfId="32960"/>
    <cellStyle name="Calculation 2 3 2 2 5 18" xfId="40526"/>
    <cellStyle name="Calculation 2 3 2 2 5 2" xfId="9794"/>
    <cellStyle name="Calculation 2 3 2 2 5 2 2" xfId="19818"/>
    <cellStyle name="Calculation 2 3 2 2 5 2 2 2" xfId="35309"/>
    <cellStyle name="Calculation 2 3 2 2 5 2 3" xfId="24254"/>
    <cellStyle name="Calculation 2 3 2 2 5 2 3 2" xfId="41301"/>
    <cellStyle name="Calculation 2 3 2 2 5 2 4" xfId="14659"/>
    <cellStyle name="Calculation 2 3 2 2 5 2 4 2" xfId="32540"/>
    <cellStyle name="Calculation 2 3 2 2 5 2 5" xfId="45105"/>
    <cellStyle name="Calculation 2 3 2 2 5 3" xfId="9640"/>
    <cellStyle name="Calculation 2 3 2 2 5 3 2" xfId="19664"/>
    <cellStyle name="Calculation 2 3 2 2 5 3 2 2" xfId="44033"/>
    <cellStyle name="Calculation 2 3 2 2 5 3 3" xfId="24104"/>
    <cellStyle name="Calculation 2 3 2 2 5 3 3 2" xfId="46008"/>
    <cellStyle name="Calculation 2 3 2 2 5 3 4" xfId="14505"/>
    <cellStyle name="Calculation 2 3 2 2 5 3 4 2" xfId="32688"/>
    <cellStyle name="Calculation 2 3 2 2 5 3 5" xfId="39050"/>
    <cellStyle name="Calculation 2 3 2 2 5 4" xfId="12387"/>
    <cellStyle name="Calculation 2 3 2 2 5 4 2" xfId="22343"/>
    <cellStyle name="Calculation 2 3 2 2 5 4 2 2" xfId="35134"/>
    <cellStyle name="Calculation 2 3 2 2 5 4 3" xfId="26496"/>
    <cellStyle name="Calculation 2 3 2 2 5 4 3 2" xfId="40420"/>
    <cellStyle name="Calculation 2 3 2 2 5 4 4" xfId="17252"/>
    <cellStyle name="Calculation 2 3 2 2 5 4 4 2" xfId="38436"/>
    <cellStyle name="Calculation 2 3 2 2 5 4 5" xfId="34537"/>
    <cellStyle name="Calculation 2 3 2 2 5 5" xfId="12722"/>
    <cellStyle name="Calculation 2 3 2 2 5 5 2" xfId="22678"/>
    <cellStyle name="Calculation 2 3 2 2 5 5 2 2" xfId="36734"/>
    <cellStyle name="Calculation 2 3 2 2 5 5 3" xfId="26820"/>
    <cellStyle name="Calculation 2 3 2 2 5 5 3 2" xfId="37943"/>
    <cellStyle name="Calculation 2 3 2 2 5 5 4" xfId="17587"/>
    <cellStyle name="Calculation 2 3 2 2 5 5 4 2" xfId="35412"/>
    <cellStyle name="Calculation 2 3 2 2 5 5 5" xfId="34246"/>
    <cellStyle name="Calculation 2 3 2 2 5 6" xfId="12518"/>
    <cellStyle name="Calculation 2 3 2 2 5 6 2" xfId="22474"/>
    <cellStyle name="Calculation 2 3 2 2 5 6 2 2" xfId="46852"/>
    <cellStyle name="Calculation 2 3 2 2 5 6 3" xfId="26619"/>
    <cellStyle name="Calculation 2 3 2 2 5 6 3 2" xfId="35093"/>
    <cellStyle name="Calculation 2 3 2 2 5 6 4" xfId="17383"/>
    <cellStyle name="Calculation 2 3 2 2 5 6 4 2" xfId="36647"/>
    <cellStyle name="Calculation 2 3 2 2 5 6 5" xfId="34412"/>
    <cellStyle name="Calculation 2 3 2 2 5 7" xfId="13019"/>
    <cellStyle name="Calculation 2 3 2 2 5 7 2" xfId="22975"/>
    <cellStyle name="Calculation 2 3 2 2 5 7 2 2" xfId="43771"/>
    <cellStyle name="Calculation 2 3 2 2 5 7 3" xfId="27100"/>
    <cellStyle name="Calculation 2 3 2 2 5 7 3 2" xfId="47124"/>
    <cellStyle name="Calculation 2 3 2 2 5 7 4" xfId="17884"/>
    <cellStyle name="Calculation 2 3 2 2 5 7 4 2" xfId="44342"/>
    <cellStyle name="Calculation 2 3 2 2 5 7 5" xfId="33975"/>
    <cellStyle name="Calculation 2 3 2 2 5 8" xfId="12966"/>
    <cellStyle name="Calculation 2 3 2 2 5 8 2" xfId="22922"/>
    <cellStyle name="Calculation 2 3 2 2 5 8 2 2" xfId="40295"/>
    <cellStyle name="Calculation 2 3 2 2 5 8 3" xfId="27054"/>
    <cellStyle name="Calculation 2 3 2 2 5 8 3 2" xfId="47078"/>
    <cellStyle name="Calculation 2 3 2 2 5 8 4" xfId="17831"/>
    <cellStyle name="Calculation 2 3 2 2 5 8 4 2" xfId="43439"/>
    <cellStyle name="Calculation 2 3 2 2 5 8 5" xfId="34026"/>
    <cellStyle name="Calculation 2 3 2 2 5 9" xfId="13363"/>
    <cellStyle name="Calculation 2 3 2 2 5 9 2" xfId="23314"/>
    <cellStyle name="Calculation 2 3 2 2 5 9 2 2" xfId="43850"/>
    <cellStyle name="Calculation 2 3 2 2 5 9 3" xfId="27433"/>
    <cellStyle name="Calculation 2 3 2 2 5 9 3 2" xfId="47421"/>
    <cellStyle name="Calculation 2 3 2 2 5 9 4" xfId="18228"/>
    <cellStyle name="Calculation 2 3 2 2 5 9 4 2" xfId="46389"/>
    <cellStyle name="Calculation 2 3 2 2 5 9 5" xfId="33665"/>
    <cellStyle name="Calculation 2 3 2 2 6" xfId="9789"/>
    <cellStyle name="Calculation 2 3 2 2 6 2" xfId="19813"/>
    <cellStyle name="Calculation 2 3 2 2 6 2 2" xfId="42610"/>
    <cellStyle name="Calculation 2 3 2 2 6 3" xfId="24249"/>
    <cellStyle name="Calculation 2 3 2 2 6 3 2" xfId="38346"/>
    <cellStyle name="Calculation 2 3 2 2 6 4" xfId="14654"/>
    <cellStyle name="Calculation 2 3 2 2 6 4 2" xfId="32545"/>
    <cellStyle name="Calculation 2 3 2 2 6 5" xfId="38785"/>
    <cellStyle name="Calculation 2 3 2 2 7" xfId="9635"/>
    <cellStyle name="Calculation 2 3 2 2 7 2" xfId="19659"/>
    <cellStyle name="Calculation 2 3 2 2 7 2 2" xfId="38067"/>
    <cellStyle name="Calculation 2 3 2 2 7 3" xfId="24099"/>
    <cellStyle name="Calculation 2 3 2 2 7 3 2" xfId="40312"/>
    <cellStyle name="Calculation 2 3 2 2 7 4" xfId="14500"/>
    <cellStyle name="Calculation 2 3 2 2 7 4 2" xfId="32693"/>
    <cellStyle name="Calculation 2 3 2 2 7 5" xfId="35844"/>
    <cellStyle name="Calculation 2 3 2 2 8" xfId="12392"/>
    <cellStyle name="Calculation 2 3 2 2 8 2" xfId="22348"/>
    <cellStyle name="Calculation 2 3 2 2 8 2 2" xfId="40286"/>
    <cellStyle name="Calculation 2 3 2 2 8 3" xfId="26501"/>
    <cellStyle name="Calculation 2 3 2 2 8 3 2" xfId="45883"/>
    <cellStyle name="Calculation 2 3 2 2 8 4" xfId="17257"/>
    <cellStyle name="Calculation 2 3 2 2 8 4 2" xfId="44537"/>
    <cellStyle name="Calculation 2 3 2 2 8 5" xfId="34532"/>
    <cellStyle name="Calculation 2 3 2 2 9" xfId="12732"/>
    <cellStyle name="Calculation 2 3 2 2 9 2" xfId="22688"/>
    <cellStyle name="Calculation 2 3 2 2 9 2 2" xfId="44409"/>
    <cellStyle name="Calculation 2 3 2 2 9 3" xfId="26829"/>
    <cellStyle name="Calculation 2 3 2 2 9 3 2" xfId="44222"/>
    <cellStyle name="Calculation 2 3 2 2 9 4" xfId="17597"/>
    <cellStyle name="Calculation 2 3 2 2 9 4 2" xfId="43522"/>
    <cellStyle name="Calculation 2 3 2 2 9 5" xfId="34236"/>
    <cellStyle name="Calculation 2 3 2 20" xfId="14066"/>
    <cellStyle name="Calculation 2 3 2 20 2" xfId="24004"/>
    <cellStyle name="Calculation 2 3 2 20 2 2" xfId="43318"/>
    <cellStyle name="Calculation 2 3 2 20 3" xfId="28092"/>
    <cellStyle name="Calculation 2 3 2 20 3 2" xfId="48014"/>
    <cellStyle name="Calculation 2 3 2 20 4" xfId="18931"/>
    <cellStyle name="Calculation 2 3 2 20 4 2" xfId="38293"/>
    <cellStyle name="Calculation 2 3 2 20 5" xfId="33026"/>
    <cellStyle name="Calculation 2 3 2 21" xfId="19035"/>
    <cellStyle name="Calculation 2 3 2 21 2" xfId="42975"/>
    <cellStyle name="Calculation 2 3 2 22" xfId="19569"/>
    <cellStyle name="Calculation 2 3 2 22 2" xfId="43556"/>
    <cellStyle name="Calculation 2 3 2 23" xfId="14170"/>
    <cellStyle name="Calculation 2 3 2 23 2" xfId="32966"/>
    <cellStyle name="Calculation 2 3 2 24" xfId="42845"/>
    <cellStyle name="Calculation 2 3 2 3" xfId="368"/>
    <cellStyle name="Calculation 2 3 2 3 10" xfId="12517"/>
    <cellStyle name="Calculation 2 3 2 3 10 2" xfId="22473"/>
    <cellStyle name="Calculation 2 3 2 3 10 2 2" xfId="40854"/>
    <cellStyle name="Calculation 2 3 2 3 10 3" xfId="26618"/>
    <cellStyle name="Calculation 2 3 2 3 10 3 2" xfId="41362"/>
    <cellStyle name="Calculation 2 3 2 3 10 4" xfId="17382"/>
    <cellStyle name="Calculation 2 3 2 3 10 4 2" xfId="42946"/>
    <cellStyle name="Calculation 2 3 2 3 10 5" xfId="34413"/>
    <cellStyle name="Calculation 2 3 2 3 11" xfId="13018"/>
    <cellStyle name="Calculation 2 3 2 3 11 2" xfId="22974"/>
    <cellStyle name="Calculation 2 3 2 3 11 2 2" xfId="46481"/>
    <cellStyle name="Calculation 2 3 2 3 11 3" xfId="27099"/>
    <cellStyle name="Calculation 2 3 2 3 11 3 2" xfId="47123"/>
    <cellStyle name="Calculation 2 3 2 3 11 4" xfId="17883"/>
    <cellStyle name="Calculation 2 3 2 3 11 4 2" xfId="38305"/>
    <cellStyle name="Calculation 2 3 2 3 11 5" xfId="33976"/>
    <cellStyle name="Calculation 2 3 2 3 12" xfId="12965"/>
    <cellStyle name="Calculation 2 3 2 3 12 2" xfId="22921"/>
    <cellStyle name="Calculation 2 3 2 3 12 2 2" xfId="29876"/>
    <cellStyle name="Calculation 2 3 2 3 12 3" xfId="27053"/>
    <cellStyle name="Calculation 2 3 2 3 12 3 2" xfId="47077"/>
    <cellStyle name="Calculation 2 3 2 3 12 4" xfId="17830"/>
    <cellStyle name="Calculation 2 3 2 3 12 4 2" xfId="46167"/>
    <cellStyle name="Calculation 2 3 2 3 12 5" xfId="34027"/>
    <cellStyle name="Calculation 2 3 2 3 13" xfId="13362"/>
    <cellStyle name="Calculation 2 3 2 3 13 2" xfId="23313"/>
    <cellStyle name="Calculation 2 3 2 3 13 2 2" xfId="46557"/>
    <cellStyle name="Calculation 2 3 2 3 13 3" xfId="27432"/>
    <cellStyle name="Calculation 2 3 2 3 13 3 2" xfId="47420"/>
    <cellStyle name="Calculation 2 3 2 3 13 4" xfId="18227"/>
    <cellStyle name="Calculation 2 3 2 3 13 4 2" xfId="40355"/>
    <cellStyle name="Calculation 2 3 2 3 13 5" xfId="33666"/>
    <cellStyle name="Calculation 2 3 2 3 14" xfId="13551"/>
    <cellStyle name="Calculation 2 3 2 3 14 2" xfId="23498"/>
    <cellStyle name="Calculation 2 3 2 3 14 2 2" xfId="43853"/>
    <cellStyle name="Calculation 2 3 2 3 14 3" xfId="27609"/>
    <cellStyle name="Calculation 2 3 2 3 14 3 2" xfId="47569"/>
    <cellStyle name="Calculation 2 3 2 3 14 4" xfId="18416"/>
    <cellStyle name="Calculation 2 3 2 3 14 4 2" xfId="38085"/>
    <cellStyle name="Calculation 2 3 2 3 14 5" xfId="33505"/>
    <cellStyle name="Calculation 2 3 2 3 15" xfId="13739"/>
    <cellStyle name="Calculation 2 3 2 3 15 2" xfId="23686"/>
    <cellStyle name="Calculation 2 3 2 3 15 2 2" xfId="40867"/>
    <cellStyle name="Calculation 2 3 2 3 15 3" xfId="27789"/>
    <cellStyle name="Calculation 2 3 2 3 15 3 2" xfId="47741"/>
    <cellStyle name="Calculation 2 3 2 3 15 4" xfId="18604"/>
    <cellStyle name="Calculation 2 3 2 3 15 4 2" xfId="43540"/>
    <cellStyle name="Calculation 2 3 2 3 15 5" xfId="33325"/>
    <cellStyle name="Calculation 2 3 2 3 16" xfId="13645"/>
    <cellStyle name="Calculation 2 3 2 3 16 2" xfId="23592"/>
    <cellStyle name="Calculation 2 3 2 3 16 2 2" xfId="35117"/>
    <cellStyle name="Calculation 2 3 2 3 16 3" xfId="27699"/>
    <cellStyle name="Calculation 2 3 2 3 16 3 2" xfId="47659"/>
    <cellStyle name="Calculation 2 3 2 3 16 4" xfId="18510"/>
    <cellStyle name="Calculation 2 3 2 3 16 4 2" xfId="37241"/>
    <cellStyle name="Calculation 2 3 2 3 16 5" xfId="33411"/>
    <cellStyle name="Calculation 2 3 2 3 17" xfId="13969"/>
    <cellStyle name="Calculation 2 3 2 3 17 2" xfId="23907"/>
    <cellStyle name="Calculation 2 3 2 3 17 2 2" xfId="29861"/>
    <cellStyle name="Calculation 2 3 2 3 17 3" xfId="27999"/>
    <cellStyle name="Calculation 2 3 2 3 17 3 2" xfId="47925"/>
    <cellStyle name="Calculation 2 3 2 3 17 4" xfId="18834"/>
    <cellStyle name="Calculation 2 3 2 3 17 4 2" xfId="40142"/>
    <cellStyle name="Calculation 2 3 2 3 17 5" xfId="33119"/>
    <cellStyle name="Calculation 2 3 2 3 18" xfId="14059"/>
    <cellStyle name="Calculation 2 3 2 3 18 2" xfId="23997"/>
    <cellStyle name="Calculation 2 3 2 3 18 2 2" xfId="37328"/>
    <cellStyle name="Calculation 2 3 2 3 18 3" xfId="28085"/>
    <cellStyle name="Calculation 2 3 2 3 18 3 2" xfId="48007"/>
    <cellStyle name="Calculation 2 3 2 3 18 4" xfId="18924"/>
    <cellStyle name="Calculation 2 3 2 3 18 4 2" xfId="45720"/>
    <cellStyle name="Calculation 2 3 2 3 18 5" xfId="33033"/>
    <cellStyle name="Calculation 2 3 2 3 19" xfId="19042"/>
    <cellStyle name="Calculation 2 3 2 3 19 2" xfId="44328"/>
    <cellStyle name="Calculation 2 3 2 3 2" xfId="369"/>
    <cellStyle name="Calculation 2 3 2 3 2 10" xfId="13361"/>
    <cellStyle name="Calculation 2 3 2 3 2 10 2" xfId="23312"/>
    <cellStyle name="Calculation 2 3 2 3 2 10 2 2" xfId="40541"/>
    <cellStyle name="Calculation 2 3 2 3 2 10 3" xfId="27431"/>
    <cellStyle name="Calculation 2 3 2 3 2 10 3 2" xfId="47419"/>
    <cellStyle name="Calculation 2 3 2 3 2 10 4" xfId="18226"/>
    <cellStyle name="Calculation 2 3 2 3 2 10 4 2" xfId="36881"/>
    <cellStyle name="Calculation 2 3 2 3 2 10 5" xfId="33667"/>
    <cellStyle name="Calculation 2 3 2 3 2 11" xfId="13550"/>
    <cellStyle name="Calculation 2 3 2 3 2 11 2" xfId="23497"/>
    <cellStyle name="Calculation 2 3 2 3 2 11 2 2" xfId="46560"/>
    <cellStyle name="Calculation 2 3 2 3 2 11 3" xfId="27608"/>
    <cellStyle name="Calculation 2 3 2 3 2 11 3 2" xfId="47568"/>
    <cellStyle name="Calculation 2 3 2 3 2 11 4" xfId="18415"/>
    <cellStyle name="Calculation 2 3 2 3 2 11 4 2" xfId="35398"/>
    <cellStyle name="Calculation 2 3 2 3 2 11 5" xfId="33506"/>
    <cellStyle name="Calculation 2 3 2 3 2 12" xfId="13738"/>
    <cellStyle name="Calculation 2 3 2 3 2 12 2" xfId="23685"/>
    <cellStyle name="Calculation 2 3 2 3 2 12 2 2" xfId="40973"/>
    <cellStyle name="Calculation 2 3 2 3 2 12 3" xfId="27788"/>
    <cellStyle name="Calculation 2 3 2 3 2 12 3 2" xfId="47740"/>
    <cellStyle name="Calculation 2 3 2 3 2 12 4" xfId="18603"/>
    <cellStyle name="Calculation 2 3 2 3 2 12 4 2" xfId="46263"/>
    <cellStyle name="Calculation 2 3 2 3 2 12 5" xfId="33326"/>
    <cellStyle name="Calculation 2 3 2 3 2 13" xfId="13644"/>
    <cellStyle name="Calculation 2 3 2 3 2 13 2" xfId="23591"/>
    <cellStyle name="Calculation 2 3 2 3 2 13 2 2" xfId="41386"/>
    <cellStyle name="Calculation 2 3 2 3 2 13 3" xfId="27698"/>
    <cellStyle name="Calculation 2 3 2 3 2 13 3 2" xfId="47658"/>
    <cellStyle name="Calculation 2 3 2 3 2 13 4" xfId="18509"/>
    <cellStyle name="Calculation 2 3 2 3 2 13 4 2" xfId="43538"/>
    <cellStyle name="Calculation 2 3 2 3 2 13 5" xfId="33412"/>
    <cellStyle name="Calculation 2 3 2 3 2 14" xfId="13968"/>
    <cellStyle name="Calculation 2 3 2 3 2 14 2" xfId="23906"/>
    <cellStyle name="Calculation 2 3 2 3 2 14 2 2" xfId="37497"/>
    <cellStyle name="Calculation 2 3 2 3 2 14 3" xfId="27998"/>
    <cellStyle name="Calculation 2 3 2 3 2 14 3 2" xfId="47924"/>
    <cellStyle name="Calculation 2 3 2 3 2 14 4" xfId="18833"/>
    <cellStyle name="Calculation 2 3 2 3 2 14 4 2" xfId="37390"/>
    <cellStyle name="Calculation 2 3 2 3 2 14 5" xfId="33120"/>
    <cellStyle name="Calculation 2 3 2 3 2 15" xfId="14058"/>
    <cellStyle name="Calculation 2 3 2 3 2 15 2" xfId="23996"/>
    <cellStyle name="Calculation 2 3 2 3 2 15 2 2" xfId="43624"/>
    <cellStyle name="Calculation 2 3 2 3 2 15 3" xfId="28084"/>
    <cellStyle name="Calculation 2 3 2 3 2 15 3 2" xfId="48006"/>
    <cellStyle name="Calculation 2 3 2 3 2 15 4" xfId="18923"/>
    <cellStyle name="Calculation 2 3 2 3 2 15 4 2" xfId="39664"/>
    <cellStyle name="Calculation 2 3 2 3 2 15 5" xfId="33034"/>
    <cellStyle name="Calculation 2 3 2 3 2 16" xfId="19043"/>
    <cellStyle name="Calculation 2 3 2 3 2 16 2" xfId="41454"/>
    <cellStyle name="Calculation 2 3 2 3 2 17" xfId="19561"/>
    <cellStyle name="Calculation 2 3 2 3 2 17 2" xfId="36309"/>
    <cellStyle name="Calculation 2 3 2 3 2 18" xfId="14178"/>
    <cellStyle name="Calculation 2 3 2 3 2 18 2" xfId="32958"/>
    <cellStyle name="Calculation 2 3 2 3 2 19" xfId="43836"/>
    <cellStyle name="Calculation 2 3 2 3 2 2" xfId="370"/>
    <cellStyle name="Calculation 2 3 2 3 2 2 10" xfId="13549"/>
    <cellStyle name="Calculation 2 3 2 3 2 2 10 2" xfId="23496"/>
    <cellStyle name="Calculation 2 3 2 3 2 2 10 2 2" xfId="40544"/>
    <cellStyle name="Calculation 2 3 2 3 2 2 10 3" xfId="27607"/>
    <cellStyle name="Calculation 2 3 2 3 2 2 10 3 2" xfId="47567"/>
    <cellStyle name="Calculation 2 3 2 3 2 2 10 4" xfId="18414"/>
    <cellStyle name="Calculation 2 3 2 3 2 2 10 4 2" xfId="41667"/>
    <cellStyle name="Calculation 2 3 2 3 2 2 10 5" xfId="33507"/>
    <cellStyle name="Calculation 2 3 2 3 2 2 11" xfId="13737"/>
    <cellStyle name="Calculation 2 3 2 3 2 2 11 2" xfId="23684"/>
    <cellStyle name="Calculation 2 3 2 3 2 2 11 2 2" xfId="41291"/>
    <cellStyle name="Calculation 2 3 2 3 2 2 11 3" xfId="27787"/>
    <cellStyle name="Calculation 2 3 2 3 2 2 11 3 2" xfId="47739"/>
    <cellStyle name="Calculation 2 3 2 3 2 2 11 4" xfId="18602"/>
    <cellStyle name="Calculation 2 3 2 3 2 2 11 4 2" xfId="40226"/>
    <cellStyle name="Calculation 2 3 2 3 2 2 11 5" xfId="33327"/>
    <cellStyle name="Calculation 2 3 2 3 2 2 12" xfId="13643"/>
    <cellStyle name="Calculation 2 3 2 3 2 2 12 2" xfId="23590"/>
    <cellStyle name="Calculation 2 3 2 3 2 2 12 2 2" xfId="44263"/>
    <cellStyle name="Calculation 2 3 2 3 2 2 12 3" xfId="27697"/>
    <cellStyle name="Calculation 2 3 2 3 2 2 12 3 2" xfId="47657"/>
    <cellStyle name="Calculation 2 3 2 3 2 2 12 4" xfId="18508"/>
    <cellStyle name="Calculation 2 3 2 3 2 2 12 4 2" xfId="46261"/>
    <cellStyle name="Calculation 2 3 2 3 2 2 12 5" xfId="33413"/>
    <cellStyle name="Calculation 2 3 2 3 2 2 13" xfId="13967"/>
    <cellStyle name="Calculation 2 3 2 3 2 2 13 2" xfId="23905"/>
    <cellStyle name="Calculation 2 3 2 3 2 2 13 2 2" xfId="43784"/>
    <cellStyle name="Calculation 2 3 2 3 2 2 13 3" xfId="27997"/>
    <cellStyle name="Calculation 2 3 2 3 2 2 13 3 2" xfId="47923"/>
    <cellStyle name="Calculation 2 3 2 3 2 2 13 4" xfId="18832"/>
    <cellStyle name="Calculation 2 3 2 3 2 2 13 4 2" xfId="43685"/>
    <cellStyle name="Calculation 2 3 2 3 2 2 13 5" xfId="33121"/>
    <cellStyle name="Calculation 2 3 2 3 2 2 14" xfId="14057"/>
    <cellStyle name="Calculation 2 3 2 3 2 2 14 2" xfId="23995"/>
    <cellStyle name="Calculation 2 3 2 3 2 2 14 2 2" xfId="46343"/>
    <cellStyle name="Calculation 2 3 2 3 2 2 14 3" xfId="28083"/>
    <cellStyle name="Calculation 2 3 2 3 2 2 14 3 2" xfId="48005"/>
    <cellStyle name="Calculation 2 3 2 3 2 2 14 4" xfId="18922"/>
    <cellStyle name="Calculation 2 3 2 3 2 2 14 4 2" xfId="36435"/>
    <cellStyle name="Calculation 2 3 2 3 2 2 14 5" xfId="33035"/>
    <cellStyle name="Calculation 2 3 2 3 2 2 15" xfId="19044"/>
    <cellStyle name="Calculation 2 3 2 3 2 2 15 2" xfId="35185"/>
    <cellStyle name="Calculation 2 3 2 3 2 2 16" xfId="19560"/>
    <cellStyle name="Calculation 2 3 2 3 2 2 16 2" xfId="42606"/>
    <cellStyle name="Calculation 2 3 2 3 2 2 17" xfId="14179"/>
    <cellStyle name="Calculation 2 3 2 3 2 2 17 2" xfId="32957"/>
    <cellStyle name="Calculation 2 3 2 3 2 2 18" xfId="37548"/>
    <cellStyle name="Calculation 2 3 2 3 2 2 2" xfId="9797"/>
    <cellStyle name="Calculation 2 3 2 3 2 2 2 2" xfId="19821"/>
    <cellStyle name="Calculation 2 3 2 3 2 2 2 2 2" xfId="41647"/>
    <cellStyle name="Calculation 2 3 2 3 2 2 2 3" xfId="24257"/>
    <cellStyle name="Calculation 2 3 2 3 2 2 2 3 2" xfId="46873"/>
    <cellStyle name="Calculation 2 3 2 3 2 2 2 4" xfId="14662"/>
    <cellStyle name="Calculation 2 3 2 3 2 2 2 4 2" xfId="32537"/>
    <cellStyle name="Calculation 2 3 2 3 2 2 2 5" xfId="34853"/>
    <cellStyle name="Calculation 2 3 2 3 2 2 3" xfId="9643"/>
    <cellStyle name="Calculation 2 3 2 3 2 2 3 2" xfId="19667"/>
    <cellStyle name="Calculation 2 3 2 3 2 2 3 2 2" xfId="46278"/>
    <cellStyle name="Calculation 2 3 2 3 2 2 3 3" xfId="24107"/>
    <cellStyle name="Calculation 2 3 2 3 2 2 3 3 2" xfId="40009"/>
    <cellStyle name="Calculation 2 3 2 3 2 2 3 4" xfId="14508"/>
    <cellStyle name="Calculation 2 3 2 3 2 2 3 4 2" xfId="32685"/>
    <cellStyle name="Calculation 2 3 2 3 2 2 3 5" xfId="35957"/>
    <cellStyle name="Calculation 2 3 2 3 2 2 4" xfId="12384"/>
    <cellStyle name="Calculation 2 3 2 3 2 2 4 2" xfId="22340"/>
    <cellStyle name="Calculation 2 3 2 3 2 2 4 2 2" xfId="38242"/>
    <cellStyle name="Calculation 2 3 2 3 2 2 4 3" xfId="26493"/>
    <cellStyle name="Calculation 2 3 2 3 2 2 4 3 2" xfId="46296"/>
    <cellStyle name="Calculation 2 3 2 3 2 2 4 4" xfId="17249"/>
    <cellStyle name="Calculation 2 3 2 3 2 2 4 4 2" xfId="43116"/>
    <cellStyle name="Calculation 2 3 2 3 2 2 4 5" xfId="34540"/>
    <cellStyle name="Calculation 2 3 2 3 2 2 5" xfId="12719"/>
    <cellStyle name="Calculation 2 3 2 3 2 2 5 2" xfId="22675"/>
    <cellStyle name="Calculation 2 3 2 3 2 2 5 2 2" xfId="39723"/>
    <cellStyle name="Calculation 2 3 2 3 2 2 5 3" xfId="26817"/>
    <cellStyle name="Calculation 2 3 2 3 2 2 5 3 2" xfId="45812"/>
    <cellStyle name="Calculation 2 3 2 3 2 2 5 4" xfId="17584"/>
    <cellStyle name="Calculation 2 3 2 3 2 2 5 4 2" xfId="38516"/>
    <cellStyle name="Calculation 2 3 2 3 2 2 5 5" xfId="34249"/>
    <cellStyle name="Calculation 2 3 2 3 2 2 6" xfId="12515"/>
    <cellStyle name="Calculation 2 3 2 3 2 2 6 2" xfId="22471"/>
    <cellStyle name="Calculation 2 3 2 3 2 2 6 2 2" xfId="41277"/>
    <cellStyle name="Calculation 2 3 2 3 2 2 6 3" xfId="26616"/>
    <cellStyle name="Calculation 2 3 2 3 2 2 6 3 2" xfId="38200"/>
    <cellStyle name="Calculation 2 3 2 3 2 2 6 4" xfId="17380"/>
    <cellStyle name="Calculation 2 3 2 3 2 2 6 4 2" xfId="39634"/>
    <cellStyle name="Calculation 2 3 2 3 2 2 6 5" xfId="34415"/>
    <cellStyle name="Calculation 2 3 2 3 2 2 7" xfId="13016"/>
    <cellStyle name="Calculation 2 3 2 3 2 2 7 2" xfId="22972"/>
    <cellStyle name="Calculation 2 3 2 3 2 2 7 2 2" xfId="37633"/>
    <cellStyle name="Calculation 2 3 2 3 2 2 7 3" xfId="27097"/>
    <cellStyle name="Calculation 2 3 2 3 2 2 7 3 2" xfId="47121"/>
    <cellStyle name="Calculation 2 3 2 3 2 2 7 4" xfId="17881"/>
    <cellStyle name="Calculation 2 3 2 3 2 2 7 4 2" xfId="44013"/>
    <cellStyle name="Calculation 2 3 2 3 2 2 7 5" xfId="33978"/>
    <cellStyle name="Calculation 2 3 2 3 2 2 8" xfId="12963"/>
    <cellStyle name="Calculation 2 3 2 3 2 2 8 2" xfId="22919"/>
    <cellStyle name="Calculation 2 3 2 3 2 2 8 2 2" xfId="43770"/>
    <cellStyle name="Calculation 2 3 2 3 2 2 8 3" xfId="27051"/>
    <cellStyle name="Calculation 2 3 2 3 2 2 8 3 2" xfId="47075"/>
    <cellStyle name="Calculation 2 3 2 3 2 2 8 4" xfId="17828"/>
    <cellStyle name="Calculation 2 3 2 3 2 2 8 4 2" xfId="37369"/>
    <cellStyle name="Calculation 2 3 2 3 2 2 8 5" xfId="34029"/>
    <cellStyle name="Calculation 2 3 2 3 2 2 9" xfId="13360"/>
    <cellStyle name="Calculation 2 3 2 3 2 2 9 2" xfId="23311"/>
    <cellStyle name="Calculation 2 3 2 3 2 2 9 2 2" xfId="37815"/>
    <cellStyle name="Calculation 2 3 2 3 2 2 9 3" xfId="27430"/>
    <cellStyle name="Calculation 2 3 2 3 2 2 9 3 2" xfId="47418"/>
    <cellStyle name="Calculation 2 3 2 3 2 2 9 4" xfId="18225"/>
    <cellStyle name="Calculation 2 3 2 3 2 2 9 4 2" xfId="43179"/>
    <cellStyle name="Calculation 2 3 2 3 2 2 9 5" xfId="33668"/>
    <cellStyle name="Calculation 2 3 2 3 2 3" xfId="9796"/>
    <cellStyle name="Calculation 2 3 2 3 2 3 2" xfId="19820"/>
    <cellStyle name="Calculation 2 3 2 3 2 3 2 2" xfId="44516"/>
    <cellStyle name="Calculation 2 3 2 3 2 3 3" xfId="24256"/>
    <cellStyle name="Calculation 2 3 2 3 2 3 3 2" xfId="40875"/>
    <cellStyle name="Calculation 2 3 2 3 2 3 4" xfId="14661"/>
    <cellStyle name="Calculation 2 3 2 3 2 3 4 2" xfId="32538"/>
    <cellStyle name="Calculation 2 3 2 3 2 3 5" xfId="36029"/>
    <cellStyle name="Calculation 2 3 2 3 2 4" xfId="9642"/>
    <cellStyle name="Calculation 2 3 2 3 2 4 2" xfId="19666"/>
    <cellStyle name="Calculation 2 3 2 3 2 4 2 2" xfId="40241"/>
    <cellStyle name="Calculation 2 3 2 3 2 4 3" xfId="24106"/>
    <cellStyle name="Calculation 2 3 2 3 2 4 3 2" xfId="36977"/>
    <cellStyle name="Calculation 2 3 2 3 2 4 4" xfId="14507"/>
    <cellStyle name="Calculation 2 3 2 3 2 4 4 2" xfId="32686"/>
    <cellStyle name="Calculation 2 3 2 3 2 4 5" xfId="42260"/>
    <cellStyle name="Calculation 2 3 2 3 2 5" xfId="12385"/>
    <cellStyle name="Calculation 2 3 2 3 2 5 2" xfId="22341"/>
    <cellStyle name="Calculation 2 3 2 3 2 5 2 2" xfId="44283"/>
    <cellStyle name="Calculation 2 3 2 3 2 5 3" xfId="26494"/>
    <cellStyle name="Calculation 2 3 2 3 2 5 3 2" xfId="43576"/>
    <cellStyle name="Calculation 2 3 2 3 2 5 4" xfId="17250"/>
    <cellStyle name="Calculation 2 3 2 3 2 5 4 2" xfId="36818"/>
    <cellStyle name="Calculation 2 3 2 3 2 5 5" xfId="34539"/>
    <cellStyle name="Calculation 2 3 2 3 2 6" xfId="12720"/>
    <cellStyle name="Calculation 2 3 2 3 2 6 2" xfId="22676"/>
    <cellStyle name="Calculation 2 3 2 3 2 6 2 2" xfId="45779"/>
    <cellStyle name="Calculation 2 3 2 3 2 6 3" xfId="26818"/>
    <cellStyle name="Calculation 2 3 2 3 2 6 3 2" xfId="43066"/>
    <cellStyle name="Calculation 2 3 2 3 2 6 4" xfId="17585"/>
    <cellStyle name="Calculation 2 3 2 3 2 6 4 2" xfId="44549"/>
    <cellStyle name="Calculation 2 3 2 3 2 6 5" xfId="34248"/>
    <cellStyle name="Calculation 2 3 2 3 2 7" xfId="12516"/>
    <cellStyle name="Calculation 2 3 2 3 2 7 2" xfId="22472"/>
    <cellStyle name="Calculation 2 3 2 3 2 7 2 2" xfId="40987"/>
    <cellStyle name="Calculation 2 3 2 3 2 7 3" xfId="26617"/>
    <cellStyle name="Calculation 2 3 2 3 2 7 3 2" xfId="44240"/>
    <cellStyle name="Calculation 2 3 2 3 2 7 4" xfId="17381"/>
    <cellStyle name="Calculation 2 3 2 3 2 7 4 2" xfId="45693"/>
    <cellStyle name="Calculation 2 3 2 3 2 7 5" xfId="34414"/>
    <cellStyle name="Calculation 2 3 2 3 2 8" xfId="13017"/>
    <cellStyle name="Calculation 2 3 2 3 2 8 2" xfId="22973"/>
    <cellStyle name="Calculation 2 3 2 3 2 8 2 2" xfId="40459"/>
    <cellStyle name="Calculation 2 3 2 3 2 8 3" xfId="27098"/>
    <cellStyle name="Calculation 2 3 2 3 2 8 3 2" xfId="47122"/>
    <cellStyle name="Calculation 2 3 2 3 2 8 4" xfId="17882"/>
    <cellStyle name="Calculation 2 3 2 3 2 8 4 2" xfId="37731"/>
    <cellStyle name="Calculation 2 3 2 3 2 8 5" xfId="33977"/>
    <cellStyle name="Calculation 2 3 2 3 2 9" xfId="12964"/>
    <cellStyle name="Calculation 2 3 2 3 2 9 2" xfId="22920"/>
    <cellStyle name="Calculation 2 3 2 3 2 9 2 2" xfId="37482"/>
    <cellStyle name="Calculation 2 3 2 3 2 9 3" xfId="27052"/>
    <cellStyle name="Calculation 2 3 2 3 2 9 3 2" xfId="47076"/>
    <cellStyle name="Calculation 2 3 2 3 2 9 4" xfId="17829"/>
    <cellStyle name="Calculation 2 3 2 3 2 9 4 2" xfId="40125"/>
    <cellStyle name="Calculation 2 3 2 3 2 9 5" xfId="34028"/>
    <cellStyle name="Calculation 2 3 2 3 20" xfId="19562"/>
    <cellStyle name="Calculation 2 3 2 3 20 2" xfId="30227"/>
    <cellStyle name="Calculation 2 3 2 3 21" xfId="14177"/>
    <cellStyle name="Calculation 2 3 2 3 21 2" xfId="32959"/>
    <cellStyle name="Calculation 2 3 2 3 22" xfId="46542"/>
    <cellStyle name="Calculation 2 3 2 3 3" xfId="371"/>
    <cellStyle name="Calculation 2 3 2 3 3 10" xfId="13548"/>
    <cellStyle name="Calculation 2 3 2 3 3 10 2" xfId="23495"/>
    <cellStyle name="Calculation 2 3 2 3 3 10 2 2" xfId="37818"/>
    <cellStyle name="Calculation 2 3 2 3 3 10 3" xfId="27606"/>
    <cellStyle name="Calculation 2 3 2 3 3 10 3 2" xfId="47566"/>
    <cellStyle name="Calculation 2 3 2 3 3 10 4" xfId="18413"/>
    <cellStyle name="Calculation 2 3 2 3 3 10 4 2" xfId="44535"/>
    <cellStyle name="Calculation 2 3 2 3 3 10 5" xfId="33508"/>
    <cellStyle name="Calculation 2 3 2 3 3 11" xfId="13736"/>
    <cellStyle name="Calculation 2 3 2 3 3 11 2" xfId="23683"/>
    <cellStyle name="Calculation 2 3 2 3 3 11 2 2" xfId="38003"/>
    <cellStyle name="Calculation 2 3 2 3 3 11 3" xfId="27786"/>
    <cellStyle name="Calculation 2 3 2 3 3 11 3 2" xfId="47738"/>
    <cellStyle name="Calculation 2 3 2 3 3 11 4" xfId="18601"/>
    <cellStyle name="Calculation 2 3 2 3 3 11 4 2" xfId="37737"/>
    <cellStyle name="Calculation 2 3 2 3 3 11 5" xfId="33328"/>
    <cellStyle name="Calculation 2 3 2 3 3 12" xfId="13642"/>
    <cellStyle name="Calculation 2 3 2 3 3 12 2" xfId="23589"/>
    <cellStyle name="Calculation 2 3 2 3 3 12 2 2" xfId="38222"/>
    <cellStyle name="Calculation 2 3 2 3 3 12 3" xfId="27696"/>
    <cellStyle name="Calculation 2 3 2 3 3 12 3 2" xfId="47656"/>
    <cellStyle name="Calculation 2 3 2 3 3 12 4" xfId="18507"/>
    <cellStyle name="Calculation 2 3 2 3 3 12 4 2" xfId="40224"/>
    <cellStyle name="Calculation 2 3 2 3 3 12 5" xfId="33414"/>
    <cellStyle name="Calculation 2 3 2 3 3 13" xfId="13966"/>
    <cellStyle name="Calculation 2 3 2 3 3 13 2" xfId="23904"/>
    <cellStyle name="Calculation 2 3 2 3 3 13 2 2" xfId="46494"/>
    <cellStyle name="Calculation 2 3 2 3 3 13 3" xfId="27996"/>
    <cellStyle name="Calculation 2 3 2 3 3 13 3 2" xfId="47922"/>
    <cellStyle name="Calculation 2 3 2 3 3 13 4" xfId="18831"/>
    <cellStyle name="Calculation 2 3 2 3 3 13 4 2" xfId="46398"/>
    <cellStyle name="Calculation 2 3 2 3 3 13 5" xfId="33122"/>
    <cellStyle name="Calculation 2 3 2 3 3 14" xfId="14056"/>
    <cellStyle name="Calculation 2 3 2 3 3 14 2" xfId="23994"/>
    <cellStyle name="Calculation 2 3 2 3 3 14 2 2" xfId="40310"/>
    <cellStyle name="Calculation 2 3 2 3 3 14 3" xfId="28082"/>
    <cellStyle name="Calculation 2 3 2 3 3 14 3 2" xfId="48004"/>
    <cellStyle name="Calculation 2 3 2 3 3 14 4" xfId="18921"/>
    <cellStyle name="Calculation 2 3 2 3 3 14 4 2" xfId="42731"/>
    <cellStyle name="Calculation 2 3 2 3 3 14 5" xfId="33036"/>
    <cellStyle name="Calculation 2 3 2 3 3 15" xfId="19045"/>
    <cellStyle name="Calculation 2 3 2 3 3 15 2" xfId="39282"/>
    <cellStyle name="Calculation 2 3 2 3 3 16" xfId="19559"/>
    <cellStyle name="Calculation 2 3 2 3 3 16 2" xfId="45367"/>
    <cellStyle name="Calculation 2 3 2 3 3 17" xfId="14180"/>
    <cellStyle name="Calculation 2 3 2 3 3 17 2" xfId="32956"/>
    <cellStyle name="Calculation 2 3 2 3 3 18" xfId="40192"/>
    <cellStyle name="Calculation 2 3 2 3 3 2" xfId="9798"/>
    <cellStyle name="Calculation 2 3 2 3 3 2 2" xfId="19822"/>
    <cellStyle name="Calculation 2 3 2 3 3 2 2 2" xfId="35376"/>
    <cellStyle name="Calculation 2 3 2 3 3 2 3" xfId="24258"/>
    <cellStyle name="Calculation 2 3 2 3 3 2 3 2" xfId="44182"/>
    <cellStyle name="Calculation 2 3 2 3 3 2 4" xfId="14663"/>
    <cellStyle name="Calculation 2 3 2 3 3 2 4 2" xfId="32536"/>
    <cellStyle name="Calculation 2 3 2 3 3 2 5" xfId="38121"/>
    <cellStyle name="Calculation 2 3 2 3 3 3" xfId="9644"/>
    <cellStyle name="Calculation 2 3 2 3 3 3 2" xfId="19668"/>
    <cellStyle name="Calculation 2 3 2 3 3 3 2 2" xfId="43557"/>
    <cellStyle name="Calculation 2 3 2 3 3 3 3" xfId="24108"/>
    <cellStyle name="Calculation 2 3 2 3 3 3 3 2" xfId="46050"/>
    <cellStyle name="Calculation 2 3 2 3 3 3 4" xfId="14509"/>
    <cellStyle name="Calculation 2 3 2 3 3 3 4 2" xfId="32684"/>
    <cellStyle name="Calculation 2 3 2 3 3 3 5" xfId="38733"/>
    <cellStyle name="Calculation 2 3 2 3 3 4" xfId="12383"/>
    <cellStyle name="Calculation 2 3 2 3 3 4 2" xfId="22339"/>
    <cellStyle name="Calculation 2 3 2 3 3 4 2 2" xfId="36461"/>
    <cellStyle name="Calculation 2 3 2 3 3 4 3" xfId="26492"/>
    <cellStyle name="Calculation 2 3 2 3 3 4 3 2" xfId="40259"/>
    <cellStyle name="Calculation 2 3 2 3 3 4 4" xfId="17248"/>
    <cellStyle name="Calculation 2 3 2 3 3 4 4 2" xfId="45857"/>
    <cellStyle name="Calculation 2 3 2 3 3 4 5" xfId="34541"/>
    <cellStyle name="Calculation 2 3 2 3 3 5" xfId="12718"/>
    <cellStyle name="Calculation 2 3 2 3 3 5 2" xfId="22674"/>
    <cellStyle name="Calculation 2 3 2 3 3 5 2 2" xfId="36567"/>
    <cellStyle name="Calculation 2 3 2 3 3 5 3" xfId="26816"/>
    <cellStyle name="Calculation 2 3 2 3 3 5 3 2" xfId="39756"/>
    <cellStyle name="Calculation 2 3 2 3 3 5 4" xfId="17583"/>
    <cellStyle name="Calculation 2 3 2 3 3 5 4 2" xfId="35342"/>
    <cellStyle name="Calculation 2 3 2 3 3 5 5" xfId="34250"/>
    <cellStyle name="Calculation 2 3 2 3 3 6" xfId="12514"/>
    <cellStyle name="Calculation 2 3 2 3 3 6 2" xfId="22470"/>
    <cellStyle name="Calculation 2 3 2 3 3 6 2 2" xfId="38017"/>
    <cellStyle name="Calculation 2 3 2 3 3 6 3" xfId="26615"/>
    <cellStyle name="Calculation 2 3 2 3 3 6 3 2" xfId="36624"/>
    <cellStyle name="Calculation 2 3 2 3 3 6 4" xfId="17379"/>
    <cellStyle name="Calculation 2 3 2 3 3 6 4 2" xfId="36409"/>
    <cellStyle name="Calculation 2 3 2 3 3 6 5" xfId="34416"/>
    <cellStyle name="Calculation 2 3 2 3 3 7" xfId="13015"/>
    <cellStyle name="Calculation 2 3 2 3 3 7 2" xfId="22971"/>
    <cellStyle name="Calculation 2 3 2 3 3 7 2 2" xfId="43918"/>
    <cellStyle name="Calculation 2 3 2 3 3 7 3" xfId="27096"/>
    <cellStyle name="Calculation 2 3 2 3 3 7 3 2" xfId="47120"/>
    <cellStyle name="Calculation 2 3 2 3 3 7 4" xfId="17880"/>
    <cellStyle name="Calculation 2 3 2 3 3 7 4 2" xfId="46711"/>
    <cellStyle name="Calculation 2 3 2 3 3 7 5" xfId="33979"/>
    <cellStyle name="Calculation 2 3 2 3 3 8" xfId="12962"/>
    <cellStyle name="Calculation 2 3 2 3 3 8 2" xfId="22918"/>
    <cellStyle name="Calculation 2 3 2 3 3 8 2 2" xfId="46480"/>
    <cellStyle name="Calculation 2 3 2 3 3 8 3" xfId="27050"/>
    <cellStyle name="Calculation 2 3 2 3 3 8 3 2" xfId="47074"/>
    <cellStyle name="Calculation 2 3 2 3 3 8 4" xfId="17827"/>
    <cellStyle name="Calculation 2 3 2 3 3 8 4 2" xfId="43665"/>
    <cellStyle name="Calculation 2 3 2 3 3 8 5" xfId="34030"/>
    <cellStyle name="Calculation 2 3 2 3 3 9" xfId="13359"/>
    <cellStyle name="Calculation 2 3 2 3 3 9 2" xfId="23310"/>
    <cellStyle name="Calculation 2 3 2 3 3 9 2 2" xfId="44095"/>
    <cellStyle name="Calculation 2 3 2 3 3 9 3" xfId="27429"/>
    <cellStyle name="Calculation 2 3 2 3 3 9 3 2" xfId="47417"/>
    <cellStyle name="Calculation 2 3 2 3 3 9 4" xfId="18224"/>
    <cellStyle name="Calculation 2 3 2 3 3 9 4 2" xfId="45915"/>
    <cellStyle name="Calculation 2 3 2 3 3 9 5" xfId="33669"/>
    <cellStyle name="Calculation 2 3 2 3 4" xfId="372"/>
    <cellStyle name="Calculation 2 3 2 3 4 10" xfId="13547"/>
    <cellStyle name="Calculation 2 3 2 3 4 10 2" xfId="23494"/>
    <cellStyle name="Calculation 2 3 2 3 4 10 2 2" xfId="44098"/>
    <cellStyle name="Calculation 2 3 2 3 4 10 3" xfId="27605"/>
    <cellStyle name="Calculation 2 3 2 3 4 10 3 2" xfId="47565"/>
    <cellStyle name="Calculation 2 3 2 3 4 10 4" xfId="18412"/>
    <cellStyle name="Calculation 2 3 2 3 4 10 4 2" xfId="38502"/>
    <cellStyle name="Calculation 2 3 2 3 4 10 5" xfId="33509"/>
    <cellStyle name="Calculation 2 3 2 3 4 11" xfId="13735"/>
    <cellStyle name="Calculation 2 3 2 3 4 11 2" xfId="23682"/>
    <cellStyle name="Calculation 2 3 2 3 4 11 2 2" xfId="35251"/>
    <cellStyle name="Calculation 2 3 2 3 4 11 3" xfId="27785"/>
    <cellStyle name="Calculation 2 3 2 3 4 11 3 2" xfId="47737"/>
    <cellStyle name="Calculation 2 3 2 3 4 11 4" xfId="18600"/>
    <cellStyle name="Calculation 2 3 2 3 4 11 4 2" xfId="44018"/>
    <cellStyle name="Calculation 2 3 2 3 4 11 5" xfId="33329"/>
    <cellStyle name="Calculation 2 3 2 3 4 12" xfId="13641"/>
    <cellStyle name="Calculation 2 3 2 3 4 12 2" xfId="23588"/>
    <cellStyle name="Calculation 2 3 2 3 4 12 2 2" xfId="36480"/>
    <cellStyle name="Calculation 2 3 2 3 4 12 3" xfId="27695"/>
    <cellStyle name="Calculation 2 3 2 3 4 12 3 2" xfId="47655"/>
    <cellStyle name="Calculation 2 3 2 3 4 12 4" xfId="18506"/>
    <cellStyle name="Calculation 2 3 2 3 4 12 4 2" xfId="37735"/>
    <cellStyle name="Calculation 2 3 2 3 4 12 5" xfId="33415"/>
    <cellStyle name="Calculation 2 3 2 3 4 13" xfId="13965"/>
    <cellStyle name="Calculation 2 3 2 3 4 13 2" xfId="23903"/>
    <cellStyle name="Calculation 2 3 2 3 4 13 2 2" xfId="40472"/>
    <cellStyle name="Calculation 2 3 2 3 4 13 3" xfId="27995"/>
    <cellStyle name="Calculation 2 3 2 3 4 13 3 2" xfId="47921"/>
    <cellStyle name="Calculation 2 3 2 3 4 13 4" xfId="18830"/>
    <cellStyle name="Calculation 2 3 2 3 4 13 4 2" xfId="40369"/>
    <cellStyle name="Calculation 2 3 2 3 4 13 5" xfId="33123"/>
    <cellStyle name="Calculation 2 3 2 3 4 14" xfId="14055"/>
    <cellStyle name="Calculation 2 3 2 3 4 14 2" xfId="23993"/>
    <cellStyle name="Calculation 2 3 2 3 4 14 2 2" xfId="35245"/>
    <cellStyle name="Calculation 2 3 2 3 4 14 3" xfId="28081"/>
    <cellStyle name="Calculation 2 3 2 3 4 14 3 2" xfId="48003"/>
    <cellStyle name="Calculation 2 3 2 3 4 14 4" xfId="18920"/>
    <cellStyle name="Calculation 2 3 2 3 4 14 4 2" xfId="45487"/>
    <cellStyle name="Calculation 2 3 2 3 4 14 5" xfId="33037"/>
    <cellStyle name="Calculation 2 3 2 3 4 15" xfId="19046"/>
    <cellStyle name="Calculation 2 3 2 3 4 15 2" xfId="45359"/>
    <cellStyle name="Calculation 2 3 2 3 4 16" xfId="19558"/>
    <cellStyle name="Calculation 2 3 2 3 4 16 2" xfId="39290"/>
    <cellStyle name="Calculation 2 3 2 3 4 17" xfId="14181"/>
    <cellStyle name="Calculation 2 3 2 3 4 17 2" xfId="32955"/>
    <cellStyle name="Calculation 2 3 2 3 4 18" xfId="46234"/>
    <cellStyle name="Calculation 2 3 2 3 4 2" xfId="9799"/>
    <cellStyle name="Calculation 2 3 2 3 4 2 2" xfId="19823"/>
    <cellStyle name="Calculation 2 3 2 3 4 2 2 2" xfId="40077"/>
    <cellStyle name="Calculation 2 3 2 3 4 2 3" xfId="24259"/>
    <cellStyle name="Calculation 2 3 2 3 4 2 3 2" xfId="37901"/>
    <cellStyle name="Calculation 2 3 2 3 4 2 4" xfId="14664"/>
    <cellStyle name="Calculation 2 3 2 3 4 2 4 2" xfId="32535"/>
    <cellStyle name="Calculation 2 3 2 3 4 2 5" xfId="41115"/>
    <cellStyle name="Calculation 2 3 2 3 4 3" xfId="9645"/>
    <cellStyle name="Calculation 2 3 2 3 4 3 2" xfId="19669"/>
    <cellStyle name="Calculation 2 3 2 3 4 3 2 2" xfId="37260"/>
    <cellStyle name="Calculation 2 3 2 3 4 3 3" xfId="24109"/>
    <cellStyle name="Calculation 2 3 2 3 4 3 3 2" xfId="43320"/>
    <cellStyle name="Calculation 2 3 2 3 4 3 4" xfId="14510"/>
    <cellStyle name="Calculation 2 3 2 3 4 3 4 2" xfId="32683"/>
    <cellStyle name="Calculation 2 3 2 3 4 3 5" xfId="44750"/>
    <cellStyle name="Calculation 2 3 2 3 4 4" xfId="12382"/>
    <cellStyle name="Calculation 2 3 2 3 4 4 2" xfId="22338"/>
    <cellStyle name="Calculation 2 3 2 3 4 4 2 2" xfId="42759"/>
    <cellStyle name="Calculation 2 3 2 3 4 4 3" xfId="26491"/>
    <cellStyle name="Calculation 2 3 2 3 4 4 3 2" xfId="37683"/>
    <cellStyle name="Calculation 2 3 2 3 4 4 4" xfId="17247"/>
    <cellStyle name="Calculation 2 3 2 3 4 4 4 2" xfId="39807"/>
    <cellStyle name="Calculation 2 3 2 3 4 4 5" xfId="34542"/>
    <cellStyle name="Calculation 2 3 2 3 4 5" xfId="12717"/>
    <cellStyle name="Calculation 2 3 2 3 4 5 2" xfId="22673"/>
    <cellStyle name="Calculation 2 3 2 3 4 5 2 2" xfId="42866"/>
    <cellStyle name="Calculation 2 3 2 3 4 5 3" xfId="26815"/>
    <cellStyle name="Calculation 2 3 2 3 4 5 3 2" xfId="37056"/>
    <cellStyle name="Calculation 2 3 2 3 4 5 4" xfId="17582"/>
    <cellStyle name="Calculation 2 3 2 3 4 5 4 2" xfId="41613"/>
    <cellStyle name="Calculation 2 3 2 3 4 5 5" xfId="34251"/>
    <cellStyle name="Calculation 2 3 2 3 4 6" xfId="12513"/>
    <cellStyle name="Calculation 2 3 2 3 4 6 2" xfId="22469"/>
    <cellStyle name="Calculation 2 3 2 3 4 6 2 2" xfId="29882"/>
    <cellStyle name="Calculation 2 3 2 3 4 6 3" xfId="26614"/>
    <cellStyle name="Calculation 2 3 2 3 4 6 3 2" xfId="42923"/>
    <cellStyle name="Calculation 2 3 2 3 4 6 4" xfId="17378"/>
    <cellStyle name="Calculation 2 3 2 3 4 6 4 2" xfId="42706"/>
    <cellStyle name="Calculation 2 3 2 3 4 6 5" xfId="34417"/>
    <cellStyle name="Calculation 2 3 2 3 4 7" xfId="13014"/>
    <cellStyle name="Calculation 2 3 2 3 4 7 2" xfId="22970"/>
    <cellStyle name="Calculation 2 3 2 3 4 7 2 2" xfId="46624"/>
    <cellStyle name="Calculation 2 3 2 3 4 7 3" xfId="27095"/>
    <cellStyle name="Calculation 2 3 2 3 4 7 3 2" xfId="47119"/>
    <cellStyle name="Calculation 2 3 2 3 4 7 4" xfId="17879"/>
    <cellStyle name="Calculation 2 3 2 3 4 7 4 2" xfId="40707"/>
    <cellStyle name="Calculation 2 3 2 3 4 7 5" xfId="33980"/>
    <cellStyle name="Calculation 2 3 2 3 4 8" xfId="12961"/>
    <cellStyle name="Calculation 2 3 2 3 4 8 2" xfId="22917"/>
    <cellStyle name="Calculation 2 3 2 3 4 8 2 2" xfId="40458"/>
    <cellStyle name="Calculation 2 3 2 3 4 8 3" xfId="27049"/>
    <cellStyle name="Calculation 2 3 2 3 4 8 3 2" xfId="47073"/>
    <cellStyle name="Calculation 2 3 2 3 4 8 4" xfId="17826"/>
    <cellStyle name="Calculation 2 3 2 3 4 8 4 2" xfId="46382"/>
    <cellStyle name="Calculation 2 3 2 3 4 8 5" xfId="34031"/>
    <cellStyle name="Calculation 2 3 2 3 4 9" xfId="13358"/>
    <cellStyle name="Calculation 2 3 2 3 4 9 2" xfId="23309"/>
    <cellStyle name="Calculation 2 3 2 3 4 9 2 2" xfId="46791"/>
    <cellStyle name="Calculation 2 3 2 3 4 9 3" xfId="27428"/>
    <cellStyle name="Calculation 2 3 2 3 4 9 3 2" xfId="47416"/>
    <cellStyle name="Calculation 2 3 2 3 4 9 4" xfId="18223"/>
    <cellStyle name="Calculation 2 3 2 3 4 9 4 2" xfId="39870"/>
    <cellStyle name="Calculation 2 3 2 3 4 9 5" xfId="33670"/>
    <cellStyle name="Calculation 2 3 2 3 5" xfId="373"/>
    <cellStyle name="Calculation 2 3 2 3 5 10" xfId="13546"/>
    <cellStyle name="Calculation 2 3 2 3 5 10 2" xfId="23493"/>
    <cellStyle name="Calculation 2 3 2 3 5 10 2 2" xfId="46794"/>
    <cellStyle name="Calculation 2 3 2 3 5 10 3" xfId="27604"/>
    <cellStyle name="Calculation 2 3 2 3 5 10 3 2" xfId="47564"/>
    <cellStyle name="Calculation 2 3 2 3 5 10 4" xfId="18411"/>
    <cellStyle name="Calculation 2 3 2 3 5 10 4 2" xfId="35329"/>
    <cellStyle name="Calculation 2 3 2 3 5 10 5" xfId="33510"/>
    <cellStyle name="Calculation 2 3 2 3 5 11" xfId="13734"/>
    <cellStyle name="Calculation 2 3 2 3 5 11 2" xfId="23681"/>
    <cellStyle name="Calculation 2 3 2 3 5 11 2 2" xfId="41521"/>
    <cellStyle name="Calculation 2 3 2 3 5 11 3" xfId="27784"/>
    <cellStyle name="Calculation 2 3 2 3 5 11 3 2" xfId="47736"/>
    <cellStyle name="Calculation 2 3 2 3 5 11 4" xfId="18599"/>
    <cellStyle name="Calculation 2 3 2 3 5 11 4 2" xfId="46716"/>
    <cellStyle name="Calculation 2 3 2 3 5 11 5" xfId="33330"/>
    <cellStyle name="Calculation 2 3 2 3 5 12" xfId="13640"/>
    <cellStyle name="Calculation 2 3 2 3 5 12 2" xfId="23587"/>
    <cellStyle name="Calculation 2 3 2 3 5 12 2 2" xfId="42777"/>
    <cellStyle name="Calculation 2 3 2 3 5 12 3" xfId="27694"/>
    <cellStyle name="Calculation 2 3 2 3 5 12 3 2" xfId="47654"/>
    <cellStyle name="Calculation 2 3 2 3 5 12 4" xfId="18505"/>
    <cellStyle name="Calculation 2 3 2 3 5 12 4 2" xfId="44016"/>
    <cellStyle name="Calculation 2 3 2 3 5 12 5" xfId="33416"/>
    <cellStyle name="Calculation 2 3 2 3 5 13" xfId="13964"/>
    <cellStyle name="Calculation 2 3 2 3 5 13 2" xfId="23902"/>
    <cellStyle name="Calculation 2 3 2 3 5 13 2 2" xfId="37646"/>
    <cellStyle name="Calculation 2 3 2 3 5 13 3" xfId="27994"/>
    <cellStyle name="Calculation 2 3 2 3 5 13 3 2" xfId="47920"/>
    <cellStyle name="Calculation 2 3 2 3 5 13 4" xfId="18829"/>
    <cellStyle name="Calculation 2 3 2 3 5 13 4 2" xfId="36891"/>
    <cellStyle name="Calculation 2 3 2 3 5 13 5" xfId="33124"/>
    <cellStyle name="Calculation 2 3 2 3 5 14" xfId="14054"/>
    <cellStyle name="Calculation 2 3 2 3 5 14 2" xfId="23992"/>
    <cellStyle name="Calculation 2 3 2 3 5 14 2 2" xfId="41515"/>
    <cellStyle name="Calculation 2 3 2 3 5 14 3" xfId="28080"/>
    <cellStyle name="Calculation 2 3 2 3 5 14 3 2" xfId="48002"/>
    <cellStyle name="Calculation 2 3 2 3 5 14 4" xfId="18919"/>
    <cellStyle name="Calculation 2 3 2 3 5 14 4 2" xfId="39418"/>
    <cellStyle name="Calculation 2 3 2 3 5 14 5" xfId="33038"/>
    <cellStyle name="Calculation 2 3 2 3 5 15" xfId="19047"/>
    <cellStyle name="Calculation 2 3 2 3 5 15 2" xfId="42598"/>
    <cellStyle name="Calculation 2 3 2 3 5 16" xfId="19557"/>
    <cellStyle name="Calculation 2 3 2 3 5 16 2" xfId="35177"/>
    <cellStyle name="Calculation 2 3 2 3 5 17" xfId="14182"/>
    <cellStyle name="Calculation 2 3 2 3 5 17 2" xfId="32954"/>
    <cellStyle name="Calculation 2 3 2 3 5 18" xfId="43506"/>
    <cellStyle name="Calculation 2 3 2 3 5 2" xfId="9800"/>
    <cellStyle name="Calculation 2 3 2 3 5 2 2" xfId="19824"/>
    <cellStyle name="Calculation 2 3 2 3 5 2 2 2" xfId="46119"/>
    <cellStyle name="Calculation 2 3 2 3 5 2 3" xfId="24260"/>
    <cellStyle name="Calculation 2 3 2 3 5 2 3 2" xfId="40805"/>
    <cellStyle name="Calculation 2 3 2 3 5 2 4" xfId="14665"/>
    <cellStyle name="Calculation 2 3 2 3 5 2 4 2" xfId="32534"/>
    <cellStyle name="Calculation 2 3 2 3 5 2 5" xfId="41128"/>
    <cellStyle name="Calculation 2 3 2 3 5 3" xfId="9646"/>
    <cellStyle name="Calculation 2 3 2 3 5 3 2" xfId="19670"/>
    <cellStyle name="Calculation 2 3 2 3 5 3 2 2" xfId="39893"/>
    <cellStyle name="Calculation 2 3 2 3 5 3 3" xfId="24110"/>
    <cellStyle name="Calculation 2 3 2 3 5 3 3 2" xfId="37026"/>
    <cellStyle name="Calculation 2 3 2 3 5 3 4" xfId="14511"/>
    <cellStyle name="Calculation 2 3 2 3 5 3 4 2" xfId="32682"/>
    <cellStyle name="Calculation 2 3 2 3 5 3 5" xfId="41939"/>
    <cellStyle name="Calculation 2 3 2 3 5 4" xfId="12381"/>
    <cellStyle name="Calculation 2 3 2 3 5 4 2" xfId="22337"/>
    <cellStyle name="Calculation 2 3 2 3 5 4 2 2" xfId="45514"/>
    <cellStyle name="Calculation 2 3 2 3 5 4 3" xfId="26490"/>
    <cellStyle name="Calculation 2 3 2 3 5 4 3 2" xfId="43969"/>
    <cellStyle name="Calculation 2 3 2 3 5 4 4" xfId="17246"/>
    <cellStyle name="Calculation 2 3 2 3 5 4 4 2" xfId="37134"/>
    <cellStyle name="Calculation 2 3 2 3 5 4 5" xfId="34543"/>
    <cellStyle name="Calculation 2 3 2 3 5 5" xfId="12716"/>
    <cellStyle name="Calculation 2 3 2 3 5 5 2" xfId="22672"/>
    <cellStyle name="Calculation 2 3 2 3 5 5 2 2" xfId="45616"/>
    <cellStyle name="Calculation 2 3 2 3 5 5 3" xfId="26814"/>
    <cellStyle name="Calculation 2 3 2 3 5 5 3 2" xfId="43350"/>
    <cellStyle name="Calculation 2 3 2 3 5 5 4" xfId="17581"/>
    <cellStyle name="Calculation 2 3 2 3 5 5 4 2" xfId="44486"/>
    <cellStyle name="Calculation 2 3 2 3 5 5 5" xfId="34252"/>
    <cellStyle name="Calculation 2 3 2 3 5 6" xfId="12512"/>
    <cellStyle name="Calculation 2 3 2 3 5 6 2" xfId="22468"/>
    <cellStyle name="Calculation 2 3 2 3 5 6 2 2" xfId="36564"/>
    <cellStyle name="Calculation 2 3 2 3 5 6 3" xfId="26613"/>
    <cellStyle name="Calculation 2 3 2 3 5 6 3 2" xfId="45672"/>
    <cellStyle name="Calculation 2 3 2 3 5 6 4" xfId="17377"/>
    <cellStyle name="Calculation 2 3 2 3 5 6 4 2" xfId="45463"/>
    <cellStyle name="Calculation 2 3 2 3 5 6 5" xfId="34418"/>
    <cellStyle name="Calculation 2 3 2 3 5 7" xfId="13013"/>
    <cellStyle name="Calculation 2 3 2 3 5 7 2" xfId="22969"/>
    <cellStyle name="Calculation 2 3 2 3 5 7 2 2" xfId="40612"/>
    <cellStyle name="Calculation 2 3 2 3 5 7 3" xfId="27094"/>
    <cellStyle name="Calculation 2 3 2 3 5 7 3 2" xfId="47118"/>
    <cellStyle name="Calculation 2 3 2 3 5 7 4" xfId="17878"/>
    <cellStyle name="Calculation 2 3 2 3 5 7 4 2" xfId="41056"/>
    <cellStyle name="Calculation 2 3 2 3 5 7 5" xfId="33981"/>
    <cellStyle name="Calculation 2 3 2 3 5 8" xfId="12958"/>
    <cellStyle name="Calculation 2 3 2 3 5 8 2" xfId="22914"/>
    <cellStyle name="Calculation 2 3 2 3 5 8 2 2" xfId="46623"/>
    <cellStyle name="Calculation 2 3 2 3 5 8 3" xfId="27046"/>
    <cellStyle name="Calculation 2 3 2 3 5 8 3 2" xfId="47072"/>
    <cellStyle name="Calculation 2 3 2 3 5 8 4" xfId="17823"/>
    <cellStyle name="Calculation 2 3 2 3 5 8 4 2" xfId="43172"/>
    <cellStyle name="Calculation 2 3 2 3 5 8 5" xfId="34032"/>
    <cellStyle name="Calculation 2 3 2 3 5 9" xfId="13357"/>
    <cellStyle name="Calculation 2 3 2 3 5 9 2" xfId="23308"/>
    <cellStyle name="Calculation 2 3 2 3 5 9 2 2" xfId="40791"/>
    <cellStyle name="Calculation 2 3 2 3 5 9 3" xfId="27427"/>
    <cellStyle name="Calculation 2 3 2 3 5 9 3 2" xfId="47415"/>
    <cellStyle name="Calculation 2 3 2 3 5 9 4" xfId="18222"/>
    <cellStyle name="Calculation 2 3 2 3 5 9 4 2" xfId="37237"/>
    <cellStyle name="Calculation 2 3 2 3 5 9 5" xfId="33671"/>
    <cellStyle name="Calculation 2 3 2 3 6" xfId="9795"/>
    <cellStyle name="Calculation 2 3 2 3 6 2" xfId="19819"/>
    <cellStyle name="Calculation 2 3 2 3 6 2 2" xfId="38482"/>
    <cellStyle name="Calculation 2 3 2 3 6 3" xfId="24255"/>
    <cellStyle name="Calculation 2 3 2 3 6 3 2" xfId="40965"/>
    <cellStyle name="Calculation 2 3 2 3 6 4" xfId="14660"/>
    <cellStyle name="Calculation 2 3 2 3 6 4 2" xfId="32539"/>
    <cellStyle name="Calculation 2 3 2 3 6 5" xfId="42334"/>
    <cellStyle name="Calculation 2 3 2 3 7" xfId="9641"/>
    <cellStyle name="Calculation 2 3 2 3 7 2" xfId="19665"/>
    <cellStyle name="Calculation 2 3 2 3 7 2 2" xfId="37753"/>
    <cellStyle name="Calculation 2 3 2 3 7 3" xfId="24105"/>
    <cellStyle name="Calculation 2 3 2 3 7 3 2" xfId="43272"/>
    <cellStyle name="Calculation 2 3 2 3 7 4" xfId="14506"/>
    <cellStyle name="Calculation 2 3 2 3 7 4 2" xfId="32687"/>
    <cellStyle name="Calculation 2 3 2 3 7 5" xfId="45031"/>
    <cellStyle name="Calculation 2 3 2 3 8" xfId="12386"/>
    <cellStyle name="Calculation 2 3 2 3 8 2" xfId="22342"/>
    <cellStyle name="Calculation 2 3 2 3 8 2 2" xfId="41405"/>
    <cellStyle name="Calculation 2 3 2 3 8 3" xfId="26495"/>
    <cellStyle name="Calculation 2 3 2 3 8 3 2" xfId="37278"/>
    <cellStyle name="Calculation 2 3 2 3 8 4" xfId="17251"/>
    <cellStyle name="Calculation 2 3 2 3 8 4 2" xfId="30266"/>
    <cellStyle name="Calculation 2 3 2 3 8 5" xfId="34538"/>
    <cellStyle name="Calculation 2 3 2 3 9" xfId="12721"/>
    <cellStyle name="Calculation 2 3 2 3 9 2" xfId="22677"/>
    <cellStyle name="Calculation 2 3 2 3 9 2 2" xfId="43033"/>
    <cellStyle name="Calculation 2 3 2 3 9 3" xfId="26819"/>
    <cellStyle name="Calculation 2 3 2 3 9 3 2" xfId="36768"/>
    <cellStyle name="Calculation 2 3 2 3 9 4" xfId="17586"/>
    <cellStyle name="Calculation 2 3 2 3 9 4 2" xfId="41681"/>
    <cellStyle name="Calculation 2 3 2 3 9 5" xfId="34247"/>
    <cellStyle name="Calculation 2 3 2 4" xfId="374"/>
    <cellStyle name="Calculation 2 3 2 4 10" xfId="13356"/>
    <cellStyle name="Calculation 2 3 2 4 10 2" xfId="23307"/>
    <cellStyle name="Calculation 2 3 2 4 10 2 2" xfId="37887"/>
    <cellStyle name="Calculation 2 3 2 4 10 3" xfId="27426"/>
    <cellStyle name="Calculation 2 3 2 4 10 3 2" xfId="47414"/>
    <cellStyle name="Calculation 2 3 2 4 10 4" xfId="18221"/>
    <cellStyle name="Calculation 2 3 2 4 10 4 2" xfId="43534"/>
    <cellStyle name="Calculation 2 3 2 4 10 5" xfId="33672"/>
    <cellStyle name="Calculation 2 3 2 4 11" xfId="13545"/>
    <cellStyle name="Calculation 2 3 2 4 11 2" xfId="23492"/>
    <cellStyle name="Calculation 2 3 2 4 11 2 2" xfId="40794"/>
    <cellStyle name="Calculation 2 3 2 4 11 3" xfId="27603"/>
    <cellStyle name="Calculation 2 3 2 4 11 3 2" xfId="47563"/>
    <cellStyle name="Calculation 2 3 2 4 11 4" xfId="18410"/>
    <cellStyle name="Calculation 2 3 2 4 11 4 2" xfId="41600"/>
    <cellStyle name="Calculation 2 3 2 4 11 5" xfId="33511"/>
    <cellStyle name="Calculation 2 3 2 4 12" xfId="13733"/>
    <cellStyle name="Calculation 2 3 2 4 12 2" xfId="23680"/>
    <cellStyle name="Calculation 2 3 2 4 12 2 2" xfId="44394"/>
    <cellStyle name="Calculation 2 3 2 4 12 3" xfId="27783"/>
    <cellStyle name="Calculation 2 3 2 4 12 3 2" xfId="47735"/>
    <cellStyle name="Calculation 2 3 2 4 12 4" xfId="18598"/>
    <cellStyle name="Calculation 2 3 2 4 12 4 2" xfId="40713"/>
    <cellStyle name="Calculation 2 3 2 4 12 5" xfId="33331"/>
    <cellStyle name="Calculation 2 3 2 4 13" xfId="13639"/>
    <cellStyle name="Calculation 2 3 2 4 13 2" xfId="23586"/>
    <cellStyle name="Calculation 2 3 2 4 13 2 2" xfId="45533"/>
    <cellStyle name="Calculation 2 3 2 4 13 3" xfId="27693"/>
    <cellStyle name="Calculation 2 3 2 4 13 3 2" xfId="47653"/>
    <cellStyle name="Calculation 2 3 2 4 13 4" xfId="18504"/>
    <cellStyle name="Calculation 2 3 2 4 13 4 2" xfId="46714"/>
    <cellStyle name="Calculation 2 3 2 4 13 5" xfId="33417"/>
    <cellStyle name="Calculation 2 3 2 4 14" xfId="13963"/>
    <cellStyle name="Calculation 2 3 2 4 14 2" xfId="23901"/>
    <cellStyle name="Calculation 2 3 2 4 14 2 2" xfId="43932"/>
    <cellStyle name="Calculation 2 3 2 4 14 3" xfId="27993"/>
    <cellStyle name="Calculation 2 3 2 4 14 3 2" xfId="47919"/>
    <cellStyle name="Calculation 2 3 2 4 14 4" xfId="18828"/>
    <cellStyle name="Calculation 2 3 2 4 14 4 2" xfId="43189"/>
    <cellStyle name="Calculation 2 3 2 4 14 5" xfId="33125"/>
    <cellStyle name="Calculation 2 3 2 4 15" xfId="14053"/>
    <cellStyle name="Calculation 2 3 2 4 15 2" xfId="23991"/>
    <cellStyle name="Calculation 2 3 2 4 15 2 2" xfId="44388"/>
    <cellStyle name="Calculation 2 3 2 4 15 3" xfId="28079"/>
    <cellStyle name="Calculation 2 3 2 4 15 3 2" xfId="48001"/>
    <cellStyle name="Calculation 2 3 2 4 15 4" xfId="18918"/>
    <cellStyle name="Calculation 2 3 2 4 15 4 2" xfId="37081"/>
    <cellStyle name="Calculation 2 3 2 4 15 5" xfId="33039"/>
    <cellStyle name="Calculation 2 3 2 4 16" xfId="19048"/>
    <cellStyle name="Calculation 2 3 2 4 16 2" xfId="36301"/>
    <cellStyle name="Calculation 2 3 2 4 17" xfId="19556"/>
    <cellStyle name="Calculation 2 3 2 4 17 2" xfId="41446"/>
    <cellStyle name="Calculation 2 3 2 4 18" xfId="14183"/>
    <cellStyle name="Calculation 2 3 2 4 18 2" xfId="32953"/>
    <cellStyle name="Calculation 2 3 2 4 19" xfId="37210"/>
    <cellStyle name="Calculation 2 3 2 4 2" xfId="375"/>
    <cellStyle name="Calculation 2 3 2 4 2 10" xfId="13544"/>
    <cellStyle name="Calculation 2 3 2 4 2 10 2" xfId="23491"/>
    <cellStyle name="Calculation 2 3 2 4 2 10 2 2" xfId="37890"/>
    <cellStyle name="Calculation 2 3 2 4 2 10 3" xfId="27602"/>
    <cellStyle name="Calculation 2 3 2 4 2 10 3 2" xfId="47562"/>
    <cellStyle name="Calculation 2 3 2 4 2 10 4" xfId="18409"/>
    <cellStyle name="Calculation 2 3 2 4 2 10 4 2" xfId="44472"/>
    <cellStyle name="Calculation 2 3 2 4 2 10 5" xfId="33512"/>
    <cellStyle name="Calculation 2 3 2 4 2 11" xfId="13732"/>
    <cellStyle name="Calculation 2 3 2 4 2 11 2" xfId="23679"/>
    <cellStyle name="Calculation 2 3 2 4 2 11 2 2" xfId="38357"/>
    <cellStyle name="Calculation 2 3 2 4 2 11 3" xfId="27782"/>
    <cellStyle name="Calculation 2 3 2 4 2 11 3 2" xfId="47734"/>
    <cellStyle name="Calculation 2 3 2 4 2 11 4" xfId="18597"/>
    <cellStyle name="Calculation 2 3 2 4 2 11 4 2" xfId="41050"/>
    <cellStyle name="Calculation 2 3 2 4 2 11 5" xfId="33332"/>
    <cellStyle name="Calculation 2 3 2 4 2 12" xfId="13638"/>
    <cellStyle name="Calculation 2 3 2 4 2 12 2" xfId="23585"/>
    <cellStyle name="Calculation 2 3 2 4 2 12 2 2" xfId="39464"/>
    <cellStyle name="Calculation 2 3 2 4 2 12 3" xfId="27692"/>
    <cellStyle name="Calculation 2 3 2 4 2 12 3 2" xfId="47652"/>
    <cellStyle name="Calculation 2 3 2 4 2 12 4" xfId="18503"/>
    <cellStyle name="Calculation 2 3 2 4 2 12 4 2" xfId="40711"/>
    <cellStyle name="Calculation 2 3 2 4 2 12 5" xfId="33418"/>
    <cellStyle name="Calculation 2 3 2 4 2 13" xfId="13962"/>
    <cellStyle name="Calculation 2 3 2 4 2 13 2" xfId="23900"/>
    <cellStyle name="Calculation 2 3 2 4 2 13 2 2" xfId="46637"/>
    <cellStyle name="Calculation 2 3 2 4 2 13 3" xfId="27992"/>
    <cellStyle name="Calculation 2 3 2 4 2 13 3 2" xfId="47918"/>
    <cellStyle name="Calculation 2 3 2 4 2 13 4" xfId="18827"/>
    <cellStyle name="Calculation 2 3 2 4 2 13 4 2" xfId="45925"/>
    <cellStyle name="Calculation 2 3 2 4 2 13 5" xfId="33126"/>
    <cellStyle name="Calculation 2 3 2 4 2 14" xfId="14052"/>
    <cellStyle name="Calculation 2 3 2 4 2 14 2" xfId="23990"/>
    <cellStyle name="Calculation 2 3 2 4 2 14 2 2" xfId="38350"/>
    <cellStyle name="Calculation 2 3 2 4 2 14 3" xfId="28078"/>
    <cellStyle name="Calculation 2 3 2 4 2 14 3 2" xfId="48000"/>
    <cellStyle name="Calculation 2 3 2 4 2 14 4" xfId="18917"/>
    <cellStyle name="Calculation 2 3 2 4 2 14 4 2" xfId="43375"/>
    <cellStyle name="Calculation 2 3 2 4 2 14 5" xfId="33040"/>
    <cellStyle name="Calculation 2 3 2 4 2 15" xfId="19049"/>
    <cellStyle name="Calculation 2 3 2 4 2 15 2" xfId="38425"/>
    <cellStyle name="Calculation 2 3 2 4 2 16" xfId="19555"/>
    <cellStyle name="Calculation 2 3 2 4 2 16 2" xfId="44320"/>
    <cellStyle name="Calculation 2 3 2 4 2 17" xfId="14184"/>
    <cellStyle name="Calculation 2 3 2 4 2 17 2" xfId="32952"/>
    <cellStyle name="Calculation 2 3 2 4 2 18" xfId="40191"/>
    <cellStyle name="Calculation 2 3 2 4 2 2" xfId="9802"/>
    <cellStyle name="Calculation 2 3 2 4 2 2 2" xfId="19826"/>
    <cellStyle name="Calculation 2 3 2 4 2 2 2 2" xfId="37096"/>
    <cellStyle name="Calculation 2 3 2 4 2 2 3" xfId="24262"/>
    <cellStyle name="Calculation 2 3 2 4 2 2 3 2" xfId="44108"/>
    <cellStyle name="Calculation 2 3 2 4 2 2 4" xfId="14667"/>
    <cellStyle name="Calculation 2 3 2 4 2 2 4 2" xfId="32532"/>
    <cellStyle name="Calculation 2 3 2 4 2 2 5" xfId="44748"/>
    <cellStyle name="Calculation 2 3 2 4 2 3" xfId="9648"/>
    <cellStyle name="Calculation 2 3 2 4 2 3 2" xfId="19672"/>
    <cellStyle name="Calculation 2 3 2 4 2 3 2 2" xfId="43203"/>
    <cellStyle name="Calculation 2 3 2 4 2 3 3" xfId="24112"/>
    <cellStyle name="Calculation 2 3 2 4 2 3 3 2" xfId="45638"/>
    <cellStyle name="Calculation 2 3 2 4 2 3 4" xfId="14513"/>
    <cellStyle name="Calculation 2 3 2 4 2 3 4 2" xfId="32680"/>
    <cellStyle name="Calculation 2 3 2 4 2 3 5" xfId="39149"/>
    <cellStyle name="Calculation 2 3 2 4 2 4" xfId="12379"/>
    <cellStyle name="Calculation 2 3 2 4 2 4 2" xfId="22335"/>
    <cellStyle name="Calculation 2 3 2 4 2 4 2 2" xfId="36729"/>
    <cellStyle name="Calculation 2 3 2 4 2 4 3" xfId="26488"/>
    <cellStyle name="Calculation 2 3 2 4 2 4 3 2" xfId="40663"/>
    <cellStyle name="Calculation 2 3 2 4 2 4 4" xfId="17244"/>
    <cellStyle name="Calculation 2 3 2 4 2 4 4 2" xfId="46159"/>
    <cellStyle name="Calculation 2 3 2 4 2 4 5" xfId="34545"/>
    <cellStyle name="Calculation 2 3 2 4 2 5" xfId="12699"/>
    <cellStyle name="Calculation 2 3 2 4 2 5 2" xfId="22655"/>
    <cellStyle name="Calculation 2 3 2 4 2 5 2 2" xfId="37625"/>
    <cellStyle name="Calculation 2 3 2 4 2 5 3" xfId="26797"/>
    <cellStyle name="Calculation 2 3 2 4 2 5 3 2" xfId="46452"/>
    <cellStyle name="Calculation 2 3 2 4 2 5 4" xfId="17564"/>
    <cellStyle name="Calculation 2 3 2 4 2 5 4 2" xfId="39637"/>
    <cellStyle name="Calculation 2 3 2 4 2 5 5" xfId="34255"/>
    <cellStyle name="Calculation 2 3 2 4 2 6" xfId="12510"/>
    <cellStyle name="Calculation 2 3 2 4 2 6 2" xfId="22466"/>
    <cellStyle name="Calculation 2 3 2 4 2 6 2 2" xfId="45612"/>
    <cellStyle name="Calculation 2 3 2 4 2 6 3" xfId="26611"/>
    <cellStyle name="Calculation 2 3 2 4 2 6 3 2" xfId="36752"/>
    <cellStyle name="Calculation 2 3 2 4 2 6 4" xfId="17375"/>
    <cellStyle name="Calculation 2 3 2 4 2 6 4 2" xfId="36821"/>
    <cellStyle name="Calculation 2 3 2 4 2 6 5" xfId="34420"/>
    <cellStyle name="Calculation 2 3 2 4 2 7" xfId="13011"/>
    <cellStyle name="Calculation 2 3 2 4 2 7 2" xfId="22967"/>
    <cellStyle name="Calculation 2 3 2 4 2 7 2 2" xfId="43845"/>
    <cellStyle name="Calculation 2 3 2 4 2 7 3" xfId="27092"/>
    <cellStyle name="Calculation 2 3 2 4 2 7 3 2" xfId="47116"/>
    <cellStyle name="Calculation 2 3 2 4 2 7 4" xfId="17876"/>
    <cellStyle name="Calculation 2 3 2 4 2 7 4 2" xfId="38088"/>
    <cellStyle name="Calculation 2 3 2 4 2 7 5" xfId="33983"/>
    <cellStyle name="Calculation 2 3 2 4 2 8" xfId="12956"/>
    <cellStyle name="Calculation 2 3 2 4 2 8 2" xfId="22912"/>
    <cellStyle name="Calculation 2 3 2 4 2 8 2 2" xfId="37556"/>
    <cellStyle name="Calculation 2 3 2 4 2 8 3" xfId="27044"/>
    <cellStyle name="Calculation 2 3 2 4 2 8 3 2" xfId="47070"/>
    <cellStyle name="Calculation 2 3 2 4 2 8 4" xfId="17821"/>
    <cellStyle name="Calculation 2 3 2 4 2 8 4 2" xfId="39864"/>
    <cellStyle name="Calculation 2 3 2 4 2 8 5" xfId="34034"/>
    <cellStyle name="Calculation 2 3 2 4 2 9" xfId="13355"/>
    <cellStyle name="Calculation 2 3 2 4 2 9 2" xfId="23306"/>
    <cellStyle name="Calculation 2 3 2 4 2 9 2 2" xfId="44167"/>
    <cellStyle name="Calculation 2 3 2 4 2 9 3" xfId="27425"/>
    <cellStyle name="Calculation 2 3 2 4 2 9 3 2" xfId="47413"/>
    <cellStyle name="Calculation 2 3 2 4 2 9 4" xfId="18220"/>
    <cellStyle name="Calculation 2 3 2 4 2 9 4 2" xfId="46257"/>
    <cellStyle name="Calculation 2 3 2 4 2 9 5" xfId="33673"/>
    <cellStyle name="Calculation 2 3 2 4 3" xfId="9801"/>
    <cellStyle name="Calculation 2 3 2 4 3 2" xfId="19825"/>
    <cellStyle name="Calculation 2 3 2 4 3 2 2" xfId="43390"/>
    <cellStyle name="Calculation 2 3 2 4 3 3" xfId="24261"/>
    <cellStyle name="Calculation 2 3 2 4 3 3 2" xfId="46804"/>
    <cellStyle name="Calculation 2 3 2 4 3 4" xfId="14666"/>
    <cellStyle name="Calculation 2 3 2 4 3 4 2" xfId="32533"/>
    <cellStyle name="Calculation 2 3 2 4 3 5" xfId="38731"/>
    <cellStyle name="Calculation 2 3 2 4 4" xfId="9647"/>
    <cellStyle name="Calculation 2 3 2 4 4 2" xfId="19671"/>
    <cellStyle name="Calculation 2 3 2 4 4 2 2" xfId="45939"/>
    <cellStyle name="Calculation 2 3 2 4 4 3" xfId="24111"/>
    <cellStyle name="Calculation 2 3 2 4 4 3 2" xfId="39577"/>
    <cellStyle name="Calculation 2 3 2 4 4 4" xfId="14512"/>
    <cellStyle name="Calculation 2 3 2 4 4 4 2" xfId="32681"/>
    <cellStyle name="Calculation 2 3 2 4 4 5" xfId="35629"/>
    <cellStyle name="Calculation 2 3 2 4 5" xfId="12380"/>
    <cellStyle name="Calculation 2 3 2 4 5 2" xfId="22336"/>
    <cellStyle name="Calculation 2 3 2 4 5 2 2" xfId="39445"/>
    <cellStyle name="Calculation 2 3 2 4 5 3" xfId="26489"/>
    <cellStyle name="Calculation 2 3 2 4 5 3 2" xfId="46675"/>
    <cellStyle name="Calculation 2 3 2 4 5 4" xfId="17245"/>
    <cellStyle name="Calculation 2 3 2 4 5 4 2" xfId="43430"/>
    <cellStyle name="Calculation 2 3 2 4 5 5" xfId="34544"/>
    <cellStyle name="Calculation 2 3 2 4 6" xfId="12714"/>
    <cellStyle name="Calculation 2 3 2 4 6 2" xfId="22670"/>
    <cellStyle name="Calculation 2 3 2 4 6 2 2" xfId="36850"/>
    <cellStyle name="Calculation 2 3 2 4 6 3" xfId="26812"/>
    <cellStyle name="Calculation 2 3 2 4 6 3 2" xfId="40038"/>
    <cellStyle name="Calculation 2 3 2 4 6 4" xfId="17579"/>
    <cellStyle name="Calculation 2 3 2 4 6 4 2" xfId="36277"/>
    <cellStyle name="Calculation 2 3 2 4 6 5" xfId="34254"/>
    <cellStyle name="Calculation 2 3 2 4 7" xfId="12511"/>
    <cellStyle name="Calculation 2 3 2 4 7 2" xfId="22467"/>
    <cellStyle name="Calculation 2 3 2 4 7 2 2" xfId="42863"/>
    <cellStyle name="Calculation 2 3 2 4 7 3" xfId="26612"/>
    <cellStyle name="Calculation 2 3 2 4 7 3 2" xfId="39611"/>
    <cellStyle name="Calculation 2 3 2 4 7 4" xfId="17376"/>
    <cellStyle name="Calculation 2 3 2 4 7 4 2" xfId="39393"/>
    <cellStyle name="Calculation 2 3 2 4 7 5" xfId="34419"/>
    <cellStyle name="Calculation 2 3 2 4 8" xfId="13012"/>
    <cellStyle name="Calculation 2 3 2 4 8 2" xfId="22968"/>
    <cellStyle name="Calculation 2 3 2 4 8 2 2" xfId="37557"/>
    <cellStyle name="Calculation 2 3 2 4 8 3" xfId="27093"/>
    <cellStyle name="Calculation 2 3 2 4 8 3 2" xfId="47117"/>
    <cellStyle name="Calculation 2 3 2 4 8 4" xfId="17877"/>
    <cellStyle name="Calculation 2 3 2 4 8 4 2" xfId="41210"/>
    <cellStyle name="Calculation 2 3 2 4 8 5" xfId="33982"/>
    <cellStyle name="Calculation 2 3 2 4 9" xfId="12957"/>
    <cellStyle name="Calculation 2 3 2 4 9 2" xfId="22913"/>
    <cellStyle name="Calculation 2 3 2 4 9 2 2" xfId="40611"/>
    <cellStyle name="Calculation 2 3 2 4 9 3" xfId="27045"/>
    <cellStyle name="Calculation 2 3 2 4 9 3 2" xfId="47071"/>
    <cellStyle name="Calculation 2 3 2 4 9 4" xfId="17822"/>
    <cellStyle name="Calculation 2 3 2 4 9 4 2" xfId="45909"/>
    <cellStyle name="Calculation 2 3 2 4 9 5" xfId="34033"/>
    <cellStyle name="Calculation 2 3 2 5" xfId="376"/>
    <cellStyle name="Calculation 2 3 2 5 10" xfId="13543"/>
    <cellStyle name="Calculation 2 3 2 5 10 2" xfId="23490"/>
    <cellStyle name="Calculation 2 3 2 5 10 2 2" xfId="44170"/>
    <cellStyle name="Calculation 2 3 2 5 10 3" xfId="27601"/>
    <cellStyle name="Calculation 2 3 2 5 10 3 2" xfId="47561"/>
    <cellStyle name="Calculation 2 3 2 5 10 4" xfId="18408"/>
    <cellStyle name="Calculation 2 3 2 5 10 4 2" xfId="38434"/>
    <cellStyle name="Calculation 2 3 2 5 10 5" xfId="33513"/>
    <cellStyle name="Calculation 2 3 2 5 11" xfId="13731"/>
    <cellStyle name="Calculation 2 3 2 5 11 2" xfId="23678"/>
    <cellStyle name="Calculation 2 3 2 5 11 2 2" xfId="35116"/>
    <cellStyle name="Calculation 2 3 2 5 11 3" xfId="27781"/>
    <cellStyle name="Calculation 2 3 2 5 11 3 2" xfId="47733"/>
    <cellStyle name="Calculation 2 3 2 5 11 4" xfId="18596"/>
    <cellStyle name="Calculation 2 3 2 5 11 4 2" xfId="41216"/>
    <cellStyle name="Calculation 2 3 2 5 11 5" xfId="33333"/>
    <cellStyle name="Calculation 2 3 2 5 12" xfId="13637"/>
    <cellStyle name="Calculation 2 3 2 5 12 2" xfId="23584"/>
    <cellStyle name="Calculation 2 3 2 5 12 2 2" xfId="36760"/>
    <cellStyle name="Calculation 2 3 2 5 12 3" xfId="27691"/>
    <cellStyle name="Calculation 2 3 2 5 12 3 2" xfId="47651"/>
    <cellStyle name="Calculation 2 3 2 5 12 4" xfId="18502"/>
    <cellStyle name="Calculation 2 3 2 5 12 4 2" xfId="41052"/>
    <cellStyle name="Calculation 2 3 2 5 12 5" xfId="33419"/>
    <cellStyle name="Calculation 2 3 2 5 13" xfId="13961"/>
    <cellStyle name="Calculation 2 3 2 5 13 2" xfId="23899"/>
    <cellStyle name="Calculation 2 3 2 5 13 2 2" xfId="40625"/>
    <cellStyle name="Calculation 2 3 2 5 13 3" xfId="27991"/>
    <cellStyle name="Calculation 2 3 2 5 13 3 2" xfId="47917"/>
    <cellStyle name="Calculation 2 3 2 5 13 4" xfId="18826"/>
    <cellStyle name="Calculation 2 3 2 5 13 4 2" xfId="39879"/>
    <cellStyle name="Calculation 2 3 2 5 13 5" xfId="33127"/>
    <cellStyle name="Calculation 2 3 2 5 14" xfId="14051"/>
    <cellStyle name="Calculation 2 3 2 5 14 2" xfId="23989"/>
    <cellStyle name="Calculation 2 3 2 5 14 2 2" xfId="35109"/>
    <cellStyle name="Calculation 2 3 2 5 14 3" xfId="28077"/>
    <cellStyle name="Calculation 2 3 2 5 14 3 2" xfId="47999"/>
    <cellStyle name="Calculation 2 3 2 5 14 4" xfId="18916"/>
    <cellStyle name="Calculation 2 3 2 5 14 4 2" xfId="46105"/>
    <cellStyle name="Calculation 2 3 2 5 14 5" xfId="33041"/>
    <cellStyle name="Calculation 2 3 2 5 15" xfId="19050"/>
    <cellStyle name="Calculation 2 3 2 5 15 2" xfId="44463"/>
    <cellStyle name="Calculation 2 3 2 5 16" xfId="19554"/>
    <cellStyle name="Calculation 2 3 2 5 16 2" xfId="38283"/>
    <cellStyle name="Calculation 2 3 2 5 17" xfId="14185"/>
    <cellStyle name="Calculation 2 3 2 5 17 2" xfId="32951"/>
    <cellStyle name="Calculation 2 3 2 5 18" xfId="46233"/>
    <cellStyle name="Calculation 2 3 2 5 2" xfId="9803"/>
    <cellStyle name="Calculation 2 3 2 5 2 2" xfId="19827"/>
    <cellStyle name="Calculation 2 3 2 5 2 2 2" xfId="39499"/>
    <cellStyle name="Calculation 2 3 2 5 2 3" xfId="24263"/>
    <cellStyle name="Calculation 2 3 2 5 2 3 2" xfId="37828"/>
    <cellStyle name="Calculation 2 3 2 5 2 4" xfId="14668"/>
    <cellStyle name="Calculation 2 3 2 5 2 4 2" xfId="32531"/>
    <cellStyle name="Calculation 2 3 2 5 2 5" xfId="41937"/>
    <cellStyle name="Calculation 2 3 2 5 3" xfId="9649"/>
    <cellStyle name="Calculation 2 3 2 5 3 2" xfId="19673"/>
    <cellStyle name="Calculation 2 3 2 5 3 2 2" xfId="36905"/>
    <cellStyle name="Calculation 2 3 2 5 3 3" xfId="24113"/>
    <cellStyle name="Calculation 2 3 2 5 3 3 2" xfId="42888"/>
    <cellStyle name="Calculation 2 3 2 5 3 4" xfId="14514"/>
    <cellStyle name="Calculation 2 3 2 5 3 4 2" xfId="32679"/>
    <cellStyle name="Calculation 2 3 2 5 3 5" xfId="45136"/>
    <cellStyle name="Calculation 2 3 2 5 4" xfId="12378"/>
    <cellStyle name="Calculation 2 3 2 5 4 2" xfId="22334"/>
    <cellStyle name="Calculation 2 3 2 5 4 2 2" xfId="43029"/>
    <cellStyle name="Calculation 2 3 2 5 4 3" xfId="26487"/>
    <cellStyle name="Calculation 2 3 2 5 4 3 2" xfId="29574"/>
    <cellStyle name="Calculation 2 3 2 5 4 4" xfId="17243"/>
    <cellStyle name="Calculation 2 3 2 5 4 4 2" xfId="40117"/>
    <cellStyle name="Calculation 2 3 2 5 4 5" xfId="34546"/>
    <cellStyle name="Calculation 2 3 2 5 5" xfId="12698"/>
    <cellStyle name="Calculation 2 3 2 5 5 2" xfId="22654"/>
    <cellStyle name="Calculation 2 3 2 5 5 2 2" xfId="43910"/>
    <cellStyle name="Calculation 2 3 2 5 5 3" xfId="26796"/>
    <cellStyle name="Calculation 2 3 2 5 5 3 2" xfId="40427"/>
    <cellStyle name="Calculation 2 3 2 5 5 4" xfId="17563"/>
    <cellStyle name="Calculation 2 3 2 5 5 4 2" xfId="36412"/>
    <cellStyle name="Calculation 2 3 2 5 5 5" xfId="34256"/>
    <cellStyle name="Calculation 2 3 2 5 6" xfId="12509"/>
    <cellStyle name="Calculation 2 3 2 5 6 2" xfId="22465"/>
    <cellStyle name="Calculation 2 3 2 5 6 2 2" xfId="39550"/>
    <cellStyle name="Calculation 2 3 2 5 6 3" xfId="26610"/>
    <cellStyle name="Calculation 2 3 2 5 6 3 2" xfId="43051"/>
    <cellStyle name="Calculation 2 3 2 5 6 4" xfId="17374"/>
    <cellStyle name="Calculation 2 3 2 5 6 4 2" xfId="43119"/>
    <cellStyle name="Calculation 2 3 2 5 6 5" xfId="34421"/>
    <cellStyle name="Calculation 2 3 2 5 7" xfId="13010"/>
    <cellStyle name="Calculation 2 3 2 5 7 2" xfId="22966"/>
    <cellStyle name="Calculation 2 3 2 5 7 2 2" xfId="46552"/>
    <cellStyle name="Calculation 2 3 2 5 7 3" xfId="27091"/>
    <cellStyle name="Calculation 2 3 2 5 7 3 2" xfId="47115"/>
    <cellStyle name="Calculation 2 3 2 5 7 4" xfId="17875"/>
    <cellStyle name="Calculation 2 3 2 5 7 4 2" xfId="30256"/>
    <cellStyle name="Calculation 2 3 2 5 7 5" xfId="33984"/>
    <cellStyle name="Calculation 2 3 2 5 8" xfId="12955"/>
    <cellStyle name="Calculation 2 3 2 5 8 2" xfId="22911"/>
    <cellStyle name="Calculation 2 3 2 5 8 2 2" xfId="43844"/>
    <cellStyle name="Calculation 2 3 2 5 8 3" xfId="27043"/>
    <cellStyle name="Calculation 2 3 2 5 8 3 2" xfId="47069"/>
    <cellStyle name="Calculation 2 3 2 5 8 4" xfId="17820"/>
    <cellStyle name="Calculation 2 3 2 5 8 4 2" xfId="37230"/>
    <cellStyle name="Calculation 2 3 2 5 8 5" xfId="34035"/>
    <cellStyle name="Calculation 2 3 2 5 9" xfId="13354"/>
    <cellStyle name="Calculation 2 3 2 5 9 2" xfId="23305"/>
    <cellStyle name="Calculation 2 3 2 5 9 2 2" xfId="46859"/>
    <cellStyle name="Calculation 2 3 2 5 9 3" xfId="27424"/>
    <cellStyle name="Calculation 2 3 2 5 9 3 2" xfId="47412"/>
    <cellStyle name="Calculation 2 3 2 5 9 4" xfId="18219"/>
    <cellStyle name="Calculation 2 3 2 5 9 4 2" xfId="40220"/>
    <cellStyle name="Calculation 2 3 2 5 9 5" xfId="33674"/>
    <cellStyle name="Calculation 2 3 2 6" xfId="377"/>
    <cellStyle name="Calculation 2 3 2 6 10" xfId="13542"/>
    <cellStyle name="Calculation 2 3 2 6 10 2" xfId="23489"/>
    <cellStyle name="Calculation 2 3 2 6 10 2 2" xfId="46862"/>
    <cellStyle name="Calculation 2 3 2 6 10 3" xfId="27600"/>
    <cellStyle name="Calculation 2 3 2 6 10 3 2" xfId="47560"/>
    <cellStyle name="Calculation 2 3 2 6 10 4" xfId="18407"/>
    <cellStyle name="Calculation 2 3 2 6 10 4 2" xfId="36291"/>
    <cellStyle name="Calculation 2 3 2 6 10 5" xfId="33514"/>
    <cellStyle name="Calculation 2 3 2 6 11" xfId="13730"/>
    <cellStyle name="Calculation 2 3 2 6 11 2" xfId="23677"/>
    <cellStyle name="Calculation 2 3 2 6 11 2 2" xfId="41385"/>
    <cellStyle name="Calculation 2 3 2 6 11 3" xfId="27780"/>
    <cellStyle name="Calculation 2 3 2 6 11 3 2" xfId="47732"/>
    <cellStyle name="Calculation 2 3 2 6 11 4" xfId="18595"/>
    <cellStyle name="Calculation 2 3 2 6 11 4 2" xfId="38082"/>
    <cellStyle name="Calculation 2 3 2 6 11 5" xfId="33334"/>
    <cellStyle name="Calculation 2 3 2 6 12" xfId="13636"/>
    <cellStyle name="Calculation 2 3 2 6 12 2" xfId="23583"/>
    <cellStyle name="Calculation 2 3 2 6 12 2 2" xfId="43059"/>
    <cellStyle name="Calculation 2 3 2 6 12 3" xfId="27690"/>
    <cellStyle name="Calculation 2 3 2 6 12 3 2" xfId="47650"/>
    <cellStyle name="Calculation 2 3 2 6 12 4" xfId="18501"/>
    <cellStyle name="Calculation 2 3 2 6 12 4 2" xfId="41214"/>
    <cellStyle name="Calculation 2 3 2 6 12 5" xfId="33420"/>
    <cellStyle name="Calculation 2 3 2 6 13" xfId="13960"/>
    <cellStyle name="Calculation 2 3 2 6 13 2" xfId="23898"/>
    <cellStyle name="Calculation 2 3 2 6 13 2 2" xfId="37572"/>
    <cellStyle name="Calculation 2 3 2 6 13 3" xfId="27990"/>
    <cellStyle name="Calculation 2 3 2 6 13 3 2" xfId="47916"/>
    <cellStyle name="Calculation 2 3 2 6 13 4" xfId="18825"/>
    <cellStyle name="Calculation 2 3 2 6 13 4 2" xfId="37246"/>
    <cellStyle name="Calculation 2 3 2 6 13 5" xfId="33128"/>
    <cellStyle name="Calculation 2 3 2 6 14" xfId="14050"/>
    <cellStyle name="Calculation 2 3 2 6 14 2" xfId="23988"/>
    <cellStyle name="Calculation 2 3 2 6 14 2 2" xfId="41378"/>
    <cellStyle name="Calculation 2 3 2 6 14 3" xfId="28076"/>
    <cellStyle name="Calculation 2 3 2 6 14 3 2" xfId="47998"/>
    <cellStyle name="Calculation 2 3 2 6 14 4" xfId="18915"/>
    <cellStyle name="Calculation 2 3 2 6 14 4 2" xfId="40062"/>
    <cellStyle name="Calculation 2 3 2 6 14 5" xfId="33042"/>
    <cellStyle name="Calculation 2 3 2 6 15" xfId="19051"/>
    <cellStyle name="Calculation 2 3 2 6 15 2" xfId="41591"/>
    <cellStyle name="Calculation 2 3 2 6 16" xfId="19553"/>
    <cellStyle name="Calculation 2 3 2 6 16 2" xfId="36376"/>
    <cellStyle name="Calculation 2 3 2 6 17" xfId="14186"/>
    <cellStyle name="Calculation 2 3 2 6 17 2" xfId="32950"/>
    <cellStyle name="Calculation 2 3 2 6 18" xfId="43505"/>
    <cellStyle name="Calculation 2 3 2 6 2" xfId="9804"/>
    <cellStyle name="Calculation 2 3 2 6 2 2" xfId="19828"/>
    <cellStyle name="Calculation 2 3 2 6 2 2 2" xfId="45567"/>
    <cellStyle name="Calculation 2 3 2 6 2 3" xfId="24264"/>
    <cellStyle name="Calculation 2 3 2 6 2 3 2" xfId="40559"/>
    <cellStyle name="Calculation 2 3 2 6 2 4" xfId="14669"/>
    <cellStyle name="Calculation 2 3 2 6 2 4 2" xfId="32530"/>
    <cellStyle name="Calculation 2 3 2 6 2 5" xfId="35627"/>
    <cellStyle name="Calculation 2 3 2 6 3" xfId="9650"/>
    <cellStyle name="Calculation 2 3 2 6 3 2" xfId="19674"/>
    <cellStyle name="Calculation 2 3 2 6 3 2 2" xfId="40383"/>
    <cellStyle name="Calculation 2 3 2 6 3 3" xfId="24114"/>
    <cellStyle name="Calculation 2 3 2 6 3 3 2" xfId="36589"/>
    <cellStyle name="Calculation 2 3 2 6 3 4" xfId="14515"/>
    <cellStyle name="Calculation 2 3 2 6 3 4 2" xfId="32678"/>
    <cellStyle name="Calculation 2 3 2 6 3 5" xfId="42366"/>
    <cellStyle name="Calculation 2 3 2 6 4" xfId="12377"/>
    <cellStyle name="Calculation 2 3 2 6 4 2" xfId="22333"/>
    <cellStyle name="Calculation 2 3 2 6 4 2 2" xfId="45775"/>
    <cellStyle name="Calculation 2 3 2 6 4 3" xfId="26486"/>
    <cellStyle name="Calculation 2 3 2 6 4 3 2" xfId="37934"/>
    <cellStyle name="Calculation 2 3 2 6 4 4" xfId="17242"/>
    <cellStyle name="Calculation 2 3 2 6 4 4 2" xfId="37360"/>
    <cellStyle name="Calculation 2 3 2 6 4 5" xfId="34547"/>
    <cellStyle name="Calculation 2 3 2 6 5" xfId="12697"/>
    <cellStyle name="Calculation 2 3 2 6 5 2" xfId="22653"/>
    <cellStyle name="Calculation 2 3 2 6 5 2 2" xfId="46615"/>
    <cellStyle name="Calculation 2 3 2 6 5 3" xfId="26795"/>
    <cellStyle name="Calculation 2 3 2 6 5 3 2" xfId="37525"/>
    <cellStyle name="Calculation 2 3 2 6 5 4" xfId="17562"/>
    <cellStyle name="Calculation 2 3 2 6 5 4 2" xfId="42709"/>
    <cellStyle name="Calculation 2 3 2 6 5 5" xfId="34257"/>
    <cellStyle name="Calculation 2 3 2 6 6" xfId="12508"/>
    <cellStyle name="Calculation 2 3 2 6 6 2" xfId="22464"/>
    <cellStyle name="Calculation 2 3 2 6 6 2 2" xfId="36835"/>
    <cellStyle name="Calculation 2 3 2 6 6 3" xfId="26609"/>
    <cellStyle name="Calculation 2 3 2 6 6 3 2" xfId="45798"/>
    <cellStyle name="Calculation 2 3 2 6 6 4" xfId="17373"/>
    <cellStyle name="Calculation 2 3 2 6 6 4 2" xfId="45860"/>
    <cellStyle name="Calculation 2 3 2 6 6 5" xfId="34422"/>
    <cellStyle name="Calculation 2 3 2 6 7" xfId="13009"/>
    <cellStyle name="Calculation 2 3 2 6 7 2" xfId="22965"/>
    <cellStyle name="Calculation 2 3 2 6 7 2 2" xfId="40536"/>
    <cellStyle name="Calculation 2 3 2 6 7 3" xfId="27090"/>
    <cellStyle name="Calculation 2 3 2 6 7 3 2" xfId="47114"/>
    <cellStyle name="Calculation 2 3 2 6 7 4" xfId="17874"/>
    <cellStyle name="Calculation 2 3 2 6 7 4 2" xfId="36349"/>
    <cellStyle name="Calculation 2 3 2 6 7 5" xfId="33985"/>
    <cellStyle name="Calculation 2 3 2 6 8" xfId="12954"/>
    <cellStyle name="Calculation 2 3 2 6 8 2" xfId="22910"/>
    <cellStyle name="Calculation 2 3 2 6 8 2 2" xfId="46551"/>
    <cellStyle name="Calculation 2 3 2 6 8 3" xfId="27042"/>
    <cellStyle name="Calculation 2 3 2 6 8 3 2" xfId="47068"/>
    <cellStyle name="Calculation 2 3 2 6 8 4" xfId="17819"/>
    <cellStyle name="Calculation 2 3 2 6 8 4 2" xfId="43526"/>
    <cellStyle name="Calculation 2 3 2 6 8 5" xfId="34036"/>
    <cellStyle name="Calculation 2 3 2 6 9" xfId="13353"/>
    <cellStyle name="Calculation 2 3 2 6 9 2" xfId="23304"/>
    <cellStyle name="Calculation 2 3 2 6 9 2 2" xfId="40861"/>
    <cellStyle name="Calculation 2 3 2 6 9 3" xfId="27423"/>
    <cellStyle name="Calculation 2 3 2 6 9 3 2" xfId="47411"/>
    <cellStyle name="Calculation 2 3 2 6 9 4" xfId="18218"/>
    <cellStyle name="Calculation 2 3 2 6 9 4 2" xfId="30250"/>
    <cellStyle name="Calculation 2 3 2 6 9 5" xfId="33675"/>
    <cellStyle name="Calculation 2 3 2 7" xfId="378"/>
    <cellStyle name="Calculation 2 3 2 7 10" xfId="13541"/>
    <cellStyle name="Calculation 2 3 2 7 10 2" xfId="23488"/>
    <cellStyle name="Calculation 2 3 2 7 10 2 2" xfId="40864"/>
    <cellStyle name="Calculation 2 3 2 7 10 3" xfId="27599"/>
    <cellStyle name="Calculation 2 3 2 7 10 3 2" xfId="47559"/>
    <cellStyle name="Calculation 2 3 2 7 10 4" xfId="18406"/>
    <cellStyle name="Calculation 2 3 2 7 10 4 2" xfId="42588"/>
    <cellStyle name="Calculation 2 3 2 7 10 5" xfId="33515"/>
    <cellStyle name="Calculation 2 3 2 7 11" xfId="13729"/>
    <cellStyle name="Calculation 2 3 2 7 11 2" xfId="23676"/>
    <cellStyle name="Calculation 2 3 2 7 11 2 2" xfId="44262"/>
    <cellStyle name="Calculation 2 3 2 7 11 3" xfId="27779"/>
    <cellStyle name="Calculation 2 3 2 7 11 3 2" xfId="47731"/>
    <cellStyle name="Calculation 2 3 2 7 11 4" xfId="18594"/>
    <cellStyle name="Calculation 2 3 2 7 11 4 2" xfId="35395"/>
    <cellStyle name="Calculation 2 3 2 7 11 5" xfId="33335"/>
    <cellStyle name="Calculation 2 3 2 7 12" xfId="13635"/>
    <cellStyle name="Calculation 2 3 2 7 12 2" xfId="23582"/>
    <cellStyle name="Calculation 2 3 2 7 12 2 2" xfId="45806"/>
    <cellStyle name="Calculation 2 3 2 7 12 3" xfId="27689"/>
    <cellStyle name="Calculation 2 3 2 7 12 3 2" xfId="47649"/>
    <cellStyle name="Calculation 2 3 2 7 12 4" xfId="18500"/>
    <cellStyle name="Calculation 2 3 2 7 12 4 2" xfId="38084"/>
    <cellStyle name="Calculation 2 3 2 7 12 5" xfId="33421"/>
    <cellStyle name="Calculation 2 3 2 7 13" xfId="13959"/>
    <cellStyle name="Calculation 2 3 2 7 13 2" xfId="23897"/>
    <cellStyle name="Calculation 2 3 2 7 13 2 2" xfId="43859"/>
    <cellStyle name="Calculation 2 3 2 7 13 3" xfId="27989"/>
    <cellStyle name="Calculation 2 3 2 7 13 3 2" xfId="47915"/>
    <cellStyle name="Calculation 2 3 2 7 13 4" xfId="18824"/>
    <cellStyle name="Calculation 2 3 2 7 13 4 2" xfId="43543"/>
    <cellStyle name="Calculation 2 3 2 7 13 5" xfId="33129"/>
    <cellStyle name="Calculation 2 3 2 7 14" xfId="14049"/>
    <cellStyle name="Calculation 2 3 2 7 14 2" xfId="23987"/>
    <cellStyle name="Calculation 2 3 2 7 14 2 2" xfId="44255"/>
    <cellStyle name="Calculation 2 3 2 7 14 3" xfId="28075"/>
    <cellStyle name="Calculation 2 3 2 7 14 3 2" xfId="47997"/>
    <cellStyle name="Calculation 2 3 2 7 14 4" xfId="18914"/>
    <cellStyle name="Calculation 2 3 2 7 14 4 2" xfId="30238"/>
    <cellStyle name="Calculation 2 3 2 7 14 5" xfId="33043"/>
    <cellStyle name="Calculation 2 3 2 7 15" xfId="19052"/>
    <cellStyle name="Calculation 2 3 2 7 15 2" xfId="35320"/>
    <cellStyle name="Calculation 2 3 2 7 16" xfId="19552"/>
    <cellStyle name="Calculation 2 3 2 7 16 2" xfId="42673"/>
    <cellStyle name="Calculation 2 3 2 7 17" xfId="14187"/>
    <cellStyle name="Calculation 2 3 2 7 17 2" xfId="32949"/>
    <cellStyle name="Calculation 2 3 2 7 18" xfId="37209"/>
    <cellStyle name="Calculation 2 3 2 7 2" xfId="9805"/>
    <cellStyle name="Calculation 2 3 2 7 2 2" xfId="19829"/>
    <cellStyle name="Calculation 2 3 2 7 2 2 2" xfId="42811"/>
    <cellStyle name="Calculation 2 3 2 7 2 3" xfId="24265"/>
    <cellStyle name="Calculation 2 3 2 7 2 3 2" xfId="46572"/>
    <cellStyle name="Calculation 2 3 2 7 2 4" xfId="14670"/>
    <cellStyle name="Calculation 2 3 2 7 2 4 2" xfId="32529"/>
    <cellStyle name="Calculation 2 3 2 7 2 5" xfId="38675"/>
    <cellStyle name="Calculation 2 3 2 7 3" xfId="9651"/>
    <cellStyle name="Calculation 2 3 2 7 3 2" xfId="19675"/>
    <cellStyle name="Calculation 2 3 2 7 3 2 2" xfId="46411"/>
    <cellStyle name="Calculation 2 3 2 7 3 3" xfId="24115"/>
    <cellStyle name="Calculation 2 3 2 7 3 3 2" xfId="29858"/>
    <cellStyle name="Calculation 2 3 2 7 3 4" xfId="14516"/>
    <cellStyle name="Calculation 2 3 2 7 3 4 2" xfId="32677"/>
    <cellStyle name="Calculation 2 3 2 7 3 5" xfId="36056"/>
    <cellStyle name="Calculation 2 3 2 7 4" xfId="12376"/>
    <cellStyle name="Calculation 2 3 2 7 4 2" xfId="22332"/>
    <cellStyle name="Calculation 2 3 2 7 4 2 2" xfId="39719"/>
    <cellStyle name="Calculation 2 3 2 7 4 3" xfId="26485"/>
    <cellStyle name="Calculation 2 3 2 7 4 3 2" xfId="44215"/>
    <cellStyle name="Calculation 2 3 2 7 4 4" xfId="17241"/>
    <cellStyle name="Calculation 2 3 2 7 4 4 2" xfId="43656"/>
    <cellStyle name="Calculation 2 3 2 7 4 5" xfId="34548"/>
    <cellStyle name="Calculation 2 3 2 7 5" xfId="12696"/>
    <cellStyle name="Calculation 2 3 2 7 5 2" xfId="22652"/>
    <cellStyle name="Calculation 2 3 2 7 5 2 2" xfId="40603"/>
    <cellStyle name="Calculation 2 3 2 7 5 3" xfId="26794"/>
    <cellStyle name="Calculation 2 3 2 7 5 3 2" xfId="43813"/>
    <cellStyle name="Calculation 2 3 2 7 5 4" xfId="17561"/>
    <cellStyle name="Calculation 2 3 2 7 5 4 2" xfId="45465"/>
    <cellStyle name="Calculation 2 3 2 7 5 5" xfId="34258"/>
    <cellStyle name="Calculation 2 3 2 7 6" xfId="12507"/>
    <cellStyle name="Calculation 2 3 2 7 6 2" xfId="22463"/>
    <cellStyle name="Calculation 2 3 2 7 6 2 2" xfId="43133"/>
    <cellStyle name="Calculation 2 3 2 7 6 3" xfId="26608"/>
    <cellStyle name="Calculation 2 3 2 7 6 3 2" xfId="39742"/>
    <cellStyle name="Calculation 2 3 2 7 6 4" xfId="17372"/>
    <cellStyle name="Calculation 2 3 2 7 6 4 2" xfId="39810"/>
    <cellStyle name="Calculation 2 3 2 7 6 5" xfId="34423"/>
    <cellStyle name="Calculation 2 3 2 7 7" xfId="13008"/>
    <cellStyle name="Calculation 2 3 2 7 7 2" xfId="22964"/>
    <cellStyle name="Calculation 2 3 2 7 7 2 2" xfId="37810"/>
    <cellStyle name="Calculation 2 3 2 7 7 3" xfId="27089"/>
    <cellStyle name="Calculation 2 3 2 7 7 3 2" xfId="47113"/>
    <cellStyle name="Calculation 2 3 2 7 7 4" xfId="17873"/>
    <cellStyle name="Calculation 2 3 2 7 7 4 2" xfId="42645"/>
    <cellStyle name="Calculation 2 3 2 7 7 5" xfId="33986"/>
    <cellStyle name="Calculation 2 3 2 7 8" xfId="12953"/>
    <cellStyle name="Calculation 2 3 2 7 8 2" xfId="22909"/>
    <cellStyle name="Calculation 2 3 2 7 8 2 2" xfId="40535"/>
    <cellStyle name="Calculation 2 3 2 7 8 3" xfId="27041"/>
    <cellStyle name="Calculation 2 3 2 7 8 3 2" xfId="47067"/>
    <cellStyle name="Calculation 2 3 2 7 8 4" xfId="17818"/>
    <cellStyle name="Calculation 2 3 2 7 8 4 2" xfId="46249"/>
    <cellStyle name="Calculation 2 3 2 7 8 5" xfId="34037"/>
    <cellStyle name="Calculation 2 3 2 7 9" xfId="13352"/>
    <cellStyle name="Calculation 2 3 2 7 9 2" xfId="23303"/>
    <cellStyle name="Calculation 2 3 2 7 9 2 2" xfId="40979"/>
    <cellStyle name="Calculation 2 3 2 7 9 3" xfId="27422"/>
    <cellStyle name="Calculation 2 3 2 7 9 3 2" xfId="47410"/>
    <cellStyle name="Calculation 2 3 2 7 9 4" xfId="18217"/>
    <cellStyle name="Calculation 2 3 2 7 9 4 2" xfId="36354"/>
    <cellStyle name="Calculation 2 3 2 7 9 5" xfId="33676"/>
    <cellStyle name="Calculation 2 3 2 8" xfId="9788"/>
    <cellStyle name="Calculation 2 3 2 8 2" xfId="19812"/>
    <cellStyle name="Calculation 2 3 2 8 2 2" xfId="45371"/>
    <cellStyle name="Calculation 2 3 2 8 3" xfId="24248"/>
    <cellStyle name="Calculation 2 3 2 8 3 2" xfId="35105"/>
    <cellStyle name="Calculation 2 3 2 8 4" xfId="14653"/>
    <cellStyle name="Calculation 2 3 2 8 4 2" xfId="32546"/>
    <cellStyle name="Calculation 2 3 2 8 5" xfId="36054"/>
    <cellStyle name="Calculation 2 3 2 9" xfId="9634"/>
    <cellStyle name="Calculation 2 3 2 9 2" xfId="19658"/>
    <cellStyle name="Calculation 2 3 2 9 2 2" xfId="35380"/>
    <cellStyle name="Calculation 2 3 2 9 3" xfId="24098"/>
    <cellStyle name="Calculation 2 3 2 9 3 2" xfId="37500"/>
    <cellStyle name="Calculation 2 3 2 9 4" xfId="14499"/>
    <cellStyle name="Calculation 2 3 2 9 4 2" xfId="32694"/>
    <cellStyle name="Calculation 2 3 2 9 5" xfId="42153"/>
    <cellStyle name="Calculation 2 3 20" xfId="19034"/>
    <cellStyle name="Calculation 2 3 20 2" xfId="45722"/>
    <cellStyle name="Calculation 2 3 21" xfId="19570"/>
    <cellStyle name="Calculation 2 3 21 2" xfId="37259"/>
    <cellStyle name="Calculation 2 3 22" xfId="14169"/>
    <cellStyle name="Calculation 2 3 22 2" xfId="32967"/>
    <cellStyle name="Calculation 2 3 23" xfId="45593"/>
    <cellStyle name="Calculation 2 3 3" xfId="379"/>
    <cellStyle name="Calculation 2 3 3 10" xfId="13351"/>
    <cellStyle name="Calculation 2 3 3 10 2" xfId="23302"/>
    <cellStyle name="Calculation 2 3 3 10 2 2" xfId="41285"/>
    <cellStyle name="Calculation 2 3 3 10 3" xfId="27421"/>
    <cellStyle name="Calculation 2 3 3 10 3 2" xfId="47409"/>
    <cellStyle name="Calculation 2 3 3 10 4" xfId="18216"/>
    <cellStyle name="Calculation 2 3 3 10 4 2" xfId="42651"/>
    <cellStyle name="Calculation 2 3 3 10 5" xfId="33677"/>
    <cellStyle name="Calculation 2 3 3 11" xfId="13540"/>
    <cellStyle name="Calculation 2 3 3 11 2" xfId="23487"/>
    <cellStyle name="Calculation 2 3 3 11 2 2" xfId="40976"/>
    <cellStyle name="Calculation 2 3 3 11 3" xfId="27598"/>
    <cellStyle name="Calculation 2 3 3 11 3 2" xfId="47558"/>
    <cellStyle name="Calculation 2 3 3 11 4" xfId="18405"/>
    <cellStyle name="Calculation 2 3 3 11 4 2" xfId="45348"/>
    <cellStyle name="Calculation 2 3 3 11 5" xfId="33516"/>
    <cellStyle name="Calculation 2 3 3 12" xfId="13728"/>
    <cellStyle name="Calculation 2 3 3 12 2" xfId="23675"/>
    <cellStyle name="Calculation 2 3 3 12 2 2" xfId="38221"/>
    <cellStyle name="Calculation 2 3 3 12 3" xfId="27778"/>
    <cellStyle name="Calculation 2 3 3 12 3 2" xfId="47730"/>
    <cellStyle name="Calculation 2 3 3 12 4" xfId="18593"/>
    <cellStyle name="Calculation 2 3 3 12 4 2" xfId="41664"/>
    <cellStyle name="Calculation 2 3 3 12 5" xfId="33336"/>
    <cellStyle name="Calculation 2 3 3 13" xfId="13634"/>
    <cellStyle name="Calculation 2 3 3 13 2" xfId="23581"/>
    <cellStyle name="Calculation 2 3 3 13 2 2" xfId="39750"/>
    <cellStyle name="Calculation 2 3 3 13 3" xfId="27688"/>
    <cellStyle name="Calculation 2 3 3 13 3 2" xfId="47648"/>
    <cellStyle name="Calculation 2 3 3 13 4" xfId="18499"/>
    <cellStyle name="Calculation 2 3 3 13 4 2" xfId="35397"/>
    <cellStyle name="Calculation 2 3 3 13 5" xfId="33422"/>
    <cellStyle name="Calculation 2 3 3 14" xfId="13958"/>
    <cellStyle name="Calculation 2 3 3 14 2" xfId="23896"/>
    <cellStyle name="Calculation 2 3 3 14 2 2" xfId="46566"/>
    <cellStyle name="Calculation 2 3 3 14 3" xfId="27988"/>
    <cellStyle name="Calculation 2 3 3 14 3 2" xfId="47914"/>
    <cellStyle name="Calculation 2 3 3 14 4" xfId="18823"/>
    <cellStyle name="Calculation 2 3 3 14 4 2" xfId="46266"/>
    <cellStyle name="Calculation 2 3 3 14 5" xfId="33130"/>
    <cellStyle name="Calculation 2 3 3 15" xfId="14048"/>
    <cellStyle name="Calculation 2 3 3 15 2" xfId="23986"/>
    <cellStyle name="Calculation 2 3 3 15 2 2" xfId="38215"/>
    <cellStyle name="Calculation 2 3 3 15 3" xfId="28074"/>
    <cellStyle name="Calculation 2 3 3 15 3 2" xfId="47996"/>
    <cellStyle name="Calculation 2 3 3 15 4" xfId="18913"/>
    <cellStyle name="Calculation 2 3 3 15 4 2" xfId="37161"/>
    <cellStyle name="Calculation 2 3 3 15 5" xfId="33044"/>
    <cellStyle name="Calculation 2 3 3 16" xfId="19053"/>
    <cellStyle name="Calculation 2 3 3 16 2" xfId="38493"/>
    <cellStyle name="Calculation 2 3 3 17" xfId="19551"/>
    <cellStyle name="Calculation 2 3 3 17 2" xfId="45434"/>
    <cellStyle name="Calculation 2 3 3 18" xfId="14188"/>
    <cellStyle name="Calculation 2 3 3 18 2" xfId="32948"/>
    <cellStyle name="Calculation 2 3 3 19" xfId="39930"/>
    <cellStyle name="Calculation 2 3 3 2" xfId="380"/>
    <cellStyle name="Calculation 2 3 3 2 10" xfId="13539"/>
    <cellStyle name="Calculation 2 3 3 2 10 2" xfId="23486"/>
    <cellStyle name="Calculation 2 3 3 2 10 2 2" xfId="41288"/>
    <cellStyle name="Calculation 2 3 3 2 10 3" xfId="27597"/>
    <cellStyle name="Calculation 2 3 3 2 10 3 2" xfId="47557"/>
    <cellStyle name="Calculation 2 3 3 2 10 4" xfId="18404"/>
    <cellStyle name="Calculation 2 3 3 2 10 4 2" xfId="39271"/>
    <cellStyle name="Calculation 2 3 3 2 10 5" xfId="33517"/>
    <cellStyle name="Calculation 2 3 3 2 11" xfId="13727"/>
    <cellStyle name="Calculation 2 3 3 2 11 2" xfId="23674"/>
    <cellStyle name="Calculation 2 3 3 2 11 2 2" xfId="36481"/>
    <cellStyle name="Calculation 2 3 3 2 11 3" xfId="27777"/>
    <cellStyle name="Calculation 2 3 3 2 11 3 2" xfId="47729"/>
    <cellStyle name="Calculation 2 3 3 2 11 4" xfId="18592"/>
    <cellStyle name="Calculation 2 3 3 2 11 4 2" xfId="44532"/>
    <cellStyle name="Calculation 2 3 3 2 11 5" xfId="33337"/>
    <cellStyle name="Calculation 2 3 3 2 12" xfId="13633"/>
    <cellStyle name="Calculation 2 3 3 2 12 2" xfId="23580"/>
    <cellStyle name="Calculation 2 3 3 2 12 2 2" xfId="36581"/>
    <cellStyle name="Calculation 2 3 3 2 12 3" xfId="27687"/>
    <cellStyle name="Calculation 2 3 3 2 12 3 2" xfId="47647"/>
    <cellStyle name="Calculation 2 3 3 2 12 4" xfId="18498"/>
    <cellStyle name="Calculation 2 3 3 2 12 4 2" xfId="41666"/>
    <cellStyle name="Calculation 2 3 3 2 12 5" xfId="33423"/>
    <cellStyle name="Calculation 2 3 3 2 13" xfId="13957"/>
    <cellStyle name="Calculation 2 3 3 2 13 2" xfId="23895"/>
    <cellStyle name="Calculation 2 3 3 2 13 2 2" xfId="40550"/>
    <cellStyle name="Calculation 2 3 3 2 13 3" xfId="27987"/>
    <cellStyle name="Calculation 2 3 3 2 13 3 2" xfId="47913"/>
    <cellStyle name="Calculation 2 3 3 2 13 4" xfId="18822"/>
    <cellStyle name="Calculation 2 3 3 2 13 4 2" xfId="40229"/>
    <cellStyle name="Calculation 2 3 3 2 13 5" xfId="33131"/>
    <cellStyle name="Calculation 2 3 3 2 14" xfId="14047"/>
    <cellStyle name="Calculation 2 3 3 2 14 2" xfId="23985"/>
    <cellStyle name="Calculation 2 3 3 2 14 2 2" xfId="36486"/>
    <cellStyle name="Calculation 2 3 3 2 14 3" xfId="28073"/>
    <cellStyle name="Calculation 2 3 3 2 14 3 2" xfId="47995"/>
    <cellStyle name="Calculation 2 3 3 2 14 4" xfId="18912"/>
    <cellStyle name="Calculation 2 3 3 2 14 4 2" xfId="43457"/>
    <cellStyle name="Calculation 2 3 3 2 14 5" xfId="33045"/>
    <cellStyle name="Calculation 2 3 3 2 15" xfId="19054"/>
    <cellStyle name="Calculation 2 3 3 2 15 2" xfId="44526"/>
    <cellStyle name="Calculation 2 3 3 2 16" xfId="19550"/>
    <cellStyle name="Calculation 2 3 3 2 16 2" xfId="39358"/>
    <cellStyle name="Calculation 2 3 3 2 17" xfId="14189"/>
    <cellStyle name="Calculation 2 3 3 2 17 2" xfId="32947"/>
    <cellStyle name="Calculation 2 3 3 2 18" xfId="45977"/>
    <cellStyle name="Calculation 2 3 3 2 2" xfId="9807"/>
    <cellStyle name="Calculation 2 3 3 2 2 2" xfId="19831"/>
    <cellStyle name="Calculation 2 3 3 2 2 2 2" xfId="39679"/>
    <cellStyle name="Calculation 2 3 3 2 2 3" xfId="24267"/>
    <cellStyle name="Calculation 2 3 3 2 2 3 2" xfId="37581"/>
    <cellStyle name="Calculation 2 3 3 2 2 4" xfId="14672"/>
    <cellStyle name="Calculation 2 3 3 2 2 4 2" xfId="32527"/>
    <cellStyle name="Calculation 2 3 3 2 2 5" xfId="41881"/>
    <cellStyle name="Calculation 2 3 3 2 3" xfId="9653"/>
    <cellStyle name="Calculation 2 3 3 2 3 2" xfId="19677"/>
    <cellStyle name="Calculation 2 3 3 2 3 2 2" xfId="37404"/>
    <cellStyle name="Calculation 2 3 3 2 3 3" xfId="24117"/>
    <cellStyle name="Calculation 2 3 3 2 3 3 2" xfId="46802"/>
    <cellStyle name="Calculation 2 3 3 2 3 4" xfId="14518"/>
    <cellStyle name="Calculation 2 3 3 2 3 4 2" xfId="32675"/>
    <cellStyle name="Calculation 2 3 3 2 3 5" xfId="44788"/>
    <cellStyle name="Calculation 2 3 3 2 4" xfId="12374"/>
    <cellStyle name="Calculation 2 3 3 2 4 2" xfId="22330"/>
    <cellStyle name="Calculation 2 3 3 2 4 2 2" xfId="42862"/>
    <cellStyle name="Calculation 2 3 3 2 4 3" xfId="26483"/>
    <cellStyle name="Calculation 2 3 3 2 4 3 2" xfId="40909"/>
    <cellStyle name="Calculation 2 3 3 2 4 4" xfId="17239"/>
    <cellStyle name="Calculation 2 3 3 2 4 4 2" xfId="40341"/>
    <cellStyle name="Calculation 2 3 3 2 4 5" xfId="34550"/>
    <cellStyle name="Calculation 2 3 3 2 5" xfId="12694"/>
    <cellStyle name="Calculation 2 3 3 2 5 2" xfId="22650"/>
    <cellStyle name="Calculation 2 3 3 2 5 2 2" xfId="43840"/>
    <cellStyle name="Calculation 2 3 3 2 5 3" xfId="26792"/>
    <cellStyle name="Calculation 2 3 3 2 5 3 2" xfId="40502"/>
    <cellStyle name="Calculation 2 3 3 2 5 4" xfId="17559"/>
    <cellStyle name="Calculation 2 3 3 2 5 4 2" xfId="37057"/>
    <cellStyle name="Calculation 2 3 3 2 5 5" xfId="34260"/>
    <cellStyle name="Calculation 2 3 3 2 6" xfId="12505"/>
    <cellStyle name="Calculation 2 3 3 2 6 2" xfId="22461"/>
    <cellStyle name="Calculation 2 3 3 2 6 2 2" xfId="39823"/>
    <cellStyle name="Calculation 2 3 3 2 6 3" xfId="26606"/>
    <cellStyle name="Calculation 2 3 3 2 6 3 2" xfId="43143"/>
    <cellStyle name="Calculation 2 3 3 2 6 4" xfId="17370"/>
    <cellStyle name="Calculation 2 3 3 2 6 4 2" xfId="37136"/>
    <cellStyle name="Calculation 2 3 3 2 6 5" xfId="34425"/>
    <cellStyle name="Calculation 2 3 3 2 7" xfId="12830"/>
    <cellStyle name="Calculation 2 3 3 2 7 2" xfId="22786"/>
    <cellStyle name="Calculation 2 3 3 2 7 2 2" xfId="43842"/>
    <cellStyle name="Calculation 2 3 3 2 7 3" xfId="26923"/>
    <cellStyle name="Calculation 2 3 3 2 7 3 2" xfId="46955"/>
    <cellStyle name="Calculation 2 3 3 2 7 4" xfId="17695"/>
    <cellStyle name="Calculation 2 3 3 2 7 4 2" xfId="35340"/>
    <cellStyle name="Calculation 2 3 3 2 7 5" xfId="34158"/>
    <cellStyle name="Calculation 2 3 3 2 8" xfId="12951"/>
    <cellStyle name="Calculation 2 3 3 2 8 2" xfId="22907"/>
    <cellStyle name="Calculation 2 3 3 2 8 2 2" xfId="44089"/>
    <cellStyle name="Calculation 2 3 3 2 8 3" xfId="27039"/>
    <cellStyle name="Calculation 2 3 3 2 8 3 2" xfId="47065"/>
    <cellStyle name="Calculation 2 3 3 2 8 4" xfId="17816"/>
    <cellStyle name="Calculation 2 3 3 2 8 4 2" xfId="37723"/>
    <cellStyle name="Calculation 2 3 3 2 8 5" xfId="34039"/>
    <cellStyle name="Calculation 2 3 3 2 9" xfId="13350"/>
    <cellStyle name="Calculation 2 3 3 2 9 2" xfId="23301"/>
    <cellStyle name="Calculation 2 3 3 2 9 2 2" xfId="38009"/>
    <cellStyle name="Calculation 2 3 3 2 9 3" xfId="27420"/>
    <cellStyle name="Calculation 2 3 3 2 9 3 2" xfId="47408"/>
    <cellStyle name="Calculation 2 3 3 2 9 4" xfId="18215"/>
    <cellStyle name="Calculation 2 3 3 2 9 4 2" xfId="45411"/>
    <cellStyle name="Calculation 2 3 3 2 9 5" xfId="33678"/>
    <cellStyle name="Calculation 2 3 3 3" xfId="9806"/>
    <cellStyle name="Calculation 2 3 3 3 2" xfId="19830"/>
    <cellStyle name="Calculation 2 3 3 3 2 2" xfId="36515"/>
    <cellStyle name="Calculation 2 3 3 3 3" xfId="24266"/>
    <cellStyle name="Calculation 2 3 3 3 3 2" xfId="43868"/>
    <cellStyle name="Calculation 2 3 3 3 4" xfId="14671"/>
    <cellStyle name="Calculation 2 3 3 3 4 2" xfId="32528"/>
    <cellStyle name="Calculation 2 3 3 3 5" xfId="44711"/>
    <cellStyle name="Calculation 2 3 3 4" xfId="9652"/>
    <cellStyle name="Calculation 2 3 3 4 2" xfId="19676"/>
    <cellStyle name="Calculation 2 3 3 4 2 2" xfId="43698"/>
    <cellStyle name="Calculation 2 3 3 4 3" xfId="24116"/>
    <cellStyle name="Calculation 2 3 3 4 3 2" xfId="40803"/>
    <cellStyle name="Calculation 2 3 3 4 4" xfId="14517"/>
    <cellStyle name="Calculation 2 3 3 4 4 2" xfId="32676"/>
    <cellStyle name="Calculation 2 3 3 4 5" xfId="38783"/>
    <cellStyle name="Calculation 2 3 3 5" xfId="12375"/>
    <cellStyle name="Calculation 2 3 3 5 2" xfId="22331"/>
    <cellStyle name="Calculation 2 3 3 5 2 2" xfId="36563"/>
    <cellStyle name="Calculation 2 3 3 5 3" xfId="26484"/>
    <cellStyle name="Calculation 2 3 3 5 3 2" xfId="46907"/>
    <cellStyle name="Calculation 2 3 3 5 4" xfId="17240"/>
    <cellStyle name="Calculation 2 3 3 5 4 2" xfId="46374"/>
    <cellStyle name="Calculation 2 3 3 5 5" xfId="34549"/>
    <cellStyle name="Calculation 2 3 3 6" xfId="12695"/>
    <cellStyle name="Calculation 2 3 3 6 2" xfId="22651"/>
    <cellStyle name="Calculation 2 3 3 6 2 2" xfId="37552"/>
    <cellStyle name="Calculation 2 3 3 6 3" xfId="26793"/>
    <cellStyle name="Calculation 2 3 3 6 3 2" xfId="46523"/>
    <cellStyle name="Calculation 2 3 3 6 4" xfId="17560"/>
    <cellStyle name="Calculation 2 3 3 6 4 2" xfId="39395"/>
    <cellStyle name="Calculation 2 3 3 6 5" xfId="34259"/>
    <cellStyle name="Calculation 2 3 3 7" xfId="12506"/>
    <cellStyle name="Calculation 2 3 3 7 2" xfId="22462"/>
    <cellStyle name="Calculation 2 3 3 7 2 2" xfId="45874"/>
    <cellStyle name="Calculation 2 3 3 7 3" xfId="26607"/>
    <cellStyle name="Calculation 2 3 3 7 3 2" xfId="36845"/>
    <cellStyle name="Calculation 2 3 3 7 4" xfId="17371"/>
    <cellStyle name="Calculation 2 3 3 7 4 2" xfId="30264"/>
    <cellStyle name="Calculation 2 3 3 7 5" xfId="34424"/>
    <cellStyle name="Calculation 2 3 3 8" xfId="12831"/>
    <cellStyle name="Calculation 2 3 3 8 2" xfId="22787"/>
    <cellStyle name="Calculation 2 3 3 8 2 2" xfId="37554"/>
    <cellStyle name="Calculation 2 3 3 8 3" xfId="26924"/>
    <cellStyle name="Calculation 2 3 3 8 3 2" xfId="46956"/>
    <cellStyle name="Calculation 2 3 3 8 4" xfId="17696"/>
    <cellStyle name="Calculation 2 3 3 8 4 2" xfId="38514"/>
    <cellStyle name="Calculation 2 3 3 8 5" xfId="34157"/>
    <cellStyle name="Calculation 2 3 3 9" xfId="12952"/>
    <cellStyle name="Calculation 2 3 3 9 2" xfId="22908"/>
    <cellStyle name="Calculation 2 3 3 9 2 2" xfId="37809"/>
    <cellStyle name="Calculation 2 3 3 9 3" xfId="27040"/>
    <cellStyle name="Calculation 2 3 3 9 3 2" xfId="47066"/>
    <cellStyle name="Calculation 2 3 3 9 4" xfId="17817"/>
    <cellStyle name="Calculation 2 3 3 9 4 2" xfId="40212"/>
    <cellStyle name="Calculation 2 3 3 9 5" xfId="34038"/>
    <cellStyle name="Calculation 2 3 4" xfId="381"/>
    <cellStyle name="Calculation 2 3 4 10" xfId="13538"/>
    <cellStyle name="Calculation 2 3 4 10 2" xfId="23485"/>
    <cellStyle name="Calculation 2 3 4 10 2 2" xfId="38006"/>
    <cellStyle name="Calculation 2 3 4 10 3" xfId="27596"/>
    <cellStyle name="Calculation 2 3 4 10 3 2" xfId="47556"/>
    <cellStyle name="Calculation 2 3 4 10 4" xfId="18403"/>
    <cellStyle name="Calculation 2 3 4 10 4 2" xfId="35196"/>
    <cellStyle name="Calculation 2 3 4 10 5" xfId="33518"/>
    <cellStyle name="Calculation 2 3 4 11" xfId="13726"/>
    <cellStyle name="Calculation 2 3 4 11 2" xfId="23673"/>
    <cellStyle name="Calculation 2 3 4 11 2 2" xfId="42778"/>
    <cellStyle name="Calculation 2 3 4 11 3" xfId="27776"/>
    <cellStyle name="Calculation 2 3 4 11 3 2" xfId="47728"/>
    <cellStyle name="Calculation 2 3 4 11 4" xfId="18591"/>
    <cellStyle name="Calculation 2 3 4 11 4 2" xfId="38499"/>
    <cellStyle name="Calculation 2 3 4 11 5" xfId="33338"/>
    <cellStyle name="Calculation 2 3 4 12" xfId="13632"/>
    <cellStyle name="Calculation 2 3 4 12 2" xfId="23579"/>
    <cellStyle name="Calculation 2 3 4 12 2 2" xfId="42879"/>
    <cellStyle name="Calculation 2 3 4 12 3" xfId="27686"/>
    <cellStyle name="Calculation 2 3 4 12 3 2" xfId="47646"/>
    <cellStyle name="Calculation 2 3 4 12 4" xfId="18497"/>
    <cellStyle name="Calculation 2 3 4 12 4 2" xfId="44534"/>
    <cellStyle name="Calculation 2 3 4 12 5" xfId="33424"/>
    <cellStyle name="Calculation 2 3 4 13" xfId="13956"/>
    <cellStyle name="Calculation 2 3 4 13 2" xfId="23894"/>
    <cellStyle name="Calculation 2 3 4 13 2 2" xfId="37823"/>
    <cellStyle name="Calculation 2 3 4 13 3" xfId="27986"/>
    <cellStyle name="Calculation 2 3 4 13 3 2" xfId="47912"/>
    <cellStyle name="Calculation 2 3 4 13 4" xfId="18821"/>
    <cellStyle name="Calculation 2 3 4 13 4 2" xfId="37740"/>
    <cellStyle name="Calculation 2 3 4 13 5" xfId="33132"/>
    <cellStyle name="Calculation 2 3 4 14" xfId="14046"/>
    <cellStyle name="Calculation 2 3 4 14 2" xfId="23984"/>
    <cellStyle name="Calculation 2 3 4 14 2 2" xfId="42783"/>
    <cellStyle name="Calculation 2 3 4 14 3" xfId="28072"/>
    <cellStyle name="Calculation 2 3 4 14 3 2" xfId="47994"/>
    <cellStyle name="Calculation 2 3 4 14 4" xfId="18911"/>
    <cellStyle name="Calculation 2 3 4 14 4 2" xfId="46185"/>
    <cellStyle name="Calculation 2 3 4 14 5" xfId="33046"/>
    <cellStyle name="Calculation 2 3 4 15" xfId="19055"/>
    <cellStyle name="Calculation 2 3 4 15 2" xfId="41657"/>
    <cellStyle name="Calculation 2 3 4 16" xfId="19549"/>
    <cellStyle name="Calculation 2 3 4 16 2" xfId="36684"/>
    <cellStyle name="Calculation 2 3 4 17" xfId="14190"/>
    <cellStyle name="Calculation 2 3 4 17 2" xfId="32946"/>
    <cellStyle name="Calculation 2 3 4 18" xfId="43241"/>
    <cellStyle name="Calculation 2 3 4 2" xfId="9808"/>
    <cellStyle name="Calculation 2 3 4 2 2" xfId="19832"/>
    <cellStyle name="Calculation 2 3 4 2 2 2" xfId="45735"/>
    <cellStyle name="Calculation 2 3 4 2 3" xfId="24268"/>
    <cellStyle name="Calculation 2 3 4 2 3 2" xfId="40630"/>
    <cellStyle name="Calculation 2 3 4 2 4" xfId="14673"/>
    <cellStyle name="Calculation 2 3 4 2 4 2" xfId="32526"/>
    <cellStyle name="Calculation 2 3 4 2 5" xfId="35570"/>
    <cellStyle name="Calculation 2 3 4 3" xfId="9654"/>
    <cellStyle name="Calculation 2 3 4 3 2" xfId="19678"/>
    <cellStyle name="Calculation 2 3 4 3 2 2" xfId="40156"/>
    <cellStyle name="Calculation 2 3 4 3 3" xfId="24118"/>
    <cellStyle name="Calculation 2 3 4 3 3 2" xfId="44106"/>
    <cellStyle name="Calculation 2 3 4 3 4" xfId="14519"/>
    <cellStyle name="Calculation 2 3 4 3 4 2" xfId="32674"/>
    <cellStyle name="Calculation 2 3 4 3 5" xfId="41996"/>
    <cellStyle name="Calculation 2 3 4 4" xfId="12373"/>
    <cellStyle name="Calculation 2 3 4 4 2" xfId="22329"/>
    <cellStyle name="Calculation 2 3 4 4 2 2" xfId="45611"/>
    <cellStyle name="Calculation 2 3 4 4 3" xfId="26482"/>
    <cellStyle name="Calculation 2 3 4 4 3 2" xfId="40925"/>
    <cellStyle name="Calculation 2 3 4 4 4" xfId="17238"/>
    <cellStyle name="Calculation 2 3 4 4 4 2" xfId="36862"/>
    <cellStyle name="Calculation 2 3 4 4 5" xfId="34551"/>
    <cellStyle name="Calculation 2 3 4 5" xfId="12693"/>
    <cellStyle name="Calculation 2 3 4 5 2" xfId="22649"/>
    <cellStyle name="Calculation 2 3 4 5 2 2" xfId="46547"/>
    <cellStyle name="Calculation 2 3 4 5 3" xfId="26791"/>
    <cellStyle name="Calculation 2 3 4 5 3 2" xfId="29559"/>
    <cellStyle name="Calculation 2 3 4 5 4" xfId="17558"/>
    <cellStyle name="Calculation 2 3 4 5 4 2" xfId="43351"/>
    <cellStyle name="Calculation 2 3 4 5 5" xfId="34261"/>
    <cellStyle name="Calculation 2 3 4 6" xfId="12504"/>
    <cellStyle name="Calculation 2 3 4 6 2" xfId="22460"/>
    <cellStyle name="Calculation 2 3 4 6 2 2" xfId="36949"/>
    <cellStyle name="Calculation 2 3 4 6 3" xfId="26605"/>
    <cellStyle name="Calculation 2 3 4 6 3 2" xfId="45884"/>
    <cellStyle name="Calculation 2 3 4 6 4" xfId="17369"/>
    <cellStyle name="Calculation 2 3 4 6 4 2" xfId="43432"/>
    <cellStyle name="Calculation 2 3 4 6 5" xfId="34426"/>
    <cellStyle name="Calculation 2 3 4 7" xfId="12829"/>
    <cellStyle name="Calculation 2 3 4 7 2" xfId="22785"/>
    <cellStyle name="Calculation 2 3 4 7 2 2" xfId="46549"/>
    <cellStyle name="Calculation 2 3 4 7 3" xfId="26922"/>
    <cellStyle name="Calculation 2 3 4 7 3 2" xfId="46954"/>
    <cellStyle name="Calculation 2 3 4 7 4" xfId="17694"/>
    <cellStyle name="Calculation 2 3 4 7 4 2" xfId="41611"/>
    <cellStyle name="Calculation 2 3 4 7 5" xfId="34159"/>
    <cellStyle name="Calculation 2 3 4 8" xfId="12950"/>
    <cellStyle name="Calculation 2 3 4 8 2" xfId="22906"/>
    <cellStyle name="Calculation 2 3 4 8 2 2" xfId="46785"/>
    <cellStyle name="Calculation 2 3 4 8 3" xfId="27038"/>
    <cellStyle name="Calculation 2 3 4 8 3 2" xfId="47064"/>
    <cellStyle name="Calculation 2 3 4 8 4" xfId="17815"/>
    <cellStyle name="Calculation 2 3 4 8 4 2" xfId="44005"/>
    <cellStyle name="Calculation 2 3 4 8 5" xfId="34040"/>
    <cellStyle name="Calculation 2 3 4 9" xfId="13349"/>
    <cellStyle name="Calculation 2 3 4 9 2" xfId="23300"/>
    <cellStyle name="Calculation 2 3 4 9 2 2" xfId="35257"/>
    <cellStyle name="Calculation 2 3 4 9 3" xfId="27419"/>
    <cellStyle name="Calculation 2 3 4 9 3 2" xfId="47407"/>
    <cellStyle name="Calculation 2 3 4 9 4" xfId="18214"/>
    <cellStyle name="Calculation 2 3 4 9 4 2" xfId="39335"/>
    <cellStyle name="Calculation 2 3 4 9 5" xfId="33679"/>
    <cellStyle name="Calculation 2 3 5" xfId="382"/>
    <cellStyle name="Calculation 2 3 5 10" xfId="13537"/>
    <cellStyle name="Calculation 2 3 5 10 2" xfId="23484"/>
    <cellStyle name="Calculation 2 3 5 10 2 2" xfId="35254"/>
    <cellStyle name="Calculation 2 3 5 10 3" xfId="27595"/>
    <cellStyle name="Calculation 2 3 5 10 3 2" xfId="47555"/>
    <cellStyle name="Calculation 2 3 5 10 4" xfId="18402"/>
    <cellStyle name="Calculation 2 3 5 10 4 2" xfId="41465"/>
    <cellStyle name="Calculation 2 3 5 10 5" xfId="33519"/>
    <cellStyle name="Calculation 2 3 5 11" xfId="13725"/>
    <cellStyle name="Calculation 2 3 5 11 2" xfId="23672"/>
    <cellStyle name="Calculation 2 3 5 11 2 2" xfId="45534"/>
    <cellStyle name="Calculation 2 3 5 11 3" xfId="27775"/>
    <cellStyle name="Calculation 2 3 5 11 3 2" xfId="47727"/>
    <cellStyle name="Calculation 2 3 5 11 4" xfId="18590"/>
    <cellStyle name="Calculation 2 3 5 11 4 2" xfId="35326"/>
    <cellStyle name="Calculation 2 3 5 11 5" xfId="33339"/>
    <cellStyle name="Calculation 2 3 5 12" xfId="13631"/>
    <cellStyle name="Calculation 2 3 5 12 2" xfId="23578"/>
    <cellStyle name="Calculation 2 3 5 12 2 2" xfId="45629"/>
    <cellStyle name="Calculation 2 3 5 12 3" xfId="27685"/>
    <cellStyle name="Calculation 2 3 5 12 3 2" xfId="47645"/>
    <cellStyle name="Calculation 2 3 5 12 4" xfId="18496"/>
    <cellStyle name="Calculation 2 3 5 12 4 2" xfId="38501"/>
    <cellStyle name="Calculation 2 3 5 12 5" xfId="33425"/>
    <cellStyle name="Calculation 2 3 5 13" xfId="13955"/>
    <cellStyle name="Calculation 2 3 5 13 2" xfId="23893"/>
    <cellStyle name="Calculation 2 3 5 13 2 2" xfId="44104"/>
    <cellStyle name="Calculation 2 3 5 13 3" xfId="27985"/>
    <cellStyle name="Calculation 2 3 5 13 3 2" xfId="47911"/>
    <cellStyle name="Calculation 2 3 5 13 4" xfId="18820"/>
    <cellStyle name="Calculation 2 3 5 13 4 2" xfId="44021"/>
    <cellStyle name="Calculation 2 3 5 13 5" xfId="33133"/>
    <cellStyle name="Calculation 2 3 5 14" xfId="14045"/>
    <cellStyle name="Calculation 2 3 5 14 2" xfId="23983"/>
    <cellStyle name="Calculation 2 3 5 14 2 2" xfId="45539"/>
    <cellStyle name="Calculation 2 3 5 14 3" xfId="28071"/>
    <cellStyle name="Calculation 2 3 5 14 3 2" xfId="47993"/>
    <cellStyle name="Calculation 2 3 5 14 4" xfId="18910"/>
    <cellStyle name="Calculation 2 3 5 14 4 2" xfId="40143"/>
    <cellStyle name="Calculation 2 3 5 14 5" xfId="33047"/>
    <cellStyle name="Calculation 2 3 5 15" xfId="19056"/>
    <cellStyle name="Calculation 2 3 5 15 2" xfId="35388"/>
    <cellStyle name="Calculation 2 3 5 16" xfId="19548"/>
    <cellStyle name="Calculation 2 3 5 16 2" xfId="42983"/>
    <cellStyle name="Calculation 2 3 5 17" xfId="14191"/>
    <cellStyle name="Calculation 2 3 5 17 2" xfId="32945"/>
    <cellStyle name="Calculation 2 3 5 18" xfId="36943"/>
    <cellStyle name="Calculation 2 3 5 2" xfId="9809"/>
    <cellStyle name="Calculation 2 3 5 2 2" xfId="19833"/>
    <cellStyle name="Calculation 2 3 5 2 2 2" xfId="42988"/>
    <cellStyle name="Calculation 2 3 5 2 3" xfId="24269"/>
    <cellStyle name="Calculation 2 3 5 2 3 2" xfId="46642"/>
    <cellStyle name="Calculation 2 3 5 2 4" xfId="14674"/>
    <cellStyle name="Calculation 2 3 5 2 4 2" xfId="32525"/>
    <cellStyle name="Calculation 2 3 5 2 5" xfId="39091"/>
    <cellStyle name="Calculation 2 3 5 3" xfId="9655"/>
    <cellStyle name="Calculation 2 3 5 3 2" xfId="19679"/>
    <cellStyle name="Calculation 2 3 5 3 2 2" xfId="46198"/>
    <cellStyle name="Calculation 2 3 5 3 3" xfId="24119"/>
    <cellStyle name="Calculation 2 3 5 3 3 2" xfId="37826"/>
    <cellStyle name="Calculation 2 3 5 3 4" xfId="14520"/>
    <cellStyle name="Calculation 2 3 5 3 4 2" xfId="32673"/>
    <cellStyle name="Calculation 2 3 5 3 5" xfId="35680"/>
    <cellStyle name="Calculation 2 3 5 4" xfId="12372"/>
    <cellStyle name="Calculation 2 3 5 4 2" xfId="22328"/>
    <cellStyle name="Calculation 2 3 5 4 2 2" xfId="39549"/>
    <cellStyle name="Calculation 2 3 5 4 3" xfId="26481"/>
    <cellStyle name="Calculation 2 3 5 4 3 2" xfId="41339"/>
    <cellStyle name="Calculation 2 3 5 4 4" xfId="17237"/>
    <cellStyle name="Calculation 2 3 5 4 4 2" xfId="43159"/>
    <cellStyle name="Calculation 2 3 5 4 5" xfId="34552"/>
    <cellStyle name="Calculation 2 3 5 5" xfId="12692"/>
    <cellStyle name="Calculation 2 3 5 5 2" xfId="22648"/>
    <cellStyle name="Calculation 2 3 5 5 2 2" xfId="40531"/>
    <cellStyle name="Calculation 2 3 5 5 3" xfId="26790"/>
    <cellStyle name="Calculation 2 3 5 5 3 2" xfId="29560"/>
    <cellStyle name="Calculation 2 3 5 5 4" xfId="17557"/>
    <cellStyle name="Calculation 2 3 5 5 4 2" xfId="46081"/>
    <cellStyle name="Calculation 2 3 5 5 5" xfId="34262"/>
    <cellStyle name="Calculation 2 3 5 6" xfId="12503"/>
    <cellStyle name="Calculation 2 3 5 6 2" xfId="22459"/>
    <cellStyle name="Calculation 2 3 5 6 2 2" xfId="43247"/>
    <cellStyle name="Calculation 2 3 5 6 3" xfId="26604"/>
    <cellStyle name="Calculation 2 3 5 6 3 2" xfId="39833"/>
    <cellStyle name="Calculation 2 3 5 6 4" xfId="17368"/>
    <cellStyle name="Calculation 2 3 5 6 4 2" xfId="46161"/>
    <cellStyle name="Calculation 2 3 5 6 5" xfId="34427"/>
    <cellStyle name="Calculation 2 3 5 7" xfId="12828"/>
    <cellStyle name="Calculation 2 3 5 7 2" xfId="22784"/>
    <cellStyle name="Calculation 2 3 5 7 2 2" xfId="40533"/>
    <cellStyle name="Calculation 2 3 5 7 3" xfId="26921"/>
    <cellStyle name="Calculation 2 3 5 7 3 2" xfId="46953"/>
    <cellStyle name="Calculation 2 3 5 7 4" xfId="17693"/>
    <cellStyle name="Calculation 2 3 5 7 4 2" xfId="44484"/>
    <cellStyle name="Calculation 2 3 5 7 5" xfId="34160"/>
    <cellStyle name="Calculation 2 3 5 8" xfId="12949"/>
    <cellStyle name="Calculation 2 3 5 8 2" xfId="22905"/>
    <cellStyle name="Calculation 2 3 5 8 2 2" xfId="40784"/>
    <cellStyle name="Calculation 2 3 5 8 3" xfId="27037"/>
    <cellStyle name="Calculation 2 3 5 8 3 2" xfId="47063"/>
    <cellStyle name="Calculation 2 3 5 8 4" xfId="17814"/>
    <cellStyle name="Calculation 2 3 5 8 4 2" xfId="46703"/>
    <cellStyle name="Calculation 2 3 5 8 5" xfId="34041"/>
    <cellStyle name="Calculation 2 3 5 9" xfId="13348"/>
    <cellStyle name="Calculation 2 3 5 9 2" xfId="23299"/>
    <cellStyle name="Calculation 2 3 5 9 2 2" xfId="41527"/>
    <cellStyle name="Calculation 2 3 5 9 3" xfId="27418"/>
    <cellStyle name="Calculation 2 3 5 9 3 2" xfId="47406"/>
    <cellStyle name="Calculation 2 3 5 9 4" xfId="18213"/>
    <cellStyle name="Calculation 2 3 5 9 4 2" xfId="36661"/>
    <cellStyle name="Calculation 2 3 5 9 5" xfId="33680"/>
    <cellStyle name="Calculation 2 3 6" xfId="383"/>
    <cellStyle name="Calculation 2 3 6 10" xfId="13536"/>
    <cellStyle name="Calculation 2 3 6 10 2" xfId="23483"/>
    <cellStyle name="Calculation 2 3 6 10 2 2" xfId="41524"/>
    <cellStyle name="Calculation 2 3 6 10 3" xfId="27594"/>
    <cellStyle name="Calculation 2 3 6 10 3 2" xfId="47554"/>
    <cellStyle name="Calculation 2 3 6 10 4" xfId="18401"/>
    <cellStyle name="Calculation 2 3 6 10 4 2" xfId="44339"/>
    <cellStyle name="Calculation 2 3 6 10 5" xfId="33520"/>
    <cellStyle name="Calculation 2 3 6 11" xfId="13724"/>
    <cellStyle name="Calculation 2 3 6 11 2" xfId="23671"/>
    <cellStyle name="Calculation 2 3 6 11 2 2" xfId="39465"/>
    <cellStyle name="Calculation 2 3 6 11 3" xfId="27774"/>
    <cellStyle name="Calculation 2 3 6 11 3 2" xfId="47726"/>
    <cellStyle name="Calculation 2 3 6 11 4" xfId="18589"/>
    <cellStyle name="Calculation 2 3 6 11 4 2" xfId="41597"/>
    <cellStyle name="Calculation 2 3 6 11 5" xfId="33340"/>
    <cellStyle name="Calculation 2 3 6 12" xfId="13630"/>
    <cellStyle name="Calculation 2 3 6 12 2" xfId="23577"/>
    <cellStyle name="Calculation 2 3 6 12 2 2" xfId="39568"/>
    <cellStyle name="Calculation 2 3 6 12 3" xfId="27684"/>
    <cellStyle name="Calculation 2 3 6 12 3 2" xfId="47644"/>
    <cellStyle name="Calculation 2 3 6 12 4" xfId="18495"/>
    <cellStyle name="Calculation 2 3 6 12 4 2" xfId="35328"/>
    <cellStyle name="Calculation 2 3 6 12 5" xfId="33426"/>
    <cellStyle name="Calculation 2 3 6 13" xfId="13954"/>
    <cellStyle name="Calculation 2 3 6 13 2" xfId="23892"/>
    <cellStyle name="Calculation 2 3 6 13 2 2" xfId="46800"/>
    <cellStyle name="Calculation 2 3 6 13 3" xfId="27984"/>
    <cellStyle name="Calculation 2 3 6 13 3 2" xfId="47910"/>
    <cellStyle name="Calculation 2 3 6 13 4" xfId="18819"/>
    <cellStyle name="Calculation 2 3 6 13 4 2" xfId="46719"/>
    <cellStyle name="Calculation 2 3 6 13 5" xfId="33134"/>
    <cellStyle name="Calculation 2 3 6 14" xfId="14044"/>
    <cellStyle name="Calculation 2 3 6 14 2" xfId="23982"/>
    <cellStyle name="Calculation 2 3 6 14 2 2" xfId="39471"/>
    <cellStyle name="Calculation 2 3 6 14 3" xfId="28070"/>
    <cellStyle name="Calculation 2 3 6 14 3 2" xfId="47992"/>
    <cellStyle name="Calculation 2 3 6 14 4" xfId="18909"/>
    <cellStyle name="Calculation 2 3 6 14 4 2" xfId="37391"/>
    <cellStyle name="Calculation 2 3 6 14 5" xfId="33048"/>
    <cellStyle name="Calculation 2 3 6 15" xfId="19057"/>
    <cellStyle name="Calculation 2 3 6 15 2" xfId="40063"/>
    <cellStyle name="Calculation 2 3 6 16" xfId="19547"/>
    <cellStyle name="Calculation 2 3 6 16 2" xfId="45730"/>
    <cellStyle name="Calculation 2 3 6 17" xfId="14192"/>
    <cellStyle name="Calculation 2 3 6 17 2" xfId="32944"/>
    <cellStyle name="Calculation 2 3 6 18" xfId="39796"/>
    <cellStyle name="Calculation 2 3 6 2" xfId="9810"/>
    <cellStyle name="Calculation 2 3 6 2 2" xfId="19834"/>
    <cellStyle name="Calculation 2 3 6 2 2 2" xfId="36689"/>
    <cellStyle name="Calculation 2 3 6 2 3" xfId="24270"/>
    <cellStyle name="Calculation 2 3 6 2 3 2" xfId="43937"/>
    <cellStyle name="Calculation 2 3 6 2 4" xfId="14675"/>
    <cellStyle name="Calculation 2 3 6 2 4 2" xfId="32524"/>
    <cellStyle name="Calculation 2 3 6 2 5" xfId="45073"/>
    <cellStyle name="Calculation 2 3 6 3" xfId="9656"/>
    <cellStyle name="Calculation 2 3 6 3 2" xfId="19680"/>
    <cellStyle name="Calculation 2 3 6 3 2 2" xfId="43470"/>
    <cellStyle name="Calculation 2 3 6 3 3" xfId="24120"/>
    <cellStyle name="Calculation 2 3 6 3 3 2" xfId="40553"/>
    <cellStyle name="Calculation 2 3 6 3 4" xfId="14521"/>
    <cellStyle name="Calculation 2 3 6 3 4 2" xfId="32672"/>
    <cellStyle name="Calculation 2 3 6 3 5" xfId="39125"/>
    <cellStyle name="Calculation 2 3 6 4" xfId="12371"/>
    <cellStyle name="Calculation 2 3 6 4 2" xfId="22327"/>
    <cellStyle name="Calculation 2 3 6 4 2 2" xfId="36834"/>
    <cellStyle name="Calculation 2 3 6 4 3" xfId="26480"/>
    <cellStyle name="Calculation 2 3 6 4 3 2" xfId="37951"/>
    <cellStyle name="Calculation 2 3 6 4 4" xfId="17236"/>
    <cellStyle name="Calculation 2 3 6 4 4 2" xfId="45900"/>
    <cellStyle name="Calculation 2 3 6 4 5" xfId="34553"/>
    <cellStyle name="Calculation 2 3 6 5" xfId="12691"/>
    <cellStyle name="Calculation 2 3 6 5 2" xfId="22647"/>
    <cellStyle name="Calculation 2 3 6 5 2 2" xfId="37804"/>
    <cellStyle name="Calculation 2 3 6 5 3" xfId="26789"/>
    <cellStyle name="Calculation 2 3 6 5 3 2" xfId="29561"/>
    <cellStyle name="Calculation 2 3 6 5 4" xfId="17556"/>
    <cellStyle name="Calculation 2 3 6 5 4 2" xfId="40039"/>
    <cellStyle name="Calculation 2 3 6 5 5" xfId="34263"/>
    <cellStyle name="Calculation 2 3 6 6" xfId="12502"/>
    <cellStyle name="Calculation 2 3 6 6 2" xfId="22458"/>
    <cellStyle name="Calculation 2 3 6 6 2 2" xfId="45983"/>
    <cellStyle name="Calculation 2 3 6 6 3" xfId="26603"/>
    <cellStyle name="Calculation 2 3 6 6 3 2" xfId="37445"/>
    <cellStyle name="Calculation 2 3 6 6 4" xfId="17367"/>
    <cellStyle name="Calculation 2 3 6 6 4 2" xfId="40119"/>
    <cellStyle name="Calculation 2 3 6 6 5" xfId="34428"/>
    <cellStyle name="Calculation 2 3 6 7" xfId="12827"/>
    <cellStyle name="Calculation 2 3 6 7 2" xfId="22783"/>
    <cellStyle name="Calculation 2 3 6 7 2 2" xfId="37807"/>
    <cellStyle name="Calculation 2 3 6 7 3" xfId="26920"/>
    <cellStyle name="Calculation 2 3 6 7 3 2" xfId="46952"/>
    <cellStyle name="Calculation 2 3 6 7 4" xfId="17692"/>
    <cellStyle name="Calculation 2 3 6 7 4 2" xfId="38446"/>
    <cellStyle name="Calculation 2 3 6 7 5" xfId="34161"/>
    <cellStyle name="Calculation 2 3 6 8" xfId="12948"/>
    <cellStyle name="Calculation 2 3 6 8 2" xfId="22904"/>
    <cellStyle name="Calculation 2 3 6 8 2 2" xfId="37881"/>
    <cellStyle name="Calculation 2 3 6 8 3" xfId="27036"/>
    <cellStyle name="Calculation 2 3 6 8 3 2" xfId="47062"/>
    <cellStyle name="Calculation 2 3 6 8 4" xfId="17813"/>
    <cellStyle name="Calculation 2 3 6 8 4 2" xfId="40700"/>
    <cellStyle name="Calculation 2 3 6 8 5" xfId="34042"/>
    <cellStyle name="Calculation 2 3 6 9" xfId="13347"/>
    <cellStyle name="Calculation 2 3 6 9 2" xfId="23298"/>
    <cellStyle name="Calculation 2 3 6 9 2 2" xfId="44400"/>
    <cellStyle name="Calculation 2 3 6 9 3" xfId="27417"/>
    <cellStyle name="Calculation 2 3 6 9 3 2" xfId="47405"/>
    <cellStyle name="Calculation 2 3 6 9 4" xfId="18212"/>
    <cellStyle name="Calculation 2 3 6 9 4 2" xfId="42960"/>
    <cellStyle name="Calculation 2 3 6 9 5" xfId="33681"/>
    <cellStyle name="Calculation 2 3 7" xfId="9787"/>
    <cellStyle name="Calculation 2 3 7 2" xfId="19811"/>
    <cellStyle name="Calculation 2 3 7 2 2" xfId="39295"/>
    <cellStyle name="Calculation 2 3 7 3" xfId="24247"/>
    <cellStyle name="Calculation 2 3 7 3 2" xfId="41374"/>
    <cellStyle name="Calculation 2 3 7 4" xfId="14652"/>
    <cellStyle name="Calculation 2 3 7 4 2" xfId="32547"/>
    <cellStyle name="Calculation 2 3 7 5" xfId="42364"/>
    <cellStyle name="Calculation 2 3 8" xfId="9633"/>
    <cellStyle name="Calculation 2 3 8 2" xfId="19657"/>
    <cellStyle name="Calculation 2 3 8 2 2" xfId="41650"/>
    <cellStyle name="Calculation 2 3 8 3" xfId="24097"/>
    <cellStyle name="Calculation 2 3 8 3 2" xfId="43787"/>
    <cellStyle name="Calculation 2 3 8 4" xfId="14498"/>
    <cellStyle name="Calculation 2 3 8 4 2" xfId="32695"/>
    <cellStyle name="Calculation 2 3 8 5" xfId="44934"/>
    <cellStyle name="Calculation 2 3 9" xfId="12394"/>
    <cellStyle name="Calculation 2 3 9 2" xfId="22350"/>
    <cellStyle name="Calculation 2 3 9 2 2" xfId="43599"/>
    <cellStyle name="Calculation 2 3 9 3" xfId="26503"/>
    <cellStyle name="Calculation 2 3 9 3 2" xfId="36844"/>
    <cellStyle name="Calculation 2 3 9 4" xfId="17259"/>
    <cellStyle name="Calculation 2 3 9 4 2" xfId="35401"/>
    <cellStyle name="Calculation 2 3 9 5" xfId="34530"/>
    <cellStyle name="Calculation 2 4" xfId="384"/>
    <cellStyle name="Calculation 2 4 10" xfId="12370"/>
    <cellStyle name="Calculation 2 4 10 2" xfId="22326"/>
    <cellStyle name="Calculation 2 4 10 2 2" xfId="43132"/>
    <cellStyle name="Calculation 2 4 10 3" xfId="26479"/>
    <cellStyle name="Calculation 2 4 10 3 2" xfId="29575"/>
    <cellStyle name="Calculation 2 4 10 4" xfId="17235"/>
    <cellStyle name="Calculation 2 4 10 4 2" xfId="39850"/>
    <cellStyle name="Calculation 2 4 10 5" xfId="34554"/>
    <cellStyle name="Calculation 2 4 11" xfId="12690"/>
    <cellStyle name="Calculation 2 4 11 2" xfId="22646"/>
    <cellStyle name="Calculation 2 4 11 2 2" xfId="44084"/>
    <cellStyle name="Calculation 2 4 11 3" xfId="26788"/>
    <cellStyle name="Calculation 2 4 11 3 2" xfId="29562"/>
    <cellStyle name="Calculation 2 4 11 4" xfId="17555"/>
    <cellStyle name="Calculation 2 4 11 4 2" xfId="35408"/>
    <cellStyle name="Calculation 2 4 11 5" xfId="34264"/>
    <cellStyle name="Calculation 2 4 12" xfId="12501"/>
    <cellStyle name="Calculation 2 4 12 2" xfId="22457"/>
    <cellStyle name="Calculation 2 4 12 2 2" xfId="39936"/>
    <cellStyle name="Calculation 2 4 12 3" xfId="26602"/>
    <cellStyle name="Calculation 2 4 12 3 2" xfId="43737"/>
    <cellStyle name="Calculation 2 4 12 4" xfId="17366"/>
    <cellStyle name="Calculation 2 4 12 4 2" xfId="37362"/>
    <cellStyle name="Calculation 2 4 12 5" xfId="34429"/>
    <cellStyle name="Calculation 2 4 13" xfId="12826"/>
    <cellStyle name="Calculation 2 4 13 2" xfId="22782"/>
    <cellStyle name="Calculation 2 4 13 2 2" xfId="44087"/>
    <cellStyle name="Calculation 2 4 13 3" xfId="26919"/>
    <cellStyle name="Calculation 2 4 13 3 2" xfId="46951"/>
    <cellStyle name="Calculation 2 4 13 4" xfId="17691"/>
    <cellStyle name="Calculation 2 4 13 4 2" xfId="36279"/>
    <cellStyle name="Calculation 2 4 13 5" xfId="34162"/>
    <cellStyle name="Calculation 2 4 14" xfId="12947"/>
    <cellStyle name="Calculation 2 4 14 2" xfId="22903"/>
    <cellStyle name="Calculation 2 4 14 2 2" xfId="44161"/>
    <cellStyle name="Calculation 2 4 14 3" xfId="27035"/>
    <cellStyle name="Calculation 2 4 14 3 2" xfId="47061"/>
    <cellStyle name="Calculation 2 4 14 4" xfId="17812"/>
    <cellStyle name="Calculation 2 4 14 4 2" xfId="41063"/>
    <cellStyle name="Calculation 2 4 14 5" xfId="34043"/>
    <cellStyle name="Calculation 2 4 15" xfId="13346"/>
    <cellStyle name="Calculation 2 4 15 2" xfId="23297"/>
    <cellStyle name="Calculation 2 4 15 2 2" xfId="38363"/>
    <cellStyle name="Calculation 2 4 15 3" xfId="27416"/>
    <cellStyle name="Calculation 2 4 15 3 2" xfId="47404"/>
    <cellStyle name="Calculation 2 4 15 4" xfId="18211"/>
    <cellStyle name="Calculation 2 4 15 4 2" xfId="45708"/>
    <cellStyle name="Calculation 2 4 15 5" xfId="33682"/>
    <cellStyle name="Calculation 2 4 16" xfId="13535"/>
    <cellStyle name="Calculation 2 4 16 2" xfId="23482"/>
    <cellStyle name="Calculation 2 4 16 2 2" xfId="44397"/>
    <cellStyle name="Calculation 2 4 16 3" xfId="27593"/>
    <cellStyle name="Calculation 2 4 16 3 2" xfId="47553"/>
    <cellStyle name="Calculation 2 4 16 4" xfId="18400"/>
    <cellStyle name="Calculation 2 4 16 4 2" xfId="38302"/>
    <cellStyle name="Calculation 2 4 16 5" xfId="33521"/>
    <cellStyle name="Calculation 2 4 17" xfId="13723"/>
    <cellStyle name="Calculation 2 4 17 2" xfId="23670"/>
    <cellStyle name="Calculation 2 4 17 2 2" xfId="36761"/>
    <cellStyle name="Calculation 2 4 17 3" xfId="27773"/>
    <cellStyle name="Calculation 2 4 17 3 2" xfId="47725"/>
    <cellStyle name="Calculation 2 4 17 4" xfId="18588"/>
    <cellStyle name="Calculation 2 4 17 4 2" xfId="44469"/>
    <cellStyle name="Calculation 2 4 17 5" xfId="33341"/>
    <cellStyle name="Calculation 2 4 18" xfId="13629"/>
    <cellStyle name="Calculation 2 4 18 2" xfId="23576"/>
    <cellStyle name="Calculation 2 4 18 2 2" xfId="37017"/>
    <cellStyle name="Calculation 2 4 18 3" xfId="27683"/>
    <cellStyle name="Calculation 2 4 18 3 2" xfId="47643"/>
    <cellStyle name="Calculation 2 4 18 4" xfId="18494"/>
    <cellStyle name="Calculation 2 4 18 4 2" xfId="41599"/>
    <cellStyle name="Calculation 2 4 18 5" xfId="33427"/>
    <cellStyle name="Calculation 2 4 19" xfId="13953"/>
    <cellStyle name="Calculation 2 4 19 2" xfId="23891"/>
    <cellStyle name="Calculation 2 4 19 2 2" xfId="40800"/>
    <cellStyle name="Calculation 2 4 19 3" xfId="27983"/>
    <cellStyle name="Calculation 2 4 19 3 2" xfId="47909"/>
    <cellStyle name="Calculation 2 4 19 4" xfId="18818"/>
    <cellStyle name="Calculation 2 4 19 4 2" xfId="40716"/>
    <cellStyle name="Calculation 2 4 19 5" xfId="33135"/>
    <cellStyle name="Calculation 2 4 2" xfId="385"/>
    <cellStyle name="Calculation 2 4 2 10" xfId="12500"/>
    <cellStyle name="Calculation 2 4 2 10 2" xfId="22456"/>
    <cellStyle name="Calculation 2 4 2 10 2 2" xfId="37307"/>
    <cellStyle name="Calculation 2 4 2 10 3" xfId="26601"/>
    <cellStyle name="Calculation 2 4 2 10 3 2" xfId="46446"/>
    <cellStyle name="Calculation 2 4 2 10 4" xfId="17365"/>
    <cellStyle name="Calculation 2 4 2 10 4 2" xfId="43658"/>
    <cellStyle name="Calculation 2 4 2 10 5" xfId="34430"/>
    <cellStyle name="Calculation 2 4 2 11" xfId="12825"/>
    <cellStyle name="Calculation 2 4 2 11 2" xfId="22781"/>
    <cellStyle name="Calculation 2 4 2 11 2 2" xfId="46783"/>
    <cellStyle name="Calculation 2 4 2 11 3" xfId="26918"/>
    <cellStyle name="Calculation 2 4 2 11 3 2" xfId="46950"/>
    <cellStyle name="Calculation 2 4 2 11 4" xfId="17690"/>
    <cellStyle name="Calculation 2 4 2 11 4 2" xfId="42576"/>
    <cellStyle name="Calculation 2 4 2 11 5" xfId="34163"/>
    <cellStyle name="Calculation 2 4 2 12" xfId="12946"/>
    <cellStyle name="Calculation 2 4 2 12 2" xfId="22902"/>
    <cellStyle name="Calculation 2 4 2 12 2 2" xfId="46853"/>
    <cellStyle name="Calculation 2 4 2 12 3" xfId="27034"/>
    <cellStyle name="Calculation 2 4 2 12 3 2" xfId="47060"/>
    <cellStyle name="Calculation 2 4 2 12 4" xfId="17811"/>
    <cellStyle name="Calculation 2 4 2 12 4 2" xfId="41203"/>
    <cellStyle name="Calculation 2 4 2 12 5" xfId="34044"/>
    <cellStyle name="Calculation 2 4 2 13" xfId="13345"/>
    <cellStyle name="Calculation 2 4 2 13 2" xfId="23296"/>
    <cellStyle name="Calculation 2 4 2 13 2 2" xfId="35122"/>
    <cellStyle name="Calculation 2 4 2 13 3" xfId="27415"/>
    <cellStyle name="Calculation 2 4 2 13 3 2" xfId="47403"/>
    <cellStyle name="Calculation 2 4 2 13 4" xfId="18210"/>
    <cellStyle name="Calculation 2 4 2 13 4 2" xfId="39651"/>
    <cellStyle name="Calculation 2 4 2 13 5" xfId="33683"/>
    <cellStyle name="Calculation 2 4 2 14" xfId="13534"/>
    <cellStyle name="Calculation 2 4 2 14 2" xfId="23481"/>
    <cellStyle name="Calculation 2 4 2 14 2 2" xfId="38360"/>
    <cellStyle name="Calculation 2 4 2 14 3" xfId="27592"/>
    <cellStyle name="Calculation 2 4 2 14 3 2" xfId="47552"/>
    <cellStyle name="Calculation 2 4 2 14 4" xfId="18399"/>
    <cellStyle name="Calculation 2 4 2 14 4 2" xfId="36357"/>
    <cellStyle name="Calculation 2 4 2 14 5" xfId="33522"/>
    <cellStyle name="Calculation 2 4 2 15" xfId="13718"/>
    <cellStyle name="Calculation 2 4 2 15 2" xfId="23665"/>
    <cellStyle name="Calculation 2 4 2 15 2 2" xfId="42880"/>
    <cellStyle name="Calculation 2 4 2 15 3" xfId="27768"/>
    <cellStyle name="Calculation 2 4 2 15 3 2" xfId="47724"/>
    <cellStyle name="Calculation 2 4 2 15 4" xfId="18583"/>
    <cellStyle name="Calculation 2 4 2 15 4 2" xfId="39274"/>
    <cellStyle name="Calculation 2 4 2 15 5" xfId="33342"/>
    <cellStyle name="Calculation 2 4 2 16" xfId="13628"/>
    <cellStyle name="Calculation 2 4 2 16 2" xfId="23575"/>
    <cellStyle name="Calculation 2 4 2 16 2 2" xfId="43311"/>
    <cellStyle name="Calculation 2 4 2 16 3" xfId="27682"/>
    <cellStyle name="Calculation 2 4 2 16 3 2" xfId="47642"/>
    <cellStyle name="Calculation 2 4 2 16 4" xfId="18493"/>
    <cellStyle name="Calculation 2 4 2 16 4 2" xfId="44471"/>
    <cellStyle name="Calculation 2 4 2 16 5" xfId="33428"/>
    <cellStyle name="Calculation 2 4 2 17" xfId="13952"/>
    <cellStyle name="Calculation 2 4 2 17 2" xfId="23890"/>
    <cellStyle name="Calculation 2 4 2 17 2 2" xfId="37896"/>
    <cellStyle name="Calculation 2 4 2 17 3" xfId="27982"/>
    <cellStyle name="Calculation 2 4 2 17 3 2" xfId="47908"/>
    <cellStyle name="Calculation 2 4 2 17 4" xfId="18817"/>
    <cellStyle name="Calculation 2 4 2 17 4 2" xfId="41047"/>
    <cellStyle name="Calculation 2 4 2 17 5" xfId="33136"/>
    <cellStyle name="Calculation 2 4 2 18" xfId="14042"/>
    <cellStyle name="Calculation 2 4 2 18 2" xfId="23980"/>
    <cellStyle name="Calculation 2 4 2 18 2 2" xfId="43069"/>
    <cellStyle name="Calculation 2 4 2 18 3" xfId="28068"/>
    <cellStyle name="Calculation 2 4 2 18 3 2" xfId="47990"/>
    <cellStyle name="Calculation 2 4 2 18 4" xfId="18907"/>
    <cellStyle name="Calculation 2 4 2 18 4 2" xfId="46399"/>
    <cellStyle name="Calculation 2 4 2 18 5" xfId="33050"/>
    <cellStyle name="Calculation 2 4 2 19" xfId="19059"/>
    <cellStyle name="Calculation 2 4 2 19 2" xfId="43376"/>
    <cellStyle name="Calculation 2 4 2 2" xfId="386"/>
    <cellStyle name="Calculation 2 4 2 2 10" xfId="13344"/>
    <cellStyle name="Calculation 2 4 2 2 10 2" xfId="23295"/>
    <cellStyle name="Calculation 2 4 2 2 10 2 2" xfId="41391"/>
    <cellStyle name="Calculation 2 4 2 2 10 3" xfId="27414"/>
    <cellStyle name="Calculation 2 4 2 2 10 3 2" xfId="47402"/>
    <cellStyle name="Calculation 2 4 2 2 10 4" xfId="18209"/>
    <cellStyle name="Calculation 2 4 2 2 10 4 2" xfId="36422"/>
    <cellStyle name="Calculation 2 4 2 2 10 5" xfId="33684"/>
    <cellStyle name="Calculation 2 4 2 2 11" xfId="13533"/>
    <cellStyle name="Calculation 2 4 2 2 11 2" xfId="23480"/>
    <cellStyle name="Calculation 2 4 2 2 11 2 2" xfId="35119"/>
    <cellStyle name="Calculation 2 4 2 2 11 3" xfId="27591"/>
    <cellStyle name="Calculation 2 4 2 2 11 3 2" xfId="47551"/>
    <cellStyle name="Calculation 2 4 2 2 11 4" xfId="18398"/>
    <cellStyle name="Calculation 2 4 2 2 11 4 2" xfId="42654"/>
    <cellStyle name="Calculation 2 4 2 2 11 5" xfId="33523"/>
    <cellStyle name="Calculation 2 4 2 2 12" xfId="13717"/>
    <cellStyle name="Calculation 2 4 2 2 12 2" xfId="23664"/>
    <cellStyle name="Calculation 2 4 2 2 12 2 2" xfId="45630"/>
    <cellStyle name="Calculation 2 4 2 2 12 3" xfId="27767"/>
    <cellStyle name="Calculation 2 4 2 2 12 3 2" xfId="47723"/>
    <cellStyle name="Calculation 2 4 2 2 12 4" xfId="18582"/>
    <cellStyle name="Calculation 2 4 2 2 12 4 2" xfId="35193"/>
    <cellStyle name="Calculation 2 4 2 2 12 5" xfId="33343"/>
    <cellStyle name="Calculation 2 4 2 2 13" xfId="13627"/>
    <cellStyle name="Calculation 2 4 2 2 13 2" xfId="23574"/>
    <cellStyle name="Calculation 2 4 2 2 13 2 2" xfId="46041"/>
    <cellStyle name="Calculation 2 4 2 2 13 3" xfId="27681"/>
    <cellStyle name="Calculation 2 4 2 2 13 3 2" xfId="47641"/>
    <cellStyle name="Calculation 2 4 2 2 13 4" xfId="18492"/>
    <cellStyle name="Calculation 2 4 2 2 13 4 2" xfId="38433"/>
    <cellStyle name="Calculation 2 4 2 2 13 5" xfId="33429"/>
    <cellStyle name="Calculation 2 4 2 2 14" xfId="13951"/>
    <cellStyle name="Calculation 2 4 2 2 14 2" xfId="23889"/>
    <cellStyle name="Calculation 2 4 2 2 14 2 2" xfId="44176"/>
    <cellStyle name="Calculation 2 4 2 2 14 3" xfId="27981"/>
    <cellStyle name="Calculation 2 4 2 2 14 3 2" xfId="47907"/>
    <cellStyle name="Calculation 2 4 2 2 14 4" xfId="18816"/>
    <cellStyle name="Calculation 2 4 2 2 14 4 2" xfId="41219"/>
    <cellStyle name="Calculation 2 4 2 2 14 5" xfId="33137"/>
    <cellStyle name="Calculation 2 4 2 2 15" xfId="14041"/>
    <cellStyle name="Calculation 2 4 2 2 15 2" xfId="23979"/>
    <cellStyle name="Calculation 2 4 2 2 15 2 2" xfId="45815"/>
    <cellStyle name="Calculation 2 4 2 2 15 3" xfId="28067"/>
    <cellStyle name="Calculation 2 4 2 2 15 3 2" xfId="47989"/>
    <cellStyle name="Calculation 2 4 2 2 15 4" xfId="18906"/>
    <cellStyle name="Calculation 2 4 2 2 15 4 2" xfId="40370"/>
    <cellStyle name="Calculation 2 4 2 2 15 5" xfId="33051"/>
    <cellStyle name="Calculation 2 4 2 2 16" xfId="19060"/>
    <cellStyle name="Calculation 2 4 2 2 16 2" xfId="37082"/>
    <cellStyle name="Calculation 2 4 2 2 17" xfId="19544"/>
    <cellStyle name="Calculation 2 4 2 2 17 2" xfId="42742"/>
    <cellStyle name="Calculation 2 4 2 2 18" xfId="14195"/>
    <cellStyle name="Calculation 2 4 2 2 18 2" xfId="32941"/>
    <cellStyle name="Calculation 2 4 2 2 19" xfId="36807"/>
    <cellStyle name="Calculation 2 4 2 2 2" xfId="387"/>
    <cellStyle name="Calculation 2 4 2 2 2 10" xfId="13532"/>
    <cellStyle name="Calculation 2 4 2 2 2 10 2" xfId="23479"/>
    <cellStyle name="Calculation 2 4 2 2 2 10 2 2" xfId="41388"/>
    <cellStyle name="Calculation 2 4 2 2 2 10 3" xfId="27590"/>
    <cellStyle name="Calculation 2 4 2 2 2 10 3 2" xfId="47550"/>
    <cellStyle name="Calculation 2 4 2 2 2 10 4" xfId="18397"/>
    <cellStyle name="Calculation 2 4 2 2 2 10 4 2" xfId="45414"/>
    <cellStyle name="Calculation 2 4 2 2 2 10 5" xfId="33524"/>
    <cellStyle name="Calculation 2 4 2 2 2 11" xfId="13716"/>
    <cellStyle name="Calculation 2 4 2 2 2 11 2" xfId="23663"/>
    <cellStyle name="Calculation 2 4 2 2 2 11 2 2" xfId="39569"/>
    <cellStyle name="Calculation 2 4 2 2 2 11 3" xfId="27766"/>
    <cellStyle name="Calculation 2 4 2 2 2 11 3 2" xfId="47722"/>
    <cellStyle name="Calculation 2 4 2 2 2 11 4" xfId="18581"/>
    <cellStyle name="Calculation 2 4 2 2 2 11 4 2" xfId="41462"/>
    <cellStyle name="Calculation 2 4 2 2 2 11 5" xfId="33344"/>
    <cellStyle name="Calculation 2 4 2 2 2 12" xfId="13626"/>
    <cellStyle name="Calculation 2 4 2 2 2 12 2" xfId="23573"/>
    <cellStyle name="Calculation 2 4 2 2 2 12 2 2" xfId="40000"/>
    <cellStyle name="Calculation 2 4 2 2 2 12 3" xfId="27680"/>
    <cellStyle name="Calculation 2 4 2 2 2 12 3 2" xfId="47640"/>
    <cellStyle name="Calculation 2 4 2 2 2 12 4" xfId="18491"/>
    <cellStyle name="Calculation 2 4 2 2 2 12 4 2" xfId="36292"/>
    <cellStyle name="Calculation 2 4 2 2 2 12 5" xfId="33430"/>
    <cellStyle name="Calculation 2 4 2 2 2 13" xfId="13950"/>
    <cellStyle name="Calculation 2 4 2 2 2 13 2" xfId="23888"/>
    <cellStyle name="Calculation 2 4 2 2 2 13 2 2" xfId="46868"/>
    <cellStyle name="Calculation 2 4 2 2 2 13 3" xfId="27980"/>
    <cellStyle name="Calculation 2 4 2 2 2 13 3 2" xfId="47906"/>
    <cellStyle name="Calculation 2 4 2 2 2 13 4" xfId="18815"/>
    <cellStyle name="Calculation 2 4 2 2 2 13 4 2" xfId="38079"/>
    <cellStyle name="Calculation 2 4 2 2 2 13 5" xfId="33138"/>
    <cellStyle name="Calculation 2 4 2 2 2 14" xfId="14040"/>
    <cellStyle name="Calculation 2 4 2 2 2 14 2" xfId="23978"/>
    <cellStyle name="Calculation 2 4 2 2 2 14 2 2" xfId="39759"/>
    <cellStyle name="Calculation 2 4 2 2 2 14 3" xfId="28066"/>
    <cellStyle name="Calculation 2 4 2 2 2 14 3 2" xfId="47988"/>
    <cellStyle name="Calculation 2 4 2 2 2 14 4" xfId="18905"/>
    <cellStyle name="Calculation 2 4 2 2 2 14 4 2" xfId="36892"/>
    <cellStyle name="Calculation 2 4 2 2 2 14 5" xfId="33052"/>
    <cellStyle name="Calculation 2 4 2 2 2 15" xfId="19061"/>
    <cellStyle name="Calculation 2 4 2 2 2 15 2" xfId="39419"/>
    <cellStyle name="Calculation 2 4 2 2 2 16" xfId="19543"/>
    <cellStyle name="Calculation 2 4 2 2 2 16 2" xfId="45497"/>
    <cellStyle name="Calculation 2 4 2 2 2 17" xfId="14196"/>
    <cellStyle name="Calculation 2 4 2 2 2 17 2" xfId="32940"/>
    <cellStyle name="Calculation 2 4 2 2 2 18" xfId="39530"/>
    <cellStyle name="Calculation 2 4 2 2 2 2" xfId="9814"/>
    <cellStyle name="Calculation 2 4 2 2 2 2 2" xfId="19838"/>
    <cellStyle name="Calculation 2 4 2 2 2 2 2 2" xfId="36380"/>
    <cellStyle name="Calculation 2 4 2 2 2 2 3" xfId="24274"/>
    <cellStyle name="Calculation 2 4 2 2 2 2 3 2" xfId="43790"/>
    <cellStyle name="Calculation 2 4 2 2 2 2 4" xfId="14679"/>
    <cellStyle name="Calculation 2 4 2 2 2 2 4 2" xfId="32520"/>
    <cellStyle name="Calculation 2 4 2 2 2 2 5" xfId="45138"/>
    <cellStyle name="Calculation 2 4 2 2 2 3" xfId="9660"/>
    <cellStyle name="Calculation 2 4 2 2 2 3 2" xfId="19684"/>
    <cellStyle name="Calculation 2 4 2 2 2 3 2 2" xfId="46117"/>
    <cellStyle name="Calculation 2 4 2 2 2 3 3" xfId="24124"/>
    <cellStyle name="Calculation 2 4 2 2 2 3 3 2" xfId="40628"/>
    <cellStyle name="Calculation 2 4 2 2 2 3 4" xfId="14525"/>
    <cellStyle name="Calculation 2 4 2 2 2 3 4 2" xfId="32668"/>
    <cellStyle name="Calculation 2 4 2 2 2 3 5" xfId="39193"/>
    <cellStyle name="Calculation 2 4 2 2 2 4" xfId="12367"/>
    <cellStyle name="Calculation 2 4 2 2 2 4 2" xfId="22323"/>
    <cellStyle name="Calculation 2 4 2 2 2 4 2 2" xfId="36948"/>
    <cellStyle name="Calculation 2 4 2 2 2 4 3" xfId="26476"/>
    <cellStyle name="Calculation 2 4 2 2 2 4 3 2" xfId="37952"/>
    <cellStyle name="Calculation 2 4 2 2 2 4 4" xfId="17232"/>
    <cellStyle name="Calculation 2 4 2 2 2 4 4 2" xfId="46239"/>
    <cellStyle name="Calculation 2 4 2 2 2 4 5" xfId="34557"/>
    <cellStyle name="Calculation 2 4 2 2 2 5" xfId="12687"/>
    <cellStyle name="Calculation 2 4 2 2 2 5 2" xfId="22643"/>
    <cellStyle name="Calculation 2 4 2 2 2 5 2 2" xfId="37876"/>
    <cellStyle name="Calculation 2 4 2 2 2 5 3" xfId="26785"/>
    <cellStyle name="Calculation 2 4 2 2 2 5 3 2" xfId="29565"/>
    <cellStyle name="Calculation 2 4 2 2 2 5 4" xfId="17552"/>
    <cellStyle name="Calculation 2 4 2 2 2 5 4 2" xfId="38511"/>
    <cellStyle name="Calculation 2 4 2 2 2 5 5" xfId="34267"/>
    <cellStyle name="Calculation 2 4 2 2 2 6" xfId="12498"/>
    <cellStyle name="Calculation 2 4 2 2 2 6 2" xfId="22454"/>
    <cellStyle name="Calculation 2 4 2 2 2 6 2 2" xfId="46320"/>
    <cellStyle name="Calculation 2 4 2 2 2 6 3" xfId="26599"/>
    <cellStyle name="Calculation 2 4 2 2 2 6 3 2" xfId="37279"/>
    <cellStyle name="Calculation 2 4 2 2 2 6 4" xfId="17363"/>
    <cellStyle name="Calculation 2 4 2 2 2 6 4 2" xfId="40343"/>
    <cellStyle name="Calculation 2 4 2 2 2 6 5" xfId="34432"/>
    <cellStyle name="Calculation 2 4 2 2 2 7" xfId="12823"/>
    <cellStyle name="Calculation 2 4 2 2 2 7 2" xfId="22779"/>
    <cellStyle name="Calculation 2 4 2 2 2 7 2 2" xfId="37879"/>
    <cellStyle name="Calculation 2 4 2 2 2 7 3" xfId="26916"/>
    <cellStyle name="Calculation 2 4 2 2 2 7 3 2" xfId="46948"/>
    <cellStyle name="Calculation 2 4 2 2 2 7 4" xfId="17688"/>
    <cellStyle name="Calculation 2 4 2 2 2 7 4 2" xfId="39259"/>
    <cellStyle name="Calculation 2 4 2 2 2 7 5" xfId="34165"/>
    <cellStyle name="Calculation 2 4 2 2 2 8" xfId="12944"/>
    <cellStyle name="Calculation 2 4 2 2 2 8 2" xfId="22900"/>
    <cellStyle name="Calculation 2 4 2 2 2 8 2 2" xfId="40986"/>
    <cellStyle name="Calculation 2 4 2 2 2 8 3" xfId="27032"/>
    <cellStyle name="Calculation 2 4 2 2 2 8 3 2" xfId="47058"/>
    <cellStyle name="Calculation 2 4 2 2 2 8 4" xfId="17809"/>
    <cellStyle name="Calculation 2 4 2 2 2 8 4 2" xfId="30258"/>
    <cellStyle name="Calculation 2 4 2 2 2 8 5" xfId="34046"/>
    <cellStyle name="Calculation 2 4 2 2 2 9" xfId="13343"/>
    <cellStyle name="Calculation 2 4 2 2 2 9 2" xfId="23294"/>
    <cellStyle name="Calculation 2 4 2 2 2 9 2 2" xfId="44268"/>
    <cellStyle name="Calculation 2 4 2 2 2 9 3" xfId="27413"/>
    <cellStyle name="Calculation 2 4 2 2 2 9 3 2" xfId="47401"/>
    <cellStyle name="Calculation 2 4 2 2 2 9 4" xfId="18208"/>
    <cellStyle name="Calculation 2 4 2 2 2 9 4 2" xfId="42718"/>
    <cellStyle name="Calculation 2 4 2 2 2 9 5" xfId="33685"/>
    <cellStyle name="Calculation 2 4 2 2 3" xfId="9813"/>
    <cellStyle name="Calculation 2 4 2 2 3 2" xfId="19837"/>
    <cellStyle name="Calculation 2 4 2 2 3 2 2" xfId="42677"/>
    <cellStyle name="Calculation 2 4 2 2 3 3" xfId="24273"/>
    <cellStyle name="Calculation 2 4 2 2 3 3 2" xfId="46500"/>
    <cellStyle name="Calculation 2 4 2 2 3 4" xfId="14678"/>
    <cellStyle name="Calculation 2 4 2 2 3 4 2" xfId="32521"/>
    <cellStyle name="Calculation 2 4 2 2 3 5" xfId="39161"/>
    <cellStyle name="Calculation 2 4 2 2 4" xfId="9659"/>
    <cellStyle name="Calculation 2 4 2 2 4 2" xfId="19683"/>
    <cellStyle name="Calculation 2 4 2 2 4 2 2" xfId="40075"/>
    <cellStyle name="Calculation 2 4 2 2 4 3" xfId="24123"/>
    <cellStyle name="Calculation 2 4 2 2 4 3 2" xfId="37575"/>
    <cellStyle name="Calculation 2 4 2 2 4 4" xfId="14524"/>
    <cellStyle name="Calculation 2 4 2 2 4 4 2" xfId="32669"/>
    <cellStyle name="Calculation 2 4 2 2 4 5" xfId="36030"/>
    <cellStyle name="Calculation 2 4 2 2 5" xfId="12368"/>
    <cellStyle name="Calculation 2 4 2 2 5 2" xfId="22324"/>
    <cellStyle name="Calculation 2 4 2 2 5 2 2" xfId="39822"/>
    <cellStyle name="Calculation 2 4 2 2 5 3" xfId="26477"/>
    <cellStyle name="Calculation 2 4 2 2 5 3 2" xfId="41338"/>
    <cellStyle name="Calculation 2 4 2 2 5 4" xfId="17233"/>
    <cellStyle name="Calculation 2 4 2 2 5 4 2" xfId="43516"/>
    <cellStyle name="Calculation 2 4 2 2 5 5" xfId="34556"/>
    <cellStyle name="Calculation 2 4 2 2 6" xfId="12688"/>
    <cellStyle name="Calculation 2 4 2 2 6 2" xfId="22644"/>
    <cellStyle name="Calculation 2 4 2 2 6 2 2" xfId="40779"/>
    <cellStyle name="Calculation 2 4 2 2 6 3" xfId="26786"/>
    <cellStyle name="Calculation 2 4 2 2 6 3 2" xfId="29564"/>
    <cellStyle name="Calculation 2 4 2 2 6 4" xfId="17553"/>
    <cellStyle name="Calculation 2 4 2 2 6 4 2" xfId="44544"/>
    <cellStyle name="Calculation 2 4 2 2 6 5" xfId="34266"/>
    <cellStyle name="Calculation 2 4 2 2 7" xfId="12499"/>
    <cellStyle name="Calculation 2 4 2 2 7 2" xfId="22455"/>
    <cellStyle name="Calculation 2 4 2 2 7 2 2" xfId="43601"/>
    <cellStyle name="Calculation 2 4 2 2 7 3" xfId="26600"/>
    <cellStyle name="Calculation 2 4 2 2 7 3 2" xfId="40421"/>
    <cellStyle name="Calculation 2 4 2 2 7 4" xfId="17364"/>
    <cellStyle name="Calculation 2 4 2 2 7 4 2" xfId="46376"/>
    <cellStyle name="Calculation 2 4 2 2 7 5" xfId="34431"/>
    <cellStyle name="Calculation 2 4 2 2 8" xfId="12824"/>
    <cellStyle name="Calculation 2 4 2 2 8 2" xfId="22780"/>
    <cellStyle name="Calculation 2 4 2 2 8 2 2" xfId="40782"/>
    <cellStyle name="Calculation 2 4 2 2 8 3" xfId="26917"/>
    <cellStyle name="Calculation 2 4 2 2 8 3 2" xfId="46949"/>
    <cellStyle name="Calculation 2 4 2 2 8 4" xfId="17689"/>
    <cellStyle name="Calculation 2 4 2 2 8 4 2" xfId="45336"/>
    <cellStyle name="Calculation 2 4 2 2 8 5" xfId="34164"/>
    <cellStyle name="Calculation 2 4 2 2 9" xfId="12945"/>
    <cellStyle name="Calculation 2 4 2 2 9 2" xfId="22901"/>
    <cellStyle name="Calculation 2 4 2 2 9 2 2" xfId="40855"/>
    <cellStyle name="Calculation 2 4 2 2 9 3" xfId="27033"/>
    <cellStyle name="Calculation 2 4 2 2 9 3 2" xfId="47059"/>
    <cellStyle name="Calculation 2 4 2 2 9 4" xfId="17810"/>
    <cellStyle name="Calculation 2 4 2 2 9 4 2" xfId="38095"/>
    <cellStyle name="Calculation 2 4 2 2 9 5" xfId="34045"/>
    <cellStyle name="Calculation 2 4 2 20" xfId="19545"/>
    <cellStyle name="Calculation 2 4 2 20 2" xfId="36446"/>
    <cellStyle name="Calculation 2 4 2 21" xfId="14194"/>
    <cellStyle name="Calculation 2 4 2 21 2" xfId="32942"/>
    <cellStyle name="Calculation 2 4 2 22" xfId="43105"/>
    <cellStyle name="Calculation 2 4 2 3" xfId="388"/>
    <cellStyle name="Calculation 2 4 2 3 10" xfId="13531"/>
    <cellStyle name="Calculation 2 4 2 3 10 2" xfId="23478"/>
    <cellStyle name="Calculation 2 4 2 3 10 2 2" xfId="44265"/>
    <cellStyle name="Calculation 2 4 2 3 10 3" xfId="27589"/>
    <cellStyle name="Calculation 2 4 2 3 10 3 2" xfId="47549"/>
    <cellStyle name="Calculation 2 4 2 3 10 4" xfId="18396"/>
    <cellStyle name="Calculation 2 4 2 3 10 4 2" xfId="39339"/>
    <cellStyle name="Calculation 2 4 2 3 10 5" xfId="33525"/>
    <cellStyle name="Calculation 2 4 2 3 11" xfId="13715"/>
    <cellStyle name="Calculation 2 4 2 3 11 2" xfId="23662"/>
    <cellStyle name="Calculation 2 4 2 3 11 2 2" xfId="37018"/>
    <cellStyle name="Calculation 2 4 2 3 11 3" xfId="27765"/>
    <cellStyle name="Calculation 2 4 2 3 11 3 2" xfId="47721"/>
    <cellStyle name="Calculation 2 4 2 3 11 4" xfId="18580"/>
    <cellStyle name="Calculation 2 4 2 3 11 4 2" xfId="44336"/>
    <cellStyle name="Calculation 2 4 2 3 11 5" xfId="33345"/>
    <cellStyle name="Calculation 2 4 2 3 12" xfId="13625"/>
    <cellStyle name="Calculation 2 4 2 3 12 2" xfId="23572"/>
    <cellStyle name="Calculation 2 4 2 3 12 2 2" xfId="36968"/>
    <cellStyle name="Calculation 2 4 2 3 12 3" xfId="27679"/>
    <cellStyle name="Calculation 2 4 2 3 12 3 2" xfId="47639"/>
    <cellStyle name="Calculation 2 4 2 3 12 4" xfId="18490"/>
    <cellStyle name="Calculation 2 4 2 3 12 4 2" xfId="42589"/>
    <cellStyle name="Calculation 2 4 2 3 12 5" xfId="33431"/>
    <cellStyle name="Calculation 2 4 2 3 13" xfId="13949"/>
    <cellStyle name="Calculation 2 4 2 3 13 2" xfId="23887"/>
    <cellStyle name="Calculation 2 4 2 3 13 2 2" xfId="40870"/>
    <cellStyle name="Calculation 2 4 2 3 13 3" xfId="27979"/>
    <cellStyle name="Calculation 2 4 2 3 13 3 2" xfId="47905"/>
    <cellStyle name="Calculation 2 4 2 3 13 4" xfId="18814"/>
    <cellStyle name="Calculation 2 4 2 3 13 4 2" xfId="30240"/>
    <cellStyle name="Calculation 2 4 2 3 13 5" xfId="33139"/>
    <cellStyle name="Calculation 2 4 2 3 14" xfId="14039"/>
    <cellStyle name="Calculation 2 4 2 3 14 2" xfId="23977"/>
    <cellStyle name="Calculation 2 4 2 3 14 2 2" xfId="36588"/>
    <cellStyle name="Calculation 2 4 2 3 14 3" xfId="28065"/>
    <cellStyle name="Calculation 2 4 2 3 14 3 2" xfId="47987"/>
    <cellStyle name="Calculation 2 4 2 3 14 4" xfId="18904"/>
    <cellStyle name="Calculation 2 4 2 3 14 4 2" xfId="43190"/>
    <cellStyle name="Calculation 2 4 2 3 14 5" xfId="33053"/>
    <cellStyle name="Calculation 2 4 2 3 15" xfId="19062"/>
    <cellStyle name="Calculation 2 4 2 3 15 2" xfId="45488"/>
    <cellStyle name="Calculation 2 4 2 3 16" xfId="19542"/>
    <cellStyle name="Calculation 2 4 2 3 16 2" xfId="39428"/>
    <cellStyle name="Calculation 2 4 2 3 17" xfId="14197"/>
    <cellStyle name="Calculation 2 4 2 3 17 2" xfId="32939"/>
    <cellStyle name="Calculation 2 4 2 3 18" xfId="45592"/>
    <cellStyle name="Calculation 2 4 2 3 2" xfId="9815"/>
    <cellStyle name="Calculation 2 4 2 3 2 2" xfId="19839"/>
    <cellStyle name="Calculation 2 4 2 3 2 2 2" xfId="38279"/>
    <cellStyle name="Calculation 2 4 2 3 2 3" xfId="24275"/>
    <cellStyle name="Calculation 2 4 2 3 2 3 2" xfId="37503"/>
    <cellStyle name="Calculation 2 4 2 3 2 4" xfId="14680"/>
    <cellStyle name="Calculation 2 4 2 3 2 4 2" xfId="32519"/>
    <cellStyle name="Calculation 2 4 2 3 2 5" xfId="42378"/>
    <cellStyle name="Calculation 2 4 2 3 3" xfId="9661"/>
    <cellStyle name="Calculation 2 4 2 3 3 2" xfId="19685"/>
    <cellStyle name="Calculation 2 4 2 3 3 2 2" xfId="43388"/>
    <cellStyle name="Calculation 2 4 2 3 3 3" xfId="24125"/>
    <cellStyle name="Calculation 2 4 2 3 3 3 2" xfId="46640"/>
    <cellStyle name="Calculation 2 4 2 3 3 4" xfId="14526"/>
    <cellStyle name="Calculation 2 4 2 3 3 4 2" xfId="32667"/>
    <cellStyle name="Calculation 2 4 2 3 3 5" xfId="45170"/>
    <cellStyle name="Calculation 2 4 2 3 4" xfId="12366"/>
    <cellStyle name="Calculation 2 4 2 3 4 2" xfId="22322"/>
    <cellStyle name="Calculation 2 4 2 3 4 2 2" xfId="43246"/>
    <cellStyle name="Calculation 2 4 2 3 4 3" xfId="26475"/>
    <cellStyle name="Calculation 2 4 2 3 4 3 2" xfId="35097"/>
    <cellStyle name="Calculation 2 4 2 3 4 4" xfId="17231"/>
    <cellStyle name="Calculation 2 4 2 3 4 4 2" xfId="40202"/>
    <cellStyle name="Calculation 2 4 2 3 4 5" xfId="34558"/>
    <cellStyle name="Calculation 2 4 2 3 5" xfId="12686"/>
    <cellStyle name="Calculation 2 4 2 3 5 2" xfId="22642"/>
    <cellStyle name="Calculation 2 4 2 3 5 2 2" xfId="44156"/>
    <cellStyle name="Calculation 2 4 2 3 5 3" xfId="26784"/>
    <cellStyle name="Calculation 2 4 2 3 5 3 2" xfId="29566"/>
    <cellStyle name="Calculation 2 4 2 3 5 4" xfId="17551"/>
    <cellStyle name="Calculation 2 4 2 3 5 4 2" xfId="35338"/>
    <cellStyle name="Calculation 2 4 2 3 5 5" xfId="34268"/>
    <cellStyle name="Calculation 2 4 2 3 6" xfId="12497"/>
    <cellStyle name="Calculation 2 4 2 3 6 2" xfId="22453"/>
    <cellStyle name="Calculation 2 4 2 3 6 2 2" xfId="40288"/>
    <cellStyle name="Calculation 2 4 2 3 6 3" xfId="26598"/>
    <cellStyle name="Calculation 2 4 2 3 6 3 2" xfId="43577"/>
    <cellStyle name="Calculation 2 4 2 3 6 4" xfId="17362"/>
    <cellStyle name="Calculation 2 4 2 3 6 4 2" xfId="36864"/>
    <cellStyle name="Calculation 2 4 2 3 6 5" xfId="34433"/>
    <cellStyle name="Calculation 2 4 2 3 7" xfId="12822"/>
    <cellStyle name="Calculation 2 4 2 3 7 2" xfId="22778"/>
    <cellStyle name="Calculation 2 4 2 3 7 2 2" xfId="44159"/>
    <cellStyle name="Calculation 2 4 2 3 7 3" xfId="26915"/>
    <cellStyle name="Calculation 2 4 2 3 7 3 2" xfId="46947"/>
    <cellStyle name="Calculation 2 4 2 3 7 4" xfId="17687"/>
    <cellStyle name="Calculation 2 4 2 3 7 4 2" xfId="35208"/>
    <cellStyle name="Calculation 2 4 2 3 7 5" xfId="34166"/>
    <cellStyle name="Calculation 2 4 2 3 8" xfId="12943"/>
    <cellStyle name="Calculation 2 4 2 3 8 2" xfId="22899"/>
    <cellStyle name="Calculation 2 4 2 3 8 2 2" xfId="41278"/>
    <cellStyle name="Calculation 2 4 2 3 8 3" xfId="27031"/>
    <cellStyle name="Calculation 2 4 2 3 8 3 2" xfId="47057"/>
    <cellStyle name="Calculation 2 4 2 3 8 4" xfId="17808"/>
    <cellStyle name="Calculation 2 4 2 3 8 4 2" xfId="37142"/>
    <cellStyle name="Calculation 2 4 2 3 8 5" xfId="34047"/>
    <cellStyle name="Calculation 2 4 2 3 9" xfId="13342"/>
    <cellStyle name="Calculation 2 4 2 3 9 2" xfId="23293"/>
    <cellStyle name="Calculation 2 4 2 3 9 2 2" xfId="38227"/>
    <cellStyle name="Calculation 2 4 2 3 9 3" xfId="27412"/>
    <cellStyle name="Calculation 2 4 2 3 9 3 2" xfId="47400"/>
    <cellStyle name="Calculation 2 4 2 3 9 4" xfId="18207"/>
    <cellStyle name="Calculation 2 4 2 3 9 4 2" xfId="45474"/>
    <cellStyle name="Calculation 2 4 2 3 9 5" xfId="33686"/>
    <cellStyle name="Calculation 2 4 2 4" xfId="389"/>
    <cellStyle name="Calculation 2 4 2 4 10" xfId="13530"/>
    <cellStyle name="Calculation 2 4 2 4 10 2" xfId="23477"/>
    <cellStyle name="Calculation 2 4 2 4 10 2 2" xfId="38224"/>
    <cellStyle name="Calculation 2 4 2 4 10 3" xfId="27588"/>
    <cellStyle name="Calculation 2 4 2 4 10 3 2" xfId="47548"/>
    <cellStyle name="Calculation 2 4 2 4 10 4" xfId="18395"/>
    <cellStyle name="Calculation 2 4 2 4 10 4 2" xfId="36665"/>
    <cellStyle name="Calculation 2 4 2 4 10 5" xfId="33526"/>
    <cellStyle name="Calculation 2 4 2 4 11" xfId="13714"/>
    <cellStyle name="Calculation 2 4 2 4 11 2" xfId="23661"/>
    <cellStyle name="Calculation 2 4 2 4 11 2 2" xfId="43312"/>
    <cellStyle name="Calculation 2 4 2 4 11 3" xfId="27764"/>
    <cellStyle name="Calculation 2 4 2 4 11 3 2" xfId="47720"/>
    <cellStyle name="Calculation 2 4 2 4 11 4" xfId="18579"/>
    <cellStyle name="Calculation 2 4 2 4 11 4 2" xfId="38299"/>
    <cellStyle name="Calculation 2 4 2 4 11 5" xfId="33346"/>
    <cellStyle name="Calculation 2 4 2 4 12" xfId="13624"/>
    <cellStyle name="Calculation 2 4 2 4 12 2" xfId="23571"/>
    <cellStyle name="Calculation 2 4 2 4 12 2 2" xfId="43263"/>
    <cellStyle name="Calculation 2 4 2 4 12 3" xfId="27678"/>
    <cellStyle name="Calculation 2 4 2 4 12 3 2" xfId="47638"/>
    <cellStyle name="Calculation 2 4 2 4 12 4" xfId="18489"/>
    <cellStyle name="Calculation 2 4 2 4 12 4 2" xfId="45349"/>
    <cellStyle name="Calculation 2 4 2 4 12 5" xfId="33432"/>
    <cellStyle name="Calculation 2 4 2 4 13" xfId="13948"/>
    <cellStyle name="Calculation 2 4 2 4 13 2" xfId="23886"/>
    <cellStyle name="Calculation 2 4 2 4 13 2 2" xfId="40970"/>
    <cellStyle name="Calculation 2 4 2 4 13 3" xfId="27978"/>
    <cellStyle name="Calculation 2 4 2 4 13 3 2" xfId="47904"/>
    <cellStyle name="Calculation 2 4 2 4 13 4" xfId="18813"/>
    <cellStyle name="Calculation 2 4 2 4 13 4 2" xfId="37159"/>
    <cellStyle name="Calculation 2 4 2 4 13 5" xfId="33140"/>
    <cellStyle name="Calculation 2 4 2 4 14" xfId="14038"/>
    <cellStyle name="Calculation 2 4 2 4 14 2" xfId="23976"/>
    <cellStyle name="Calculation 2 4 2 4 14 2 2" xfId="42887"/>
    <cellStyle name="Calculation 2 4 2 4 14 3" xfId="28064"/>
    <cellStyle name="Calculation 2 4 2 4 14 3 2" xfId="47986"/>
    <cellStyle name="Calculation 2 4 2 4 14 4" xfId="18903"/>
    <cellStyle name="Calculation 2 4 2 4 14 4 2" xfId="45926"/>
    <cellStyle name="Calculation 2 4 2 4 14 5" xfId="33054"/>
    <cellStyle name="Calculation 2 4 2 4 15" xfId="19063"/>
    <cellStyle name="Calculation 2 4 2 4 15 2" xfId="42733"/>
    <cellStyle name="Calculation 2 4 2 4 16" xfId="19541"/>
    <cellStyle name="Calculation 2 4 2 4 16 2" xfId="37091"/>
    <cellStyle name="Calculation 2 4 2 4 17" xfId="14198"/>
    <cellStyle name="Calculation 2 4 2 4 17 2" xfId="32938"/>
    <cellStyle name="Calculation 2 4 2 4 18" xfId="42844"/>
    <cellStyle name="Calculation 2 4 2 4 2" xfId="9816"/>
    <cellStyle name="Calculation 2 4 2 4 2 2" xfId="19840"/>
    <cellStyle name="Calculation 2 4 2 4 2 2 2" xfId="44316"/>
    <cellStyle name="Calculation 2 4 2 4 2 3" xfId="24276"/>
    <cellStyle name="Calculation 2 4 2 4 2 3 2" xfId="29855"/>
    <cellStyle name="Calculation 2 4 2 4 2 4" xfId="14681"/>
    <cellStyle name="Calculation 2 4 2 4 2 4 2" xfId="32518"/>
    <cellStyle name="Calculation 2 4 2 4 2 5" xfId="36068"/>
    <cellStyle name="Calculation 2 4 2 4 3" xfId="9662"/>
    <cellStyle name="Calculation 2 4 2 4 3 2" xfId="19686"/>
    <cellStyle name="Calculation 2 4 2 4 3 2 2" xfId="37094"/>
    <cellStyle name="Calculation 2 4 2 4 3 3" xfId="24126"/>
    <cellStyle name="Calculation 2 4 2 4 3 3 2" xfId="43935"/>
    <cellStyle name="Calculation 2 4 2 4 3 4" xfId="14527"/>
    <cellStyle name="Calculation 2 4 2 4 3 4 2" xfId="32666"/>
    <cellStyle name="Calculation 2 4 2 4 3 5" xfId="42411"/>
    <cellStyle name="Calculation 2 4 2 4 4" xfId="12365"/>
    <cellStyle name="Calculation 2 4 2 4 4 2" xfId="22321"/>
    <cellStyle name="Calculation 2 4 2 4 4 2 2" xfId="45982"/>
    <cellStyle name="Calculation 2 4 2 4 4 3" xfId="26474"/>
    <cellStyle name="Calculation 2 4 2 4 4 3 2" xfId="41366"/>
    <cellStyle name="Calculation 2 4 2 4 4 4" xfId="17230"/>
    <cellStyle name="Calculation 2 4 2 4 4 4 2" xfId="37713"/>
    <cellStyle name="Calculation 2 4 2 4 4 5" xfId="34559"/>
    <cellStyle name="Calculation 2 4 2 4 5" xfId="12685"/>
    <cellStyle name="Calculation 2 4 2 4 5 2" xfId="22641"/>
    <cellStyle name="Calculation 2 4 2 4 5 2 2" xfId="46848"/>
    <cellStyle name="Calculation 2 4 2 4 5 3" xfId="26783"/>
    <cellStyle name="Calculation 2 4 2 4 5 3 2" xfId="37524"/>
    <cellStyle name="Calculation 2 4 2 4 5 4" xfId="17550"/>
    <cellStyle name="Calculation 2 4 2 4 5 4 2" xfId="41609"/>
    <cellStyle name="Calculation 2 4 2 4 5 5" xfId="34269"/>
    <cellStyle name="Calculation 2 4 2 4 6" xfId="12496"/>
    <cellStyle name="Calculation 2 4 2 4 6 2" xfId="22452"/>
    <cellStyle name="Calculation 2 4 2 4 6 2 2" xfId="37476"/>
    <cellStyle name="Calculation 2 4 2 4 6 3" xfId="26597"/>
    <cellStyle name="Calculation 2 4 2 4 6 3 2" xfId="46297"/>
    <cellStyle name="Calculation 2 4 2 4 6 4" xfId="17361"/>
    <cellStyle name="Calculation 2 4 2 4 6 4 2" xfId="43161"/>
    <cellStyle name="Calculation 2 4 2 4 6 5" xfId="34434"/>
    <cellStyle name="Calculation 2 4 2 4 7" xfId="12821"/>
    <cellStyle name="Calculation 2 4 2 4 7 2" xfId="22777"/>
    <cellStyle name="Calculation 2 4 2 4 7 2 2" xfId="46851"/>
    <cellStyle name="Calculation 2 4 2 4 7 3" xfId="26914"/>
    <cellStyle name="Calculation 2 4 2 4 7 3 2" xfId="46946"/>
    <cellStyle name="Calculation 2 4 2 4 7 4" xfId="17686"/>
    <cellStyle name="Calculation 2 4 2 4 7 4 2" xfId="41477"/>
    <cellStyle name="Calculation 2 4 2 4 7 5" xfId="34167"/>
    <cellStyle name="Calculation 2 4 2 4 8" xfId="12942"/>
    <cellStyle name="Calculation 2 4 2 4 8 2" xfId="22898"/>
    <cellStyle name="Calculation 2 4 2 4 8 2 2" xfId="38016"/>
    <cellStyle name="Calculation 2 4 2 4 8 3" xfId="27030"/>
    <cellStyle name="Calculation 2 4 2 4 8 3 2" xfId="47056"/>
    <cellStyle name="Calculation 2 4 2 4 8 4" xfId="17807"/>
    <cellStyle name="Calculation 2 4 2 4 8 4 2" xfId="43438"/>
    <cellStyle name="Calculation 2 4 2 4 8 5" xfId="34048"/>
    <cellStyle name="Calculation 2 4 2 4 9" xfId="13341"/>
    <cellStyle name="Calculation 2 4 2 4 9 2" xfId="23292"/>
    <cellStyle name="Calculation 2 4 2 4 9 2 2" xfId="36475"/>
    <cellStyle name="Calculation 2 4 2 4 9 3" xfId="27411"/>
    <cellStyle name="Calculation 2 4 2 4 9 3 2" xfId="47399"/>
    <cellStyle name="Calculation 2 4 2 4 9 4" xfId="18206"/>
    <cellStyle name="Calculation 2 4 2 4 9 4 2" xfId="39405"/>
    <cellStyle name="Calculation 2 4 2 4 9 5" xfId="33687"/>
    <cellStyle name="Calculation 2 4 2 5" xfId="390"/>
    <cellStyle name="Calculation 2 4 2 5 10" xfId="13529"/>
    <cellStyle name="Calculation 2 4 2 5 10 2" xfId="23476"/>
    <cellStyle name="Calculation 2 4 2 5 10 2 2" xfId="36478"/>
    <cellStyle name="Calculation 2 4 2 5 10 3" xfId="27587"/>
    <cellStyle name="Calculation 2 4 2 5 10 3 2" xfId="47547"/>
    <cellStyle name="Calculation 2 4 2 5 10 4" xfId="18394"/>
    <cellStyle name="Calculation 2 4 2 5 10 4 2" xfId="42964"/>
    <cellStyle name="Calculation 2 4 2 5 10 5" xfId="33527"/>
    <cellStyle name="Calculation 2 4 2 5 11" xfId="13713"/>
    <cellStyle name="Calculation 2 4 2 5 11 2" xfId="23660"/>
    <cellStyle name="Calculation 2 4 2 5 11 2 2" xfId="46042"/>
    <cellStyle name="Calculation 2 4 2 5 11 3" xfId="27763"/>
    <cellStyle name="Calculation 2 4 2 5 11 3 2" xfId="47719"/>
    <cellStyle name="Calculation 2 4 2 5 11 4" xfId="18578"/>
    <cellStyle name="Calculation 2 4 2 5 11 4 2" xfId="36360"/>
    <cellStyle name="Calculation 2 4 2 5 11 5" xfId="33347"/>
    <cellStyle name="Calculation 2 4 2 5 12" xfId="13621"/>
    <cellStyle name="Calculation 2 4 2 5 12 2" xfId="23568"/>
    <cellStyle name="Calculation 2 4 2 5 12 2 2" xfId="37322"/>
    <cellStyle name="Calculation 2 4 2 5 12 3" xfId="27675"/>
    <cellStyle name="Calculation 2 4 2 5 12 3 2" xfId="47635"/>
    <cellStyle name="Calculation 2 4 2 5 12 4" xfId="18486"/>
    <cellStyle name="Calculation 2 4 2 5 12 4 2" xfId="41464"/>
    <cellStyle name="Calculation 2 4 2 5 12 5" xfId="33435"/>
    <cellStyle name="Calculation 2 4 2 5 13" xfId="13947"/>
    <cellStyle name="Calculation 2 4 2 5 13 2" xfId="23885"/>
    <cellStyle name="Calculation 2 4 2 5 13 2 2" xfId="41295"/>
    <cellStyle name="Calculation 2 4 2 5 13 3" xfId="27977"/>
    <cellStyle name="Calculation 2 4 2 5 13 3 2" xfId="47903"/>
    <cellStyle name="Calculation 2 4 2 5 13 4" xfId="18812"/>
    <cellStyle name="Calculation 2 4 2 5 13 4 2" xfId="43455"/>
    <cellStyle name="Calculation 2 4 2 5 13 5" xfId="33141"/>
    <cellStyle name="Calculation 2 4 2 5 14" xfId="14037"/>
    <cellStyle name="Calculation 2 4 2 5 14 2" xfId="23975"/>
    <cellStyle name="Calculation 2 4 2 5 14 2 2" xfId="45637"/>
    <cellStyle name="Calculation 2 4 2 5 14 3" xfId="28063"/>
    <cellStyle name="Calculation 2 4 2 5 14 3 2" xfId="47985"/>
    <cellStyle name="Calculation 2 4 2 5 14 4" xfId="18902"/>
    <cellStyle name="Calculation 2 4 2 5 14 4 2" xfId="39880"/>
    <cellStyle name="Calculation 2 4 2 5 14 5" xfId="33055"/>
    <cellStyle name="Calculation 2 4 2 5 15" xfId="19064"/>
    <cellStyle name="Calculation 2 4 2 5 15 2" xfId="36437"/>
    <cellStyle name="Calculation 2 4 2 5 16" xfId="19540"/>
    <cellStyle name="Calculation 2 4 2 5 16 2" xfId="43385"/>
    <cellStyle name="Calculation 2 4 2 5 17" xfId="14199"/>
    <cellStyle name="Calculation 2 4 2 5 17 2" xfId="32937"/>
    <cellStyle name="Calculation 2 4 2 5 18" xfId="36546"/>
    <cellStyle name="Calculation 2 4 2 5 2" xfId="9817"/>
    <cellStyle name="Calculation 2 4 2 5 2 2" xfId="19841"/>
    <cellStyle name="Calculation 2 4 2 5 2 2 2" xfId="41442"/>
    <cellStyle name="Calculation 2 4 2 5 2 3" xfId="24277"/>
    <cellStyle name="Calculation 2 4 2 5 2 3 2" xfId="40316"/>
    <cellStyle name="Calculation 2 4 2 5 2 4" xfId="14682"/>
    <cellStyle name="Calculation 2 4 2 5 2 4 2" xfId="32517"/>
    <cellStyle name="Calculation 2 4 2 5 2 5" xfId="38938"/>
    <cellStyle name="Calculation 2 4 2 5 3" xfId="9663"/>
    <cellStyle name="Calculation 2 4 2 5 3 2" xfId="19687"/>
    <cellStyle name="Calculation 2 4 2 5 3 2 2" xfId="39431"/>
    <cellStyle name="Calculation 2 4 2 5 3 3" xfId="24127"/>
    <cellStyle name="Calculation 2 4 2 5 3 3 2" xfId="37649"/>
    <cellStyle name="Calculation 2 4 2 5 3 4" xfId="14528"/>
    <cellStyle name="Calculation 2 4 2 5 3 4 2" xfId="32665"/>
    <cellStyle name="Calculation 2 4 2 5 3 5" xfId="36101"/>
    <cellStyle name="Calculation 2 4 2 5 4" xfId="12364"/>
    <cellStyle name="Calculation 2 4 2 5 4 2" xfId="22320"/>
    <cellStyle name="Calculation 2 4 2 5 4 2 2" xfId="39935"/>
    <cellStyle name="Calculation 2 4 2 5 4 3" xfId="26473"/>
    <cellStyle name="Calculation 2 4 2 5 4 3 2" xfId="44244"/>
    <cellStyle name="Calculation 2 4 2 5 4 4" xfId="17229"/>
    <cellStyle name="Calculation 2 4 2 5 4 4 2" xfId="43995"/>
    <cellStyle name="Calculation 2 4 2 5 4 5" xfId="34560"/>
    <cellStyle name="Calculation 2 4 2 5 5" xfId="12684"/>
    <cellStyle name="Calculation 2 4 2 5 5 2" xfId="22640"/>
    <cellStyle name="Calculation 2 4 2 5 5 2 2" xfId="40851"/>
    <cellStyle name="Calculation 2 4 2 5 5 3" xfId="26782"/>
    <cellStyle name="Calculation 2 4 2 5 5 3 2" xfId="43812"/>
    <cellStyle name="Calculation 2 4 2 5 5 4" xfId="17549"/>
    <cellStyle name="Calculation 2 4 2 5 5 4 2" xfId="44481"/>
    <cellStyle name="Calculation 2 4 2 5 5 5" xfId="34270"/>
    <cellStyle name="Calculation 2 4 2 5 6" xfId="12495"/>
    <cellStyle name="Calculation 2 4 2 5 6 2" xfId="22451"/>
    <cellStyle name="Calculation 2 4 2 5 6 2 2" xfId="43764"/>
    <cellStyle name="Calculation 2 4 2 5 6 3" xfId="26596"/>
    <cellStyle name="Calculation 2 4 2 5 6 3 2" xfId="40260"/>
    <cellStyle name="Calculation 2 4 2 5 6 4" xfId="17360"/>
    <cellStyle name="Calculation 2 4 2 5 6 4 2" xfId="45902"/>
    <cellStyle name="Calculation 2 4 2 5 6 5" xfId="34435"/>
    <cellStyle name="Calculation 2 4 2 5 7" xfId="12806"/>
    <cellStyle name="Calculation 2 4 2 5 7 2" xfId="22762"/>
    <cellStyle name="Calculation 2 4 2 5 7 2 2" xfId="40605"/>
    <cellStyle name="Calculation 2 4 2 5 7 3" xfId="26899"/>
    <cellStyle name="Calculation 2 4 2 5 7 3 2" xfId="46945"/>
    <cellStyle name="Calculation 2 4 2 5 7 4" xfId="17671"/>
    <cellStyle name="Calculation 2 4 2 5 7 4 2" xfId="37059"/>
    <cellStyle name="Calculation 2 4 2 5 7 5" xfId="34168"/>
    <cellStyle name="Calculation 2 4 2 5 8" xfId="12941"/>
    <cellStyle name="Calculation 2 4 2 5 8 2" xfId="22897"/>
    <cellStyle name="Calculation 2 4 2 5 8 2 2" xfId="35264"/>
    <cellStyle name="Calculation 2 4 2 5 8 3" xfId="27029"/>
    <cellStyle name="Calculation 2 4 2 5 8 3 2" xfId="47055"/>
    <cellStyle name="Calculation 2 4 2 5 8 4" xfId="17806"/>
    <cellStyle name="Calculation 2 4 2 5 8 4 2" xfId="46166"/>
    <cellStyle name="Calculation 2 4 2 5 8 5" xfId="34049"/>
    <cellStyle name="Calculation 2 4 2 5 9" xfId="13340"/>
    <cellStyle name="Calculation 2 4 2 5 9 2" xfId="23291"/>
    <cellStyle name="Calculation 2 4 2 5 9 2 2" xfId="42772"/>
    <cellStyle name="Calculation 2 4 2 5 9 3" xfId="27410"/>
    <cellStyle name="Calculation 2 4 2 5 9 3 2" xfId="47398"/>
    <cellStyle name="Calculation 2 4 2 5 9 4" xfId="18205"/>
    <cellStyle name="Calculation 2 4 2 5 9 4 2" xfId="37068"/>
    <cellStyle name="Calculation 2 4 2 5 9 5" xfId="33688"/>
    <cellStyle name="Calculation 2 4 2 6" xfId="9812"/>
    <cellStyle name="Calculation 2 4 2 6 2" xfId="19836"/>
    <cellStyle name="Calculation 2 4 2 6 2 2" xfId="45438"/>
    <cellStyle name="Calculation 2 4 2 6 3" xfId="24272"/>
    <cellStyle name="Calculation 2 4 2 6 3 2" xfId="40478"/>
    <cellStyle name="Calculation 2 4 2 6 4" xfId="14677"/>
    <cellStyle name="Calculation 2 4 2 6 4 2" xfId="32522"/>
    <cellStyle name="Calculation 2 4 2 6 5" xfId="35997"/>
    <cellStyle name="Calculation 2 4 2 7" xfId="9658"/>
    <cellStyle name="Calculation 2 4 2 7 2" xfId="19682"/>
    <cellStyle name="Calculation 2 4 2 7 2 2" xfId="30226"/>
    <cellStyle name="Calculation 2 4 2 7 3" xfId="24122"/>
    <cellStyle name="Calculation 2 4 2 7 3 2" xfId="43862"/>
    <cellStyle name="Calculation 2 4 2 7 4" xfId="14523"/>
    <cellStyle name="Calculation 2 4 2 7 4 2" xfId="32670"/>
    <cellStyle name="Calculation 2 4 2 7 5" xfId="42335"/>
    <cellStyle name="Calculation 2 4 2 8" xfId="12369"/>
    <cellStyle name="Calculation 2 4 2 8 2" xfId="22325"/>
    <cellStyle name="Calculation 2 4 2 8 2 2" xfId="45873"/>
    <cellStyle name="Calculation 2 4 2 8 3" xfId="26478"/>
    <cellStyle name="Calculation 2 4 2 8 3 2" xfId="40926"/>
    <cellStyle name="Calculation 2 4 2 8 4" xfId="17234"/>
    <cellStyle name="Calculation 2 4 2 8 4 2" xfId="37220"/>
    <cellStyle name="Calculation 2 4 2 8 5" xfId="34555"/>
    <cellStyle name="Calculation 2 4 2 9" xfId="12689"/>
    <cellStyle name="Calculation 2 4 2 9 2" xfId="22645"/>
    <cellStyle name="Calculation 2 4 2 9 2 2" xfId="46780"/>
    <cellStyle name="Calculation 2 4 2 9 3" xfId="26787"/>
    <cellStyle name="Calculation 2 4 2 9 3 2" xfId="29563"/>
    <cellStyle name="Calculation 2 4 2 9 4" xfId="17554"/>
    <cellStyle name="Calculation 2 4 2 9 4 2" xfId="41676"/>
    <cellStyle name="Calculation 2 4 2 9 5" xfId="34265"/>
    <cellStyle name="Calculation 2 4 20" xfId="14043"/>
    <cellStyle name="Calculation 2 4 20 2" xfId="23981"/>
    <cellStyle name="Calculation 2 4 20 2 2" xfId="36771"/>
    <cellStyle name="Calculation 2 4 20 3" xfId="28069"/>
    <cellStyle name="Calculation 2 4 20 3 2" xfId="47991"/>
    <cellStyle name="Calculation 2 4 20 4" xfId="18908"/>
    <cellStyle name="Calculation 2 4 20 4 2" xfId="43686"/>
    <cellStyle name="Calculation 2 4 20 5" xfId="33049"/>
    <cellStyle name="Calculation 2 4 21" xfId="19058"/>
    <cellStyle name="Calculation 2 4 21 2" xfId="46106"/>
    <cellStyle name="Calculation 2 4 22" xfId="19546"/>
    <cellStyle name="Calculation 2 4 22 2" xfId="39674"/>
    <cellStyle name="Calculation 2 4 23" xfId="14193"/>
    <cellStyle name="Calculation 2 4 23 2" xfId="32943"/>
    <cellStyle name="Calculation 2 4 24" xfId="45848"/>
    <cellStyle name="Calculation 2 4 3" xfId="391"/>
    <cellStyle name="Calculation 2 4 3 10" xfId="12494"/>
    <cellStyle name="Calculation 2 4 3 10 2" xfId="22450"/>
    <cellStyle name="Calculation 2 4 3 10 2 2" xfId="46474"/>
    <cellStyle name="Calculation 2 4 3 10 3" xfId="26595"/>
    <cellStyle name="Calculation 2 4 3 10 3 2" xfId="37684"/>
    <cellStyle name="Calculation 2 4 3 10 4" xfId="17359"/>
    <cellStyle name="Calculation 2 4 3 10 4 2" xfId="39852"/>
    <cellStyle name="Calculation 2 4 3 10 5" xfId="34436"/>
    <cellStyle name="Calculation 2 4 3 11" xfId="12805"/>
    <cellStyle name="Calculation 2 4 3 11 2" xfId="22761"/>
    <cellStyle name="Calculation 2 4 3 11 2 2" xfId="37553"/>
    <cellStyle name="Calculation 2 4 3 11 3" xfId="26898"/>
    <cellStyle name="Calculation 2 4 3 11 3 2" xfId="46944"/>
    <cellStyle name="Calculation 2 4 3 11 4" xfId="17670"/>
    <cellStyle name="Calculation 2 4 3 11 4 2" xfId="43353"/>
    <cellStyle name="Calculation 2 4 3 11 5" xfId="34169"/>
    <cellStyle name="Calculation 2 4 3 12" xfId="12940"/>
    <cellStyle name="Calculation 2 4 3 12 2" xfId="22896"/>
    <cellStyle name="Calculation 2 4 3 12 2 2" xfId="41534"/>
    <cellStyle name="Calculation 2 4 3 12 3" xfId="27028"/>
    <cellStyle name="Calculation 2 4 3 12 3 2" xfId="47054"/>
    <cellStyle name="Calculation 2 4 3 12 4" xfId="17805"/>
    <cellStyle name="Calculation 2 4 3 12 4 2" xfId="40124"/>
    <cellStyle name="Calculation 2 4 3 12 5" xfId="34050"/>
    <cellStyle name="Calculation 2 4 3 13" xfId="13339"/>
    <cellStyle name="Calculation 2 4 3 13 2" xfId="23290"/>
    <cellStyle name="Calculation 2 4 3 13 2 2" xfId="45528"/>
    <cellStyle name="Calculation 2 4 3 13 3" xfId="27409"/>
    <cellStyle name="Calculation 2 4 3 13 3 2" xfId="47397"/>
    <cellStyle name="Calculation 2 4 3 13 4" xfId="18204"/>
    <cellStyle name="Calculation 2 4 3 13 4 2" xfId="43362"/>
    <cellStyle name="Calculation 2 4 3 13 5" xfId="33689"/>
    <cellStyle name="Calculation 2 4 3 14" xfId="13528"/>
    <cellStyle name="Calculation 2 4 3 14 2" xfId="23475"/>
    <cellStyle name="Calculation 2 4 3 14 2 2" xfId="42775"/>
    <cellStyle name="Calculation 2 4 3 14 3" xfId="27586"/>
    <cellStyle name="Calculation 2 4 3 14 3 2" xfId="47546"/>
    <cellStyle name="Calculation 2 4 3 14 4" xfId="18393"/>
    <cellStyle name="Calculation 2 4 3 14 4 2" xfId="45712"/>
    <cellStyle name="Calculation 2 4 3 14 5" xfId="33528"/>
    <cellStyle name="Calculation 2 4 3 15" xfId="13712"/>
    <cellStyle name="Calculation 2 4 3 15 2" xfId="23659"/>
    <cellStyle name="Calculation 2 4 3 15 2 2" xfId="40001"/>
    <cellStyle name="Calculation 2 4 3 15 3" xfId="27762"/>
    <cellStyle name="Calculation 2 4 3 15 3 2" xfId="47718"/>
    <cellStyle name="Calculation 2 4 3 15 4" xfId="18577"/>
    <cellStyle name="Calculation 2 4 3 15 4 2" xfId="42657"/>
    <cellStyle name="Calculation 2 4 3 15 5" xfId="33348"/>
    <cellStyle name="Calculation 2 4 3 16" xfId="13612"/>
    <cellStyle name="Calculation 2 4 3 16 2" xfId="23559"/>
    <cellStyle name="Calculation 2 4 3 16 2 2" xfId="37641"/>
    <cellStyle name="Calculation 2 4 3 16 3" xfId="27666"/>
    <cellStyle name="Calculation 2 4 3 16 3 2" xfId="47626"/>
    <cellStyle name="Calculation 2 4 3 16 4" xfId="18477"/>
    <cellStyle name="Calculation 2 4 3 16 4 2" xfId="45713"/>
    <cellStyle name="Calculation 2 4 3 16 5" xfId="33444"/>
    <cellStyle name="Calculation 2 4 3 17" xfId="13946"/>
    <cellStyle name="Calculation 2 4 3 17 2" xfId="23884"/>
    <cellStyle name="Calculation 2 4 3 17 2 2" xfId="37999"/>
    <cellStyle name="Calculation 2 4 3 17 3" xfId="27976"/>
    <cellStyle name="Calculation 2 4 3 17 3 2" xfId="47902"/>
    <cellStyle name="Calculation 2 4 3 17 4" xfId="18811"/>
    <cellStyle name="Calculation 2 4 3 17 4 2" xfId="46183"/>
    <cellStyle name="Calculation 2 4 3 17 5" xfId="33142"/>
    <cellStyle name="Calculation 2 4 3 18" xfId="14036"/>
    <cellStyle name="Calculation 2 4 3 18 2" xfId="23974"/>
    <cellStyle name="Calculation 2 4 3 18 2 2" xfId="39576"/>
    <cellStyle name="Calculation 2 4 3 18 3" xfId="28062"/>
    <cellStyle name="Calculation 2 4 3 18 3 2" xfId="47984"/>
    <cellStyle name="Calculation 2 4 3 18 4" xfId="18901"/>
    <cellStyle name="Calculation 2 4 3 18 4 2" xfId="37247"/>
    <cellStyle name="Calculation 2 4 3 18 5" xfId="33056"/>
    <cellStyle name="Calculation 2 4 3 19" xfId="19065"/>
    <cellStyle name="Calculation 2 4 3 19 2" xfId="39665"/>
    <cellStyle name="Calculation 2 4 3 2" xfId="392"/>
    <cellStyle name="Calculation 2 4 3 2 10" xfId="13338"/>
    <cellStyle name="Calculation 2 4 3 2 10 2" xfId="23289"/>
    <cellStyle name="Calculation 2 4 3 2 10 2 2" xfId="39459"/>
    <cellStyle name="Calculation 2 4 3 2 10 3" xfId="27408"/>
    <cellStyle name="Calculation 2 4 3 2 10 3 2" xfId="47396"/>
    <cellStyle name="Calculation 2 4 3 2 10 4" xfId="18203"/>
    <cellStyle name="Calculation 2 4 3 2 10 4 2" xfId="46092"/>
    <cellStyle name="Calculation 2 4 3 2 10 5" xfId="33690"/>
    <cellStyle name="Calculation 2 4 3 2 11" xfId="13527"/>
    <cellStyle name="Calculation 2 4 3 2 11 2" xfId="23474"/>
    <cellStyle name="Calculation 2 4 3 2 11 2 2" xfId="45531"/>
    <cellStyle name="Calculation 2 4 3 2 11 3" xfId="27585"/>
    <cellStyle name="Calculation 2 4 3 2 11 3 2" xfId="47545"/>
    <cellStyle name="Calculation 2 4 3 2 11 4" xfId="18392"/>
    <cellStyle name="Calculation 2 4 3 2 11 4 2" xfId="39655"/>
    <cellStyle name="Calculation 2 4 3 2 11 5" xfId="33529"/>
    <cellStyle name="Calculation 2 4 3 2 12" xfId="13711"/>
    <cellStyle name="Calculation 2 4 3 2 12 2" xfId="23658"/>
    <cellStyle name="Calculation 2 4 3 2 12 2 2" xfId="36969"/>
    <cellStyle name="Calculation 2 4 3 2 12 3" xfId="27761"/>
    <cellStyle name="Calculation 2 4 3 2 12 3 2" xfId="47717"/>
    <cellStyle name="Calculation 2 4 3 2 12 4" xfId="18576"/>
    <cellStyle name="Calculation 2 4 3 2 12 4 2" xfId="45417"/>
    <cellStyle name="Calculation 2 4 3 2 12 5" xfId="33349"/>
    <cellStyle name="Calculation 2 4 3 2 13" xfId="13611"/>
    <cellStyle name="Calculation 2 4 3 2 13 2" xfId="23558"/>
    <cellStyle name="Calculation 2 4 3 2 13 2 2" xfId="43927"/>
    <cellStyle name="Calculation 2 4 3 2 13 3" xfId="27665"/>
    <cellStyle name="Calculation 2 4 3 2 13 3 2" xfId="47625"/>
    <cellStyle name="Calculation 2 4 3 2 13 4" xfId="18476"/>
    <cellStyle name="Calculation 2 4 3 2 13 4 2" xfId="39656"/>
    <cellStyle name="Calculation 2 4 3 2 13 5" xfId="33445"/>
    <cellStyle name="Calculation 2 4 3 2 14" xfId="13945"/>
    <cellStyle name="Calculation 2 4 3 2 14 2" xfId="23883"/>
    <cellStyle name="Calculation 2 4 3 2 14 2 2" xfId="35248"/>
    <cellStyle name="Calculation 2 4 3 2 14 3" xfId="27975"/>
    <cellStyle name="Calculation 2 4 3 2 14 3 2" xfId="47901"/>
    <cellStyle name="Calculation 2 4 3 2 14 4" xfId="18810"/>
    <cellStyle name="Calculation 2 4 3 2 14 4 2" xfId="40141"/>
    <cellStyle name="Calculation 2 4 3 2 14 5" xfId="33143"/>
    <cellStyle name="Calculation 2 4 3 2 15" xfId="14035"/>
    <cellStyle name="Calculation 2 4 3 2 15 2" xfId="23973"/>
    <cellStyle name="Calculation 2 4 3 2 15 2 2" xfId="37025"/>
    <cellStyle name="Calculation 2 4 3 2 15 3" xfId="28061"/>
    <cellStyle name="Calculation 2 4 3 2 15 3 2" xfId="47983"/>
    <cellStyle name="Calculation 2 4 3 2 15 4" xfId="18900"/>
    <cellStyle name="Calculation 2 4 3 2 15 4 2" xfId="43544"/>
    <cellStyle name="Calculation 2 4 3 2 15 5" xfId="33057"/>
    <cellStyle name="Calculation 2 4 3 2 16" xfId="19066"/>
    <cellStyle name="Calculation 2 4 3 2 16 2" xfId="45721"/>
    <cellStyle name="Calculation 2 4 3 2 17" xfId="19538"/>
    <cellStyle name="Calculation 2 4 3 2 17 2" xfId="40072"/>
    <cellStyle name="Calculation 2 4 3 2 18" xfId="14201"/>
    <cellStyle name="Calculation 2 4 3 2 18 2" xfId="32935"/>
    <cellStyle name="Calculation 2 4 3 2 19" xfId="45594"/>
    <cellStyle name="Calculation 2 4 3 2 2" xfId="393"/>
    <cellStyle name="Calculation 2 4 3 2 2 10" xfId="13526"/>
    <cellStyle name="Calculation 2 4 3 2 2 10 2" xfId="23473"/>
    <cellStyle name="Calculation 2 4 3 2 2 10 2 2" xfId="39462"/>
    <cellStyle name="Calculation 2 4 3 2 2 10 3" xfId="27584"/>
    <cellStyle name="Calculation 2 4 3 2 2 10 3 2" xfId="47544"/>
    <cellStyle name="Calculation 2 4 3 2 2 10 4" xfId="18391"/>
    <cellStyle name="Calculation 2 4 3 2 2 10 4 2" xfId="36426"/>
    <cellStyle name="Calculation 2 4 3 2 2 10 5" xfId="33530"/>
    <cellStyle name="Calculation 2 4 3 2 2 11" xfId="13710"/>
    <cellStyle name="Calculation 2 4 3 2 2 11 2" xfId="23657"/>
    <cellStyle name="Calculation 2 4 3 2 2 11 2 2" xfId="43264"/>
    <cellStyle name="Calculation 2 4 3 2 2 11 3" xfId="27760"/>
    <cellStyle name="Calculation 2 4 3 2 2 11 3 2" xfId="47716"/>
    <cellStyle name="Calculation 2 4 3 2 2 11 4" xfId="18575"/>
    <cellStyle name="Calculation 2 4 3 2 2 11 4 2" xfId="39342"/>
    <cellStyle name="Calculation 2 4 3 2 2 11 5" xfId="33350"/>
    <cellStyle name="Calculation 2 4 3 2 2 12" xfId="13610"/>
    <cellStyle name="Calculation 2 4 3 2 2 12 2" xfId="23557"/>
    <cellStyle name="Calculation 2 4 3 2 2 12 2 2" xfId="46633"/>
    <cellStyle name="Calculation 2 4 3 2 2 12 3" xfId="27664"/>
    <cellStyle name="Calculation 2 4 3 2 2 12 3 2" xfId="47624"/>
    <cellStyle name="Calculation 2 4 3 2 2 12 4" xfId="18475"/>
    <cellStyle name="Calculation 2 4 3 2 2 12 4 2" xfId="36427"/>
    <cellStyle name="Calculation 2 4 3 2 2 12 5" xfId="33446"/>
    <cellStyle name="Calculation 2 4 3 2 2 13" xfId="13944"/>
    <cellStyle name="Calculation 2 4 3 2 2 13 2" xfId="23882"/>
    <cellStyle name="Calculation 2 4 3 2 2 13 2 2" xfId="41518"/>
    <cellStyle name="Calculation 2 4 3 2 2 13 3" xfId="27974"/>
    <cellStyle name="Calculation 2 4 3 2 2 13 3 2" xfId="47900"/>
    <cellStyle name="Calculation 2 4 3 2 2 13 4" xfId="18809"/>
    <cellStyle name="Calculation 2 4 3 2 2 13 4 2" xfId="37385"/>
    <cellStyle name="Calculation 2 4 3 2 2 13 5" xfId="33144"/>
    <cellStyle name="Calculation 2 4 3 2 2 14" xfId="14034"/>
    <cellStyle name="Calculation 2 4 3 2 2 14 2" xfId="23972"/>
    <cellStyle name="Calculation 2 4 3 2 2 14 2 2" xfId="43319"/>
    <cellStyle name="Calculation 2 4 3 2 2 14 3" xfId="28060"/>
    <cellStyle name="Calculation 2 4 3 2 2 14 3 2" xfId="47982"/>
    <cellStyle name="Calculation 2 4 3 2 2 14 4" xfId="18899"/>
    <cellStyle name="Calculation 2 4 3 2 2 14 4 2" xfId="46267"/>
    <cellStyle name="Calculation 2 4 3 2 2 14 5" xfId="33058"/>
    <cellStyle name="Calculation 2 4 3 2 2 15" xfId="19067"/>
    <cellStyle name="Calculation 2 4 3 2 2 15 2" xfId="42974"/>
    <cellStyle name="Calculation 2 4 3 2 2 16" xfId="19537"/>
    <cellStyle name="Calculation 2 4 3 2 2 16 2" xfId="37172"/>
    <cellStyle name="Calculation 2 4 3 2 2 17" xfId="14202"/>
    <cellStyle name="Calculation 2 4 3 2 2 17 2" xfId="32934"/>
    <cellStyle name="Calculation 2 4 3 2 2 18" xfId="42846"/>
    <cellStyle name="Calculation 2 4 3 2 2 2" xfId="9820"/>
    <cellStyle name="Calculation 2 4 3 2 2 2 2" xfId="19844"/>
    <cellStyle name="Calculation 2 4 3 2 2 2 2 2" xfId="45370"/>
    <cellStyle name="Calculation 2 4 3 2 2 2 3" xfId="24280"/>
    <cellStyle name="Calculation 2 4 3 2 2 2 3 2" xfId="37334"/>
    <cellStyle name="Calculation 2 4 3 2 2 2 4" xfId="14685"/>
    <cellStyle name="Calculation 2 4 3 2 2 2 4 2" xfId="32514"/>
    <cellStyle name="Calculation 2 4 3 2 2 2 5" xfId="35840"/>
    <cellStyle name="Calculation 2 4 3 2 2 3" xfId="9666"/>
    <cellStyle name="Calculation 2 4 3 2 2 3 2" xfId="19690"/>
    <cellStyle name="Calculation 2 4 3 2 2 3 2 2" xfId="36449"/>
    <cellStyle name="Calculation 2 4 3 2 2 3 3" xfId="24130"/>
    <cellStyle name="Calculation 2 4 3 2 2 3 3 2" xfId="43788"/>
    <cellStyle name="Calculation 2 4 3 2 2 3 4" xfId="14531"/>
    <cellStyle name="Calculation 2 4 3 2 2 3 4 2" xfId="32662"/>
    <cellStyle name="Calculation 2 4 3 2 2 3 5" xfId="41163"/>
    <cellStyle name="Calculation 2 4 3 2 2 4" xfId="12361"/>
    <cellStyle name="Calculation 2 4 3 2 2 4 2" xfId="22317"/>
    <cellStyle name="Calculation 2 4 3 2 2 4 2 2" xfId="29884"/>
    <cellStyle name="Calculation 2 4 3 2 2 4 3" xfId="26470"/>
    <cellStyle name="Calculation 2 4 3 2 2 4 3 2" xfId="42919"/>
    <cellStyle name="Calculation 2 4 3 2 2 4 4" xfId="17226"/>
    <cellStyle name="Calculation 2 4 3 2 2 4 4 2" xfId="41072"/>
    <cellStyle name="Calculation 2 4 3 2 2 4 5" xfId="34563"/>
    <cellStyle name="Calculation 2 4 3 2 2 5" xfId="12681"/>
    <cellStyle name="Calculation 2 4 3 2 2 5 2" xfId="22637"/>
    <cellStyle name="Calculation 2 4 3 2 2 5 2 2" xfId="38020"/>
    <cellStyle name="Calculation 2 4 3 2 2 5 3" xfId="26779"/>
    <cellStyle name="Calculation 2 4 3 2 2 5 3 2" xfId="37605"/>
    <cellStyle name="Calculation 2 4 3 2 2 5 4" xfId="17546"/>
    <cellStyle name="Calculation 2 4 3 2 2 5 4 2" xfId="42579"/>
    <cellStyle name="Calculation 2 4 3 2 2 5 5" xfId="34273"/>
    <cellStyle name="Calculation 2 4 3 2 2 6" xfId="12492"/>
    <cellStyle name="Calculation 2 4 3 2 2 6 2" xfId="22448"/>
    <cellStyle name="Calculation 2 4 3 2 2 6 2 2" xfId="37622"/>
    <cellStyle name="Calculation 2 4 3 2 2 6 3" xfId="26593"/>
    <cellStyle name="Calculation 2 4 3 2 2 6 3 2" xfId="46676"/>
    <cellStyle name="Calculation 2 4 3 2 2 6 4" xfId="17357"/>
    <cellStyle name="Calculation 2 4 3 2 2 6 4 2" xfId="43518"/>
    <cellStyle name="Calculation 2 4 3 2 2 6 5" xfId="34438"/>
    <cellStyle name="Calculation 2 4 3 2 2 7" xfId="12803"/>
    <cellStyle name="Calculation 2 4 3 2 2 7 2" xfId="22759"/>
    <cellStyle name="Calculation 2 4 3 2 2 7 2 2" xfId="46548"/>
    <cellStyle name="Calculation 2 4 3 2 2 7 3" xfId="26896"/>
    <cellStyle name="Calculation 2 4 3 2 2 7 3 2" xfId="46942"/>
    <cellStyle name="Calculation 2 4 3 2 2 7 4" xfId="17668"/>
    <cellStyle name="Calculation 2 4 3 2 2 7 4 2" xfId="40041"/>
    <cellStyle name="Calculation 2 4 3 2 2 7 5" xfId="34171"/>
    <cellStyle name="Calculation 2 4 3 2 2 8" xfId="12938"/>
    <cellStyle name="Calculation 2 4 3 2 2 8 2" xfId="22894"/>
    <cellStyle name="Calculation 2 4 3 2 2 8 2 2" xfId="38369"/>
    <cellStyle name="Calculation 2 4 3 2 2 8 3" xfId="27026"/>
    <cellStyle name="Calculation 2 4 3 2 2 8 3 2" xfId="47052"/>
    <cellStyle name="Calculation 2 4 3 2 2 8 4" xfId="17803"/>
    <cellStyle name="Calculation 2 4 3 2 2 8 4 2" xfId="43664"/>
    <cellStyle name="Calculation 2 4 3 2 2 8 5" xfId="34052"/>
    <cellStyle name="Calculation 2 4 3 2 2 9" xfId="13337"/>
    <cellStyle name="Calculation 2 4 3 2 2 9 2" xfId="23288"/>
    <cellStyle name="Calculation 2 4 3 2 2 9 2 2" xfId="36743"/>
    <cellStyle name="Calculation 2 4 3 2 2 9 3" xfId="27407"/>
    <cellStyle name="Calculation 2 4 3 2 2 9 3 2" xfId="47395"/>
    <cellStyle name="Calculation 2 4 3 2 2 9 4" xfId="18202"/>
    <cellStyle name="Calculation 2 4 3 2 2 9 4 2" xfId="40049"/>
    <cellStyle name="Calculation 2 4 3 2 2 9 5" xfId="33691"/>
    <cellStyle name="Calculation 2 4 3 2 3" xfId="9819"/>
    <cellStyle name="Calculation 2 4 3 2 3 2" xfId="19843"/>
    <cellStyle name="Calculation 2 4 3 2 3 2 2" xfId="39294"/>
    <cellStyle name="Calculation 2 4 3 2 3 3" xfId="24279"/>
    <cellStyle name="Calculation 2 4 3 2 3 3 2" xfId="43630"/>
    <cellStyle name="Calculation 2 4 3 2 3 4" xfId="14684"/>
    <cellStyle name="Calculation 2 4 3 2 3 4 2" xfId="32515"/>
    <cellStyle name="Calculation 2 4 3 2 3 5" xfId="42149"/>
    <cellStyle name="Calculation 2 4 3 2 4" xfId="9665"/>
    <cellStyle name="Calculation 2 4 3 2 4 2" xfId="19689"/>
    <cellStyle name="Calculation 2 4 3 2 4 2 2" xfId="42745"/>
    <cellStyle name="Calculation 2 4 3 2 4 3" xfId="24129"/>
    <cellStyle name="Calculation 2 4 3 2 4 3 2" xfId="46498"/>
    <cellStyle name="Calculation 2 4 3 2 4 4" xfId="14530"/>
    <cellStyle name="Calculation 2 4 3 2 4 4 2" xfId="32663"/>
    <cellStyle name="Calculation 2 4 3 2 4 5" xfId="41080"/>
    <cellStyle name="Calculation 2 4 3 2 5" xfId="12362"/>
    <cellStyle name="Calculation 2 4 3 2 5 2" xfId="22318"/>
    <cellStyle name="Calculation 2 4 3 2 5 2 2" xfId="38023"/>
    <cellStyle name="Calculation 2 4 3 2 5 3" xfId="26471"/>
    <cellStyle name="Calculation 2 4 3 2 5 3 2" xfId="36620"/>
    <cellStyle name="Calculation 2 4 3 2 5 4" xfId="17227"/>
    <cellStyle name="Calculation 2 4 3 2 5 4 2" xfId="40690"/>
    <cellStyle name="Calculation 2 4 3 2 5 5" xfId="34562"/>
    <cellStyle name="Calculation 2 4 3 2 6" xfId="12682"/>
    <cellStyle name="Calculation 2 4 3 2 6 2" xfId="22638"/>
    <cellStyle name="Calculation 2 4 3 2 6 2 2" xfId="41274"/>
    <cellStyle name="Calculation 2 4 3 2 6 3" xfId="26780"/>
    <cellStyle name="Calculation 2 4 3 2 6 3 2" xfId="40501"/>
    <cellStyle name="Calculation 2 4 3 2 6 4" xfId="17547"/>
    <cellStyle name="Calculation 2 4 3 2 6 4 2" xfId="36282"/>
    <cellStyle name="Calculation 2 4 3 2 6 5" xfId="34272"/>
    <cellStyle name="Calculation 2 4 3 2 7" xfId="12493"/>
    <cellStyle name="Calculation 2 4 3 2 7 2" xfId="22449"/>
    <cellStyle name="Calculation 2 4 3 2 7 2 2" xfId="40452"/>
    <cellStyle name="Calculation 2 4 3 2 7 3" xfId="26594"/>
    <cellStyle name="Calculation 2 4 3 2 7 3 2" xfId="43970"/>
    <cellStyle name="Calculation 2 4 3 2 7 4" xfId="17358"/>
    <cellStyle name="Calculation 2 4 3 2 7 4 2" xfId="37222"/>
    <cellStyle name="Calculation 2 4 3 2 7 5" xfId="34437"/>
    <cellStyle name="Calculation 2 4 3 2 8" xfId="12804"/>
    <cellStyle name="Calculation 2 4 3 2 8 2" xfId="22760"/>
    <cellStyle name="Calculation 2 4 3 2 8 2 2" xfId="43841"/>
    <cellStyle name="Calculation 2 4 3 2 8 3" xfId="26897"/>
    <cellStyle name="Calculation 2 4 3 2 8 3 2" xfId="46943"/>
    <cellStyle name="Calculation 2 4 3 2 8 4" xfId="17669"/>
    <cellStyle name="Calculation 2 4 3 2 8 4 2" xfId="46083"/>
    <cellStyle name="Calculation 2 4 3 2 8 5" xfId="34170"/>
    <cellStyle name="Calculation 2 4 3 2 9" xfId="12939"/>
    <cellStyle name="Calculation 2 4 3 2 9 2" xfId="22895"/>
    <cellStyle name="Calculation 2 4 3 2 9 2 2" xfId="44407"/>
    <cellStyle name="Calculation 2 4 3 2 9 3" xfId="27027"/>
    <cellStyle name="Calculation 2 4 3 2 9 3 2" xfId="47053"/>
    <cellStyle name="Calculation 2 4 3 2 9 4" xfId="17804"/>
    <cellStyle name="Calculation 2 4 3 2 9 4 2" xfId="37368"/>
    <cellStyle name="Calculation 2 4 3 2 9 5" xfId="34051"/>
    <cellStyle name="Calculation 2 4 3 20" xfId="19539"/>
    <cellStyle name="Calculation 2 4 3 20 2" xfId="46115"/>
    <cellStyle name="Calculation 2 4 3 21" xfId="14200"/>
    <cellStyle name="Calculation 2 4 3 21 2" xfId="32936"/>
    <cellStyle name="Calculation 2 4 3 22" xfId="39532"/>
    <cellStyle name="Calculation 2 4 3 3" xfId="394"/>
    <cellStyle name="Calculation 2 4 3 3 10" xfId="13525"/>
    <cellStyle name="Calculation 2 4 3 3 10 2" xfId="23472"/>
    <cellStyle name="Calculation 2 4 3 3 10 2 2" xfId="36758"/>
    <cellStyle name="Calculation 2 4 3 3 10 3" xfId="27583"/>
    <cellStyle name="Calculation 2 4 3 3 10 3 2" xfId="47543"/>
    <cellStyle name="Calculation 2 4 3 3 10 4" xfId="18390"/>
    <cellStyle name="Calculation 2 4 3 3 10 4 2" xfId="42722"/>
    <cellStyle name="Calculation 2 4 3 3 10 5" xfId="33531"/>
    <cellStyle name="Calculation 2 4 3 3 11" xfId="13709"/>
    <cellStyle name="Calculation 2 4 3 3 11 2" xfId="23656"/>
    <cellStyle name="Calculation 2 4 3 3 11 2 2" xfId="46000"/>
    <cellStyle name="Calculation 2 4 3 3 11 3" xfId="27759"/>
    <cellStyle name="Calculation 2 4 3 3 11 3 2" xfId="47715"/>
    <cellStyle name="Calculation 2 4 3 3 11 4" xfId="18574"/>
    <cellStyle name="Calculation 2 4 3 3 11 4 2" xfId="36668"/>
    <cellStyle name="Calculation 2 4 3 3 11 5" xfId="33351"/>
    <cellStyle name="Calculation 2 4 3 3 12" xfId="13609"/>
    <cellStyle name="Calculation 2 4 3 3 12 2" xfId="23556"/>
    <cellStyle name="Calculation 2 4 3 3 12 2 2" xfId="40621"/>
    <cellStyle name="Calculation 2 4 3 3 12 3" xfId="27663"/>
    <cellStyle name="Calculation 2 4 3 3 12 3 2" xfId="47623"/>
    <cellStyle name="Calculation 2 4 3 3 12 4" xfId="18474"/>
    <cellStyle name="Calculation 2 4 3 3 12 4 2" xfId="42723"/>
    <cellStyle name="Calculation 2 4 3 3 12 5" xfId="33447"/>
    <cellStyle name="Calculation 2 4 3 3 13" xfId="13943"/>
    <cellStyle name="Calculation 2 4 3 3 13 2" xfId="23881"/>
    <cellStyle name="Calculation 2 4 3 3 13 2 2" xfId="44391"/>
    <cellStyle name="Calculation 2 4 3 3 13 3" xfId="27973"/>
    <cellStyle name="Calculation 2 4 3 3 13 3 2" xfId="47899"/>
    <cellStyle name="Calculation 2 4 3 3 13 4" xfId="18808"/>
    <cellStyle name="Calculation 2 4 3 3 13 4 2" xfId="43680"/>
    <cellStyle name="Calculation 2 4 3 3 13 5" xfId="33145"/>
    <cellStyle name="Calculation 2 4 3 3 14" xfId="14033"/>
    <cellStyle name="Calculation 2 4 3 3 14 2" xfId="23971"/>
    <cellStyle name="Calculation 2 4 3 3 14 2 2" xfId="46049"/>
    <cellStyle name="Calculation 2 4 3 3 14 3" xfId="28059"/>
    <cellStyle name="Calculation 2 4 3 3 14 3 2" xfId="47981"/>
    <cellStyle name="Calculation 2 4 3 3 14 4" xfId="18898"/>
    <cellStyle name="Calculation 2 4 3 3 14 4 2" xfId="40230"/>
    <cellStyle name="Calculation 2 4 3 3 14 5" xfId="33059"/>
    <cellStyle name="Calculation 2 4 3 3 15" xfId="19068"/>
    <cellStyle name="Calculation 2 4 3 3 15 2" xfId="36675"/>
    <cellStyle name="Calculation 2 4 3 3 16" xfId="19536"/>
    <cellStyle name="Calculation 2 4 3 3 16 2" xfId="43468"/>
    <cellStyle name="Calculation 2 4 3 3 17" xfId="14203"/>
    <cellStyle name="Calculation 2 4 3 3 17 2" xfId="32933"/>
    <cellStyle name="Calculation 2 4 3 3 18" xfId="36548"/>
    <cellStyle name="Calculation 2 4 3 3 2" xfId="9821"/>
    <cellStyle name="Calculation 2 4 3 3 2 2" xfId="19845"/>
    <cellStyle name="Calculation 2 4 3 3 2 2 2" xfId="42609"/>
    <cellStyle name="Calculation 2 4 3 3 2 3" xfId="24281"/>
    <cellStyle name="Calculation 2 4 3 3 2 3 2" xfId="39965"/>
    <cellStyle name="Calculation 2 4 3 3 2 4" xfId="14686"/>
    <cellStyle name="Calculation 2 4 3 3 2 4 2" xfId="32513"/>
    <cellStyle name="Calculation 2 4 3 3 2 5" xfId="38991"/>
    <cellStyle name="Calculation 2 4 3 3 3" xfId="9667"/>
    <cellStyle name="Calculation 2 4 3 3 3 2" xfId="19691"/>
    <cellStyle name="Calculation 2 4 3 3 3 2 2" xfId="39677"/>
    <cellStyle name="Calculation 2 4 3 3 3 3" xfId="24131"/>
    <cellStyle name="Calculation 2 4 3 3 3 3 2" xfId="37501"/>
    <cellStyle name="Calculation 2 4 3 3 3 4" xfId="14532"/>
    <cellStyle name="Calculation 2 4 3 3 3 4 2" xfId="32661"/>
    <cellStyle name="Calculation 2 4 3 3 3 5" xfId="38696"/>
    <cellStyle name="Calculation 2 4 3 3 4" xfId="12360"/>
    <cellStyle name="Calculation 2 4 3 3 4 2" xfId="22316"/>
    <cellStyle name="Calculation 2 4 3 3 4 2 2" xfId="37473"/>
    <cellStyle name="Calculation 2 4 3 3 4 3" xfId="26469"/>
    <cellStyle name="Calculation 2 4 3 3 4 3 2" xfId="45668"/>
    <cellStyle name="Calculation 2 4 3 3 4 4" xfId="17225"/>
    <cellStyle name="Calculation 2 4 3 3 4 4 2" xfId="41194"/>
    <cellStyle name="Calculation 2 4 3 3 4 5" xfId="34564"/>
    <cellStyle name="Calculation 2 4 3 3 5" xfId="12680"/>
    <cellStyle name="Calculation 2 4 3 3 5 2" xfId="22636"/>
    <cellStyle name="Calculation 2 4 3 3 5 2 2" xfId="35268"/>
    <cellStyle name="Calculation 2 4 3 3 5 3" xfId="26778"/>
    <cellStyle name="Calculation 2 4 3 3 5 3 2" xfId="43891"/>
    <cellStyle name="Calculation 2 4 3 3 5 4" xfId="17545"/>
    <cellStyle name="Calculation 2 4 3 3 5 4 2" xfId="45339"/>
    <cellStyle name="Calculation 2 4 3 3 5 5" xfId="34274"/>
    <cellStyle name="Calculation 2 4 3 3 6" xfId="12491"/>
    <cellStyle name="Calculation 2 4 3 3 6 2" xfId="22447"/>
    <cellStyle name="Calculation 2 4 3 3 6 2 2" xfId="43907"/>
    <cellStyle name="Calculation 2 4 3 3 6 3" xfId="26592"/>
    <cellStyle name="Calculation 2 4 3 3 6 3 2" xfId="40664"/>
    <cellStyle name="Calculation 2 4 3 3 6 4" xfId="17356"/>
    <cellStyle name="Calculation 2 4 3 3 6 4 2" xfId="46241"/>
    <cellStyle name="Calculation 2 4 3 3 6 5" xfId="34439"/>
    <cellStyle name="Calculation 2 4 3 3 7" xfId="12802"/>
    <cellStyle name="Calculation 2 4 3 3 7 2" xfId="22758"/>
    <cellStyle name="Calculation 2 4 3 3 7 2 2" xfId="40532"/>
    <cellStyle name="Calculation 2 4 3 3 7 3" xfId="26895"/>
    <cellStyle name="Calculation 2 4 3 3 7 3 2" xfId="46941"/>
    <cellStyle name="Calculation 2 4 3 3 7 4" xfId="17667"/>
    <cellStyle name="Calculation 2 4 3 3 7 4 2" xfId="30260"/>
    <cellStyle name="Calculation 2 4 3 3 7 5" xfId="34172"/>
    <cellStyle name="Calculation 2 4 3 3 8" xfId="12937"/>
    <cellStyle name="Calculation 2 4 3 3 8 2" xfId="22893"/>
    <cellStyle name="Calculation 2 4 3 3 8 2 2" xfId="35128"/>
    <cellStyle name="Calculation 2 4 3 3 8 3" xfId="27025"/>
    <cellStyle name="Calculation 2 4 3 3 8 3 2" xfId="47051"/>
    <cellStyle name="Calculation 2 4 3 3 8 4" xfId="17802"/>
    <cellStyle name="Calculation 2 4 3 3 8 4 2" xfId="46381"/>
    <cellStyle name="Calculation 2 4 3 3 8 5" xfId="34053"/>
    <cellStyle name="Calculation 2 4 3 3 9" xfId="13336"/>
    <cellStyle name="Calculation 2 4 3 3 9 2" xfId="23287"/>
    <cellStyle name="Calculation 2 4 3 3 9 2 2" xfId="43042"/>
    <cellStyle name="Calculation 2 4 3 3 9 3" xfId="27406"/>
    <cellStyle name="Calculation 2 4 3 3 9 3 2" xfId="47394"/>
    <cellStyle name="Calculation 2 4 3 3 9 4" xfId="18201"/>
    <cellStyle name="Calculation 2 4 3 3 9 4 2" xfId="37149"/>
    <cellStyle name="Calculation 2 4 3 3 9 5" xfId="33692"/>
    <cellStyle name="Calculation 2 4 3 4" xfId="395"/>
    <cellStyle name="Calculation 2 4 3 4 10" xfId="13524"/>
    <cellStyle name="Calculation 2 4 3 4 10 2" xfId="23471"/>
    <cellStyle name="Calculation 2 4 3 4 10 2 2" xfId="43057"/>
    <cellStyle name="Calculation 2 4 3 4 10 3" xfId="27582"/>
    <cellStyle name="Calculation 2 4 3 4 10 3 2" xfId="47542"/>
    <cellStyle name="Calculation 2 4 3 4 10 4" xfId="18389"/>
    <cellStyle name="Calculation 2 4 3 4 10 4 2" xfId="45478"/>
    <cellStyle name="Calculation 2 4 3 4 10 5" xfId="33532"/>
    <cellStyle name="Calculation 2 4 3 4 11" xfId="13708"/>
    <cellStyle name="Calculation 2 4 3 4 11 2" xfId="23655"/>
    <cellStyle name="Calculation 2 4 3 4 11 2 2" xfId="39953"/>
    <cellStyle name="Calculation 2 4 3 4 11 3" xfId="27758"/>
    <cellStyle name="Calculation 2 4 3 4 11 3 2" xfId="47714"/>
    <cellStyle name="Calculation 2 4 3 4 11 4" xfId="18573"/>
    <cellStyle name="Calculation 2 4 3 4 11 4 2" xfId="42967"/>
    <cellStyle name="Calculation 2 4 3 4 11 5" xfId="33352"/>
    <cellStyle name="Calculation 2 4 3 4 12" xfId="13608"/>
    <cellStyle name="Calculation 2 4 3 4 12 2" xfId="23555"/>
    <cellStyle name="Calculation 2 4 3 4 12 2 2" xfId="37566"/>
    <cellStyle name="Calculation 2 4 3 4 12 3" xfId="27662"/>
    <cellStyle name="Calculation 2 4 3 4 12 3 2" xfId="47622"/>
    <cellStyle name="Calculation 2 4 3 4 12 4" xfId="18473"/>
    <cellStyle name="Calculation 2 4 3 4 12 4 2" xfId="45479"/>
    <cellStyle name="Calculation 2 4 3 4 12 5" xfId="33448"/>
    <cellStyle name="Calculation 2 4 3 4 13" xfId="13942"/>
    <cellStyle name="Calculation 2 4 3 4 13 2" xfId="23880"/>
    <cellStyle name="Calculation 2 4 3 4 13 2 2" xfId="38353"/>
    <cellStyle name="Calculation 2 4 3 4 13 3" xfId="27972"/>
    <cellStyle name="Calculation 2 4 3 4 13 3 2" xfId="47898"/>
    <cellStyle name="Calculation 2 4 3 4 13 4" xfId="18807"/>
    <cellStyle name="Calculation 2 4 3 4 13 4 2" xfId="46397"/>
    <cellStyle name="Calculation 2 4 3 4 13 5" xfId="33146"/>
    <cellStyle name="Calculation 2 4 3 4 14" xfId="14032"/>
    <cellStyle name="Calculation 2 4 3 4 14 2" xfId="23970"/>
    <cellStyle name="Calculation 2 4 3 4 14 2 2" xfId="40008"/>
    <cellStyle name="Calculation 2 4 3 4 14 3" xfId="28058"/>
    <cellStyle name="Calculation 2 4 3 4 14 3 2" xfId="47980"/>
    <cellStyle name="Calculation 2 4 3 4 14 4" xfId="18897"/>
    <cellStyle name="Calculation 2 4 3 4 14 4 2" xfId="37741"/>
    <cellStyle name="Calculation 2 4 3 4 14 5" xfId="33060"/>
    <cellStyle name="Calculation 2 4 3 4 15" xfId="19069"/>
    <cellStyle name="Calculation 2 4 3 4 15 2" xfId="39349"/>
    <cellStyle name="Calculation 2 4 3 4 16" xfId="19535"/>
    <cellStyle name="Calculation 2 4 3 4 16 2" xfId="46196"/>
    <cellStyle name="Calculation 2 4 3 4 17" xfId="14204"/>
    <cellStyle name="Calculation 2 4 3 4 17 2" xfId="32932"/>
    <cellStyle name="Calculation 2 4 3 4 18" xfId="38186"/>
    <cellStyle name="Calculation 2 4 3 4 2" xfId="9822"/>
    <cellStyle name="Calculation 2 4 3 4 2 2" xfId="19846"/>
    <cellStyle name="Calculation 2 4 3 4 2 2 2" xfId="36313"/>
    <cellStyle name="Calculation 2 4 3 4 2 3" xfId="24282"/>
    <cellStyle name="Calculation 2 4 3 4 2 3 2" xfId="46012"/>
    <cellStyle name="Calculation 2 4 3 4 2 4" xfId="14687"/>
    <cellStyle name="Calculation 2 4 3 4 2 4 2" xfId="32512"/>
    <cellStyle name="Calculation 2 4 3 4 2 5" xfId="44971"/>
    <cellStyle name="Calculation 2 4 3 4 3" xfId="9668"/>
    <cellStyle name="Calculation 2 4 3 4 3 2" xfId="19692"/>
    <cellStyle name="Calculation 2 4 3 4 3 2 2" xfId="45733"/>
    <cellStyle name="Calculation 2 4 3 4 3 3" xfId="24132"/>
    <cellStyle name="Calculation 2 4 3 4 3 3 2" xfId="40313"/>
    <cellStyle name="Calculation 2 4 3 4 3 4" xfId="14533"/>
    <cellStyle name="Calculation 2 4 3 4 3 4 2" xfId="32660"/>
    <cellStyle name="Calculation 2 4 3 4 3 5" xfId="44713"/>
    <cellStyle name="Calculation 2 4 3 4 4" xfId="12359"/>
    <cellStyle name="Calculation 2 4 3 4 4 2" xfId="22315"/>
    <cellStyle name="Calculation 2 4 3 4 4 2 2" xfId="43761"/>
    <cellStyle name="Calculation 2 4 3 4 4 3" xfId="26468"/>
    <cellStyle name="Calculation 2 4 3 4 4 3 2" xfId="39607"/>
    <cellStyle name="Calculation 2 4 3 4 4 4" xfId="17224"/>
    <cellStyle name="Calculation 2 4 3 4 4 4 2" xfId="38104"/>
    <cellStyle name="Calculation 2 4 3 4 4 5" xfId="34565"/>
    <cellStyle name="Calculation 2 4 3 4 5" xfId="12679"/>
    <cellStyle name="Calculation 2 4 3 4 5 2" xfId="22635"/>
    <cellStyle name="Calculation 2 4 3 4 5 2 2" xfId="41537"/>
    <cellStyle name="Calculation 2 4 3 4 5 3" xfId="26777"/>
    <cellStyle name="Calculation 2 4 3 4 5 3 2" xfId="46596"/>
    <cellStyle name="Calculation 2 4 3 4 5 4" xfId="17544"/>
    <cellStyle name="Calculation 2 4 3 4 5 4 2" xfId="39262"/>
    <cellStyle name="Calculation 2 4 3 4 5 5" xfId="34275"/>
    <cellStyle name="Calculation 2 4 3 4 6" xfId="12490"/>
    <cellStyle name="Calculation 2 4 3 4 6 2" xfId="22446"/>
    <cellStyle name="Calculation 2 4 3 4 6 2 2" xfId="46612"/>
    <cellStyle name="Calculation 2 4 3 4 6 3" xfId="26591"/>
    <cellStyle name="Calculation 2 4 3 4 6 3 2" xfId="37937"/>
    <cellStyle name="Calculation 2 4 3 4 6 4" xfId="17355"/>
    <cellStyle name="Calculation 2 4 3 4 6 4 2" xfId="40204"/>
    <cellStyle name="Calculation 2 4 3 4 6 5" xfId="34440"/>
    <cellStyle name="Calculation 2 4 3 4 7" xfId="12801"/>
    <cellStyle name="Calculation 2 4 3 4 7 2" xfId="22757"/>
    <cellStyle name="Calculation 2 4 3 4 7 2 2" xfId="37806"/>
    <cellStyle name="Calculation 2 4 3 4 7 3" xfId="26894"/>
    <cellStyle name="Calculation 2 4 3 4 7 3 2" xfId="46940"/>
    <cellStyle name="Calculation 2 4 3 4 7 4" xfId="17666"/>
    <cellStyle name="Calculation 2 4 3 4 7 4 2" xfId="37140"/>
    <cellStyle name="Calculation 2 4 3 4 7 5" xfId="34173"/>
    <cellStyle name="Calculation 2 4 3 4 8" xfId="12936"/>
    <cellStyle name="Calculation 2 4 3 4 8 2" xfId="22892"/>
    <cellStyle name="Calculation 2 4 3 4 8 2 2" xfId="41398"/>
    <cellStyle name="Calculation 2 4 3 4 8 3" xfId="27024"/>
    <cellStyle name="Calculation 2 4 3 4 8 3 2" xfId="47050"/>
    <cellStyle name="Calculation 2 4 3 4 8 4" xfId="17801"/>
    <cellStyle name="Calculation 2 4 3 4 8 4 2" xfId="40348"/>
    <cellStyle name="Calculation 2 4 3 4 8 5" xfId="34054"/>
    <cellStyle name="Calculation 2 4 3 4 9" xfId="13335"/>
    <cellStyle name="Calculation 2 4 3 4 9 2" xfId="23286"/>
    <cellStyle name="Calculation 2 4 3 4 9 2 2" xfId="45788"/>
    <cellStyle name="Calculation 2 4 3 4 9 3" xfId="27405"/>
    <cellStyle name="Calculation 2 4 3 4 9 3 2" xfId="47393"/>
    <cellStyle name="Calculation 2 4 3 4 9 4" xfId="18200"/>
    <cellStyle name="Calculation 2 4 3 4 9 4 2" xfId="43445"/>
    <cellStyle name="Calculation 2 4 3 4 9 5" xfId="33693"/>
    <cellStyle name="Calculation 2 4 3 5" xfId="396"/>
    <cellStyle name="Calculation 2 4 3 5 10" xfId="13523"/>
    <cellStyle name="Calculation 2 4 3 5 10 2" xfId="23470"/>
    <cellStyle name="Calculation 2 4 3 5 10 2 2" xfId="45804"/>
    <cellStyle name="Calculation 2 4 3 5 10 3" xfId="27581"/>
    <cellStyle name="Calculation 2 4 3 5 10 3 2" xfId="47541"/>
    <cellStyle name="Calculation 2 4 3 5 10 4" xfId="18388"/>
    <cellStyle name="Calculation 2 4 3 5 10 4 2" xfId="39409"/>
    <cellStyle name="Calculation 2 4 3 5 10 5" xfId="33533"/>
    <cellStyle name="Calculation 2 4 3 5 11" xfId="13707"/>
    <cellStyle name="Calculation 2 4 3 5 11 2" xfId="23654"/>
    <cellStyle name="Calculation 2 4 3 5 11 2 2" xfId="37323"/>
    <cellStyle name="Calculation 2 4 3 5 11 3" xfId="27757"/>
    <cellStyle name="Calculation 2 4 3 5 11 3 2" xfId="47713"/>
    <cellStyle name="Calculation 2 4 3 5 11 4" xfId="18572"/>
    <cellStyle name="Calculation 2 4 3 5 11 4 2" xfId="45715"/>
    <cellStyle name="Calculation 2 4 3 5 11 5" xfId="33353"/>
    <cellStyle name="Calculation 2 4 3 5 12" xfId="13607"/>
    <cellStyle name="Calculation 2 4 3 5 12 2" xfId="23554"/>
    <cellStyle name="Calculation 2 4 3 5 12 2 2" xfId="43854"/>
    <cellStyle name="Calculation 2 4 3 5 12 3" xfId="27661"/>
    <cellStyle name="Calculation 2 4 3 5 12 3 2" xfId="47621"/>
    <cellStyle name="Calculation 2 4 3 5 12 4" xfId="18472"/>
    <cellStyle name="Calculation 2 4 3 5 12 4 2" xfId="39410"/>
    <cellStyle name="Calculation 2 4 3 5 12 5" xfId="33449"/>
    <cellStyle name="Calculation 2 4 3 5 13" xfId="13941"/>
    <cellStyle name="Calculation 2 4 3 5 13 2" xfId="23879"/>
    <cellStyle name="Calculation 2 4 3 5 13 2 2" xfId="35112"/>
    <cellStyle name="Calculation 2 4 3 5 13 3" xfId="27971"/>
    <cellStyle name="Calculation 2 4 3 5 13 3 2" xfId="47897"/>
    <cellStyle name="Calculation 2 4 3 5 13 4" xfId="18806"/>
    <cellStyle name="Calculation 2 4 3 5 13 4 2" xfId="40364"/>
    <cellStyle name="Calculation 2 4 3 5 13 5" xfId="33147"/>
    <cellStyle name="Calculation 2 4 3 5 14" xfId="14031"/>
    <cellStyle name="Calculation 2 4 3 5 14 2" xfId="23969"/>
    <cellStyle name="Calculation 2 4 3 5 14 2 2" xfId="36976"/>
    <cellStyle name="Calculation 2 4 3 5 14 3" xfId="28057"/>
    <cellStyle name="Calculation 2 4 3 5 14 3 2" xfId="47979"/>
    <cellStyle name="Calculation 2 4 3 5 14 4" xfId="18896"/>
    <cellStyle name="Calculation 2 4 3 5 14 4 2" xfId="44022"/>
    <cellStyle name="Calculation 2 4 3 5 14 5" xfId="33061"/>
    <cellStyle name="Calculation 2 4 3 5 15" xfId="19070"/>
    <cellStyle name="Calculation 2 4 3 5 15 2" xfId="45425"/>
    <cellStyle name="Calculation 2 4 3 5 16" xfId="19534"/>
    <cellStyle name="Calculation 2 4 3 5 16 2" xfId="40154"/>
    <cellStyle name="Calculation 2 4 3 5 17" xfId="14205"/>
    <cellStyle name="Calculation 2 4 3 5 17 2" xfId="32931"/>
    <cellStyle name="Calculation 2 4 3 5 18" xfId="44225"/>
    <cellStyle name="Calculation 2 4 3 5 2" xfId="9823"/>
    <cellStyle name="Calculation 2 4 3 5 2 2" xfId="19847"/>
    <cellStyle name="Calculation 2 4 3 5 2 2 2" xfId="38413"/>
    <cellStyle name="Calculation 2 4 3 5 2 3" xfId="24283"/>
    <cellStyle name="Calculation 2 4 3 5 2 3 2" xfId="43276"/>
    <cellStyle name="Calculation 2 4 3 5 2 4" xfId="14688"/>
    <cellStyle name="Calculation 2 4 3 5 2 4 2" xfId="32511"/>
    <cellStyle name="Calculation 2 4 3 5 2 5" xfId="42201"/>
    <cellStyle name="Calculation 2 4 3 5 3" xfId="9669"/>
    <cellStyle name="Calculation 2 4 3 5 3 2" xfId="19693"/>
    <cellStyle name="Calculation 2 4 3 5 3 2 2" xfId="42986"/>
    <cellStyle name="Calculation 2 4 3 5 3 3" xfId="24133"/>
    <cellStyle name="Calculation 2 4 3 5 3 3 2" xfId="46346"/>
    <cellStyle name="Calculation 2 4 3 5 3 4" xfId="14534"/>
    <cellStyle name="Calculation 2 4 3 5 3 4 2" xfId="32659"/>
    <cellStyle name="Calculation 2 4 3 5 3 5" xfId="41902"/>
    <cellStyle name="Calculation 2 4 3 5 4" xfId="12356"/>
    <cellStyle name="Calculation 2 4 3 5 4 2" xfId="22312"/>
    <cellStyle name="Calculation 2 4 3 5 4 2 2" xfId="37619"/>
    <cellStyle name="Calculation 2 4 3 5 4 3" xfId="26465"/>
    <cellStyle name="Calculation 2 4 3 5 4 3 2" xfId="45794"/>
    <cellStyle name="Calculation 2 4 3 5 4 4" xfId="17221"/>
    <cellStyle name="Calculation 2 4 3 5 4 4 2" xfId="43429"/>
    <cellStyle name="Calculation 2 4 3 5 4 5" xfId="34566"/>
    <cellStyle name="Calculation 2 4 3 5 5" xfId="12678"/>
    <cellStyle name="Calculation 2 4 3 5 5 2" xfId="22634"/>
    <cellStyle name="Calculation 2 4 3 5 5 2 2" xfId="44410"/>
    <cellStyle name="Calculation 2 4 3 5 5 3" xfId="26776"/>
    <cellStyle name="Calculation 2 4 3 5 5 3 2" xfId="40582"/>
    <cellStyle name="Calculation 2 4 3 5 5 4" xfId="17543"/>
    <cellStyle name="Calculation 2 4 3 5 5 4 2" xfId="35205"/>
    <cellStyle name="Calculation 2 4 3 5 5 5" xfId="34276"/>
    <cellStyle name="Calculation 2 4 3 5 6" xfId="12489"/>
    <cellStyle name="Calculation 2 4 3 5 6 2" xfId="22445"/>
    <cellStyle name="Calculation 2 4 3 5 6 2 2" xfId="40600"/>
    <cellStyle name="Calculation 2 4 3 5 6 3" xfId="26590"/>
    <cellStyle name="Calculation 2 4 3 5 6 3 2" xfId="44217"/>
    <cellStyle name="Calculation 2 4 3 5 6 4" xfId="17354"/>
    <cellStyle name="Calculation 2 4 3 5 6 4 2" xfId="37715"/>
    <cellStyle name="Calculation 2 4 3 5 6 5" xfId="34441"/>
    <cellStyle name="Calculation 2 4 3 5 7" xfId="12800"/>
    <cellStyle name="Calculation 2 4 3 5 7 2" xfId="22756"/>
    <cellStyle name="Calculation 2 4 3 5 7 2 2" xfId="44086"/>
    <cellStyle name="Calculation 2 4 3 5 7 3" xfId="26893"/>
    <cellStyle name="Calculation 2 4 3 5 7 3 2" xfId="46939"/>
    <cellStyle name="Calculation 2 4 3 5 7 4" xfId="17665"/>
    <cellStyle name="Calculation 2 4 3 5 7 4 2" xfId="43436"/>
    <cellStyle name="Calculation 2 4 3 5 7 5" xfId="34174"/>
    <cellStyle name="Calculation 2 4 3 5 8" xfId="12935"/>
    <cellStyle name="Calculation 2 4 3 5 8 2" xfId="22891"/>
    <cellStyle name="Calculation 2 4 3 5 8 2 2" xfId="44275"/>
    <cellStyle name="Calculation 2 4 3 5 8 3" xfId="27023"/>
    <cellStyle name="Calculation 2 4 3 5 8 3 2" xfId="47049"/>
    <cellStyle name="Calculation 2 4 3 5 8 4" xfId="17800"/>
    <cellStyle name="Calculation 2 4 3 5 8 4 2" xfId="36874"/>
    <cellStyle name="Calculation 2 4 3 5 8 5" xfId="34055"/>
    <cellStyle name="Calculation 2 4 3 5 9" xfId="13334"/>
    <cellStyle name="Calculation 2 4 3 5 9 2" xfId="23285"/>
    <cellStyle name="Calculation 2 4 3 5 9 2 2" xfId="39732"/>
    <cellStyle name="Calculation 2 4 3 5 9 3" xfId="27404"/>
    <cellStyle name="Calculation 2 4 3 5 9 3 2" xfId="47392"/>
    <cellStyle name="Calculation 2 4 3 5 9 4" xfId="18199"/>
    <cellStyle name="Calculation 2 4 3 5 9 4 2" xfId="46173"/>
    <cellStyle name="Calculation 2 4 3 5 9 5" xfId="33694"/>
    <cellStyle name="Calculation 2 4 3 6" xfId="9818"/>
    <cellStyle name="Calculation 2 4 3 6 2" xfId="19842"/>
    <cellStyle name="Calculation 2 4 3 6 2 2" xfId="35174"/>
    <cellStyle name="Calculation 2 4 3 6 3" xfId="24278"/>
    <cellStyle name="Calculation 2 4 3 6 3 2" xfId="46349"/>
    <cellStyle name="Calculation 2 4 3 6 4" xfId="14683"/>
    <cellStyle name="Calculation 2 4 3 6 4 2" xfId="32516"/>
    <cellStyle name="Calculation 2 4 3 6 5" xfId="44930"/>
    <cellStyle name="Calculation 2 4 3 7" xfId="9664"/>
    <cellStyle name="Calculation 2 4 3 7 2" xfId="19688"/>
    <cellStyle name="Calculation 2 4 3 7 2 2" xfId="45500"/>
    <cellStyle name="Calculation 2 4 3 7 3" xfId="24128"/>
    <cellStyle name="Calculation 2 4 3 7 3 2" xfId="40476"/>
    <cellStyle name="Calculation 2 4 3 7 4" xfId="14529"/>
    <cellStyle name="Calculation 2 4 3 7 4 2" xfId="32664"/>
    <cellStyle name="Calculation 2 4 3 7 5" xfId="38156"/>
    <cellStyle name="Calculation 2 4 3 8" xfId="12363"/>
    <cellStyle name="Calculation 2 4 3 8 2" xfId="22319"/>
    <cellStyle name="Calculation 2 4 3 8 2 2" xfId="41271"/>
    <cellStyle name="Calculation 2 4 3 8 3" xfId="26472"/>
    <cellStyle name="Calculation 2 4 3 8 3 2" xfId="38204"/>
    <cellStyle name="Calculation 2 4 3 8 4" xfId="17228"/>
    <cellStyle name="Calculation 2 4 3 8 4 2" xfId="46693"/>
    <cellStyle name="Calculation 2 4 3 8 5" xfId="34561"/>
    <cellStyle name="Calculation 2 4 3 9" xfId="12683"/>
    <cellStyle name="Calculation 2 4 3 9 2" xfId="22639"/>
    <cellStyle name="Calculation 2 4 3 9 2 2" xfId="40990"/>
    <cellStyle name="Calculation 2 4 3 9 3" xfId="26781"/>
    <cellStyle name="Calculation 2 4 3 9 3 2" xfId="46522"/>
    <cellStyle name="Calculation 2 4 3 9 4" xfId="17548"/>
    <cellStyle name="Calculation 2 4 3 9 4 2" xfId="38443"/>
    <cellStyle name="Calculation 2 4 3 9 5" xfId="34271"/>
    <cellStyle name="Calculation 2 4 4" xfId="397"/>
    <cellStyle name="Calculation 2 4 4 10" xfId="13333"/>
    <cellStyle name="Calculation 2 4 4 10 2" xfId="23284"/>
    <cellStyle name="Calculation 2 4 4 10 2 2" xfId="36576"/>
    <cellStyle name="Calculation 2 4 4 10 3" xfId="27403"/>
    <cellStyle name="Calculation 2 4 4 10 3 2" xfId="47391"/>
    <cellStyle name="Calculation 2 4 4 10 4" xfId="18198"/>
    <cellStyle name="Calculation 2 4 4 10 4 2" xfId="40131"/>
    <cellStyle name="Calculation 2 4 4 10 5" xfId="33695"/>
    <cellStyle name="Calculation 2 4 4 11" xfId="13522"/>
    <cellStyle name="Calculation 2 4 4 11 2" xfId="23469"/>
    <cellStyle name="Calculation 2 4 4 11 2 2" xfId="39748"/>
    <cellStyle name="Calculation 2 4 4 11 3" xfId="27580"/>
    <cellStyle name="Calculation 2 4 4 11 3 2" xfId="47540"/>
    <cellStyle name="Calculation 2 4 4 11 4" xfId="18387"/>
    <cellStyle name="Calculation 2 4 4 11 4 2" xfId="37072"/>
    <cellStyle name="Calculation 2 4 4 11 5" xfId="33534"/>
    <cellStyle name="Calculation 2 4 4 12" xfId="13706"/>
    <cellStyle name="Calculation 2 4 4 12 2" xfId="23653"/>
    <cellStyle name="Calculation 2 4 4 12 2 2" xfId="43619"/>
    <cellStyle name="Calculation 2 4 4 12 3" xfId="27756"/>
    <cellStyle name="Calculation 2 4 4 12 3 2" xfId="47712"/>
    <cellStyle name="Calculation 2 4 4 12 4" xfId="18571"/>
    <cellStyle name="Calculation 2 4 4 12 4 2" xfId="39658"/>
    <cellStyle name="Calculation 2 4 4 12 5" xfId="33354"/>
    <cellStyle name="Calculation 2 4 4 13" xfId="13606"/>
    <cellStyle name="Calculation 2 4 4 13 2" xfId="23553"/>
    <cellStyle name="Calculation 2 4 4 13 2 2" xfId="46561"/>
    <cellStyle name="Calculation 2 4 4 13 3" xfId="27660"/>
    <cellStyle name="Calculation 2 4 4 13 3 2" xfId="47620"/>
    <cellStyle name="Calculation 2 4 4 13 4" xfId="18471"/>
    <cellStyle name="Calculation 2 4 4 13 4 2" xfId="37073"/>
    <cellStyle name="Calculation 2 4 4 13 5" xfId="33450"/>
    <cellStyle name="Calculation 2 4 4 14" xfId="13940"/>
    <cellStyle name="Calculation 2 4 4 14 2" xfId="23878"/>
    <cellStyle name="Calculation 2 4 4 14 2 2" xfId="41381"/>
    <cellStyle name="Calculation 2 4 4 14 3" xfId="27970"/>
    <cellStyle name="Calculation 2 4 4 14 3 2" xfId="47896"/>
    <cellStyle name="Calculation 2 4 4 14 4" xfId="18805"/>
    <cellStyle name="Calculation 2 4 4 14 4 2" xfId="36890"/>
    <cellStyle name="Calculation 2 4 4 14 5" xfId="33148"/>
    <cellStyle name="Calculation 2 4 4 15" xfId="14030"/>
    <cellStyle name="Calculation 2 4 4 15 2" xfId="23968"/>
    <cellStyle name="Calculation 2 4 4 15 2 2" xfId="43271"/>
    <cellStyle name="Calculation 2 4 4 15 3" xfId="28056"/>
    <cellStyle name="Calculation 2 4 4 15 3 2" xfId="47978"/>
    <cellStyle name="Calculation 2 4 4 15 4" xfId="18895"/>
    <cellStyle name="Calculation 2 4 4 15 4 2" xfId="46720"/>
    <cellStyle name="Calculation 2 4 4 15 5" xfId="33062"/>
    <cellStyle name="Calculation 2 4 4 16" xfId="19071"/>
    <cellStyle name="Calculation 2 4 4 16 2" xfId="42664"/>
    <cellStyle name="Calculation 2 4 4 17" xfId="19533"/>
    <cellStyle name="Calculation 2 4 4 17 2" xfId="37402"/>
    <cellStyle name="Calculation 2 4 4 18" xfId="14206"/>
    <cellStyle name="Calculation 2 4 4 18 2" xfId="32930"/>
    <cellStyle name="Calculation 2 4 4 19" xfId="41331"/>
    <cellStyle name="Calculation 2 4 4 2" xfId="398"/>
    <cellStyle name="Calculation 2 4 4 2 10" xfId="13521"/>
    <cellStyle name="Calculation 2 4 4 2 10 2" xfId="23468"/>
    <cellStyle name="Calculation 2 4 4 2 10 2 2" xfId="36579"/>
    <cellStyle name="Calculation 2 4 4 2 10 3" xfId="27579"/>
    <cellStyle name="Calculation 2 4 4 2 10 3 2" xfId="47539"/>
    <cellStyle name="Calculation 2 4 4 2 10 4" xfId="18386"/>
    <cellStyle name="Calculation 2 4 4 2 10 4 2" xfId="43366"/>
    <cellStyle name="Calculation 2 4 4 2 10 5" xfId="33535"/>
    <cellStyle name="Calculation 2 4 4 2 11" xfId="13705"/>
    <cellStyle name="Calculation 2 4 4 2 11 2" xfId="23652"/>
    <cellStyle name="Calculation 2 4 4 2 11 2 2" xfId="46338"/>
    <cellStyle name="Calculation 2 4 4 2 11 3" xfId="27755"/>
    <cellStyle name="Calculation 2 4 4 2 11 3 2" xfId="47711"/>
    <cellStyle name="Calculation 2 4 4 2 11 4" xfId="18570"/>
    <cellStyle name="Calculation 2 4 4 2 11 4 2" xfId="36429"/>
    <cellStyle name="Calculation 2 4 4 2 11 5" xfId="33355"/>
    <cellStyle name="Calculation 2 4 4 2 12" xfId="13605"/>
    <cellStyle name="Calculation 2 4 4 2 12 2" xfId="23552"/>
    <cellStyle name="Calculation 2 4 4 2 12 2 2" xfId="40545"/>
    <cellStyle name="Calculation 2 4 4 2 12 3" xfId="27659"/>
    <cellStyle name="Calculation 2 4 4 2 12 3 2" xfId="47619"/>
    <cellStyle name="Calculation 2 4 4 2 12 4" xfId="18470"/>
    <cellStyle name="Calculation 2 4 4 2 12 4 2" xfId="43367"/>
    <cellStyle name="Calculation 2 4 4 2 12 5" xfId="33451"/>
    <cellStyle name="Calculation 2 4 4 2 13" xfId="13939"/>
    <cellStyle name="Calculation 2 4 4 2 13 2" xfId="23877"/>
    <cellStyle name="Calculation 2 4 4 2 13 2 2" xfId="44258"/>
    <cellStyle name="Calculation 2 4 4 2 13 3" xfId="27969"/>
    <cellStyle name="Calculation 2 4 4 2 13 3 2" xfId="47895"/>
    <cellStyle name="Calculation 2 4 4 2 13 4" xfId="18804"/>
    <cellStyle name="Calculation 2 4 4 2 13 4 2" xfId="43188"/>
    <cellStyle name="Calculation 2 4 4 2 13 5" xfId="33149"/>
    <cellStyle name="Calculation 2 4 4 2 14" xfId="14029"/>
    <cellStyle name="Calculation 2 4 4 2 14 2" xfId="23967"/>
    <cellStyle name="Calculation 2 4 4 2 14 2 2" xfId="46007"/>
    <cellStyle name="Calculation 2 4 4 2 14 3" xfId="28055"/>
    <cellStyle name="Calculation 2 4 4 2 14 3 2" xfId="47977"/>
    <cellStyle name="Calculation 2 4 4 2 14 4" xfId="18894"/>
    <cellStyle name="Calculation 2 4 4 2 14 4 2" xfId="40717"/>
    <cellStyle name="Calculation 2 4 4 2 14 5" xfId="33063"/>
    <cellStyle name="Calculation 2 4 4 2 15" xfId="19072"/>
    <cellStyle name="Calculation 2 4 4 2 15 2" xfId="36367"/>
    <cellStyle name="Calculation 2 4 4 2 16" xfId="19532"/>
    <cellStyle name="Calculation 2 4 4 2 16 2" xfId="43696"/>
    <cellStyle name="Calculation 2 4 4 2 17" xfId="14207"/>
    <cellStyle name="Calculation 2 4 4 2 17 2" xfId="32929"/>
    <cellStyle name="Calculation 2 4 4 2 18" xfId="40759"/>
    <cellStyle name="Calculation 2 4 4 2 2" xfId="9825"/>
    <cellStyle name="Calculation 2 4 4 2 2 2" xfId="19849"/>
    <cellStyle name="Calculation 2 4 4 2 2 2 2" xfId="41579"/>
    <cellStyle name="Calculation 2 4 4 2 2 3" xfId="24285"/>
    <cellStyle name="Calculation 2 4 4 2 2 3 2" xfId="40013"/>
    <cellStyle name="Calculation 2 4 4 2 2 4" xfId="14690"/>
    <cellStyle name="Calculation 2 4 4 2 2 4 2" xfId="32509"/>
    <cellStyle name="Calculation 2 4 4 2 2 5" xfId="39046"/>
    <cellStyle name="Calculation 2 4 4 2 3" xfId="9671"/>
    <cellStyle name="Calculation 2 4 4 2 3 2" xfId="19695"/>
    <cellStyle name="Calculation 2 4 4 2 3 2 2" xfId="39361"/>
    <cellStyle name="Calculation 2 4 4 2 3 3" xfId="24135"/>
    <cellStyle name="Calculation 2 4 4 2 3 3 2" xfId="37331"/>
    <cellStyle name="Calculation 2 4 4 2 3 4" xfId="14536"/>
    <cellStyle name="Calculation 2 4 4 2 3 4 2" xfId="32657"/>
    <cellStyle name="Calculation 2 4 4 2 3 5" xfId="38640"/>
    <cellStyle name="Calculation 2 4 4 2 4" xfId="12354"/>
    <cellStyle name="Calculation 2 4 4 2 4 2" xfId="22310"/>
    <cellStyle name="Calculation 2 4 4 2 4 2 2" xfId="46610"/>
    <cellStyle name="Calculation 2 4 4 2 4 3" xfId="26463"/>
    <cellStyle name="Calculation 2 4 4 2 4 3 2" xfId="36841"/>
    <cellStyle name="Calculation 2 4 4 2 4 4" xfId="17219"/>
    <cellStyle name="Calculation 2 4 4 2 4 4 2" xfId="40116"/>
    <cellStyle name="Calculation 2 4 4 2 4 5" xfId="34568"/>
    <cellStyle name="Calculation 2 4 4 2 5" xfId="12676"/>
    <cellStyle name="Calculation 2 4 4 2 5 2" xfId="22632"/>
    <cellStyle name="Calculation 2 4 4 2 5 2 2" xfId="35131"/>
    <cellStyle name="Calculation 2 4 4 2 5 3" xfId="26774"/>
    <cellStyle name="Calculation 2 4 4 2 5 3 2" xfId="43960"/>
    <cellStyle name="Calculation 2 4 4 2 5 4" xfId="17541"/>
    <cellStyle name="Calculation 2 4 4 2 5 4 2" xfId="44348"/>
    <cellStyle name="Calculation 2 4 4 2 5 5" xfId="34278"/>
    <cellStyle name="Calculation 2 4 4 2 6" xfId="12487"/>
    <cellStyle name="Calculation 2 4 4 2 6 2" xfId="22443"/>
    <cellStyle name="Calculation 2 4 4 2 6 2 2" xfId="43835"/>
    <cellStyle name="Calculation 2 4 4 2 6 3" xfId="26588"/>
    <cellStyle name="Calculation 2 4 4 2 6 3 2" xfId="40912"/>
    <cellStyle name="Calculation 2 4 4 2 6 4" xfId="17352"/>
    <cellStyle name="Calculation 2 4 4 2 6 4 2" xfId="46695"/>
    <cellStyle name="Calculation 2 4 4 2 6 5" xfId="34443"/>
    <cellStyle name="Calculation 2 4 4 2 7" xfId="12798"/>
    <cellStyle name="Calculation 2 4 4 2 7 2" xfId="22754"/>
    <cellStyle name="Calculation 2 4 4 2 7 2 2" xfId="40781"/>
    <cellStyle name="Calculation 2 4 4 2 7 3" xfId="26891"/>
    <cellStyle name="Calculation 2 4 4 2 7 3 2" xfId="46937"/>
    <cellStyle name="Calculation 2 4 4 2 7 4" xfId="17663"/>
    <cellStyle name="Calculation 2 4 4 2 7 4 2" xfId="40122"/>
    <cellStyle name="Calculation 2 4 4 2 7 5" xfId="34176"/>
    <cellStyle name="Calculation 2 4 4 2 8" xfId="12925"/>
    <cellStyle name="Calculation 2 4 4 2 8 2" xfId="22881"/>
    <cellStyle name="Calculation 2 4 4 2 8 2 2" xfId="36570"/>
    <cellStyle name="Calculation 2 4 4 2 8 3" xfId="27013"/>
    <cellStyle name="Calculation 2 4 4 2 8 3 2" xfId="47039"/>
    <cellStyle name="Calculation 2 4 4 2 8 4" xfId="17790"/>
    <cellStyle name="Calculation 2 4 4 2 8 4 2" xfId="46702"/>
    <cellStyle name="Calculation 2 4 4 2 8 5" xfId="34065"/>
    <cellStyle name="Calculation 2 4 4 2 9" xfId="13332"/>
    <cellStyle name="Calculation 2 4 4 2 9 2" xfId="23283"/>
    <cellStyle name="Calculation 2 4 4 2 9 2 2" xfId="42874"/>
    <cellStyle name="Calculation 2 4 4 2 9 3" xfId="27402"/>
    <cellStyle name="Calculation 2 4 4 2 9 3 2" xfId="47390"/>
    <cellStyle name="Calculation 2 4 4 2 9 4" xfId="18197"/>
    <cellStyle name="Calculation 2 4 4 2 9 4 2" xfId="37375"/>
    <cellStyle name="Calculation 2 4 4 2 9 5" xfId="33696"/>
    <cellStyle name="Calculation 2 4 4 3" xfId="9824"/>
    <cellStyle name="Calculation 2 4 4 3 2" xfId="19848"/>
    <cellStyle name="Calculation 2 4 4 3 2 2" xfId="44451"/>
    <cellStyle name="Calculation 2 4 4 3 3" xfId="24284"/>
    <cellStyle name="Calculation 2 4 4 3 3 2" xfId="36981"/>
    <cellStyle name="Calculation 2 4 4 3 4" xfId="14689"/>
    <cellStyle name="Calculation 2 4 4 3 4 2" xfId="32510"/>
    <cellStyle name="Calculation 2 4 4 3 5" xfId="35892"/>
    <cellStyle name="Calculation 2 4 4 4" xfId="9670"/>
    <cellStyle name="Calculation 2 4 4 4 2" xfId="19694"/>
    <cellStyle name="Calculation 2 4 4 4 2 2" xfId="36687"/>
    <cellStyle name="Calculation 2 4 4 4 3" xfId="24134"/>
    <cellStyle name="Calculation 2 4 4 4 3 2" xfId="43627"/>
    <cellStyle name="Calculation 2 4 4 4 4" xfId="14535"/>
    <cellStyle name="Calculation 2 4 4 4 4 2" xfId="32658"/>
    <cellStyle name="Calculation 2 4 4 4 5" xfId="35592"/>
    <cellStyle name="Calculation 2 4 4 5" xfId="12355"/>
    <cellStyle name="Calculation 2 4 4 5 2" xfId="22311"/>
    <cellStyle name="Calculation 2 4 4 5 2 2" xfId="43905"/>
    <cellStyle name="Calculation 2 4 4 5 3" xfId="26464"/>
    <cellStyle name="Calculation 2 4 4 5 3 2" xfId="39738"/>
    <cellStyle name="Calculation 2 4 4 5 4" xfId="17220"/>
    <cellStyle name="Calculation 2 4 4 5 4 2" xfId="46158"/>
    <cellStyle name="Calculation 2 4 4 5 5" xfId="34567"/>
    <cellStyle name="Calculation 2 4 4 6" xfId="12677"/>
    <cellStyle name="Calculation 2 4 4 6 2" xfId="22633"/>
    <cellStyle name="Calculation 2 4 4 6 2 2" xfId="38372"/>
    <cellStyle name="Calculation 2 4 4 6 3" xfId="26775"/>
    <cellStyle name="Calculation 2 4 4 6 3 2" xfId="37674"/>
    <cellStyle name="Calculation 2 4 4 6 4" xfId="17542"/>
    <cellStyle name="Calculation 2 4 4 6 4 2" xfId="41474"/>
    <cellStyle name="Calculation 2 4 4 6 5" xfId="34277"/>
    <cellStyle name="Calculation 2 4 4 7" xfId="12488"/>
    <cellStyle name="Calculation 2 4 4 7 2" xfId="22444"/>
    <cellStyle name="Calculation 2 4 4 7 2 2" xfId="37547"/>
    <cellStyle name="Calculation 2 4 4 7 3" xfId="26589"/>
    <cellStyle name="Calculation 2 4 4 7 3 2" xfId="46909"/>
    <cellStyle name="Calculation 2 4 4 7 4" xfId="17353"/>
    <cellStyle name="Calculation 2 4 4 7 4 2" xfId="43997"/>
    <cellStyle name="Calculation 2 4 4 7 5" xfId="34442"/>
    <cellStyle name="Calculation 2 4 4 8" xfId="12799"/>
    <cellStyle name="Calculation 2 4 4 8 2" xfId="22755"/>
    <cellStyle name="Calculation 2 4 4 8 2 2" xfId="46782"/>
    <cellStyle name="Calculation 2 4 4 8 3" xfId="26892"/>
    <cellStyle name="Calculation 2 4 4 8 3 2" xfId="46938"/>
    <cellStyle name="Calculation 2 4 4 8 4" xfId="17664"/>
    <cellStyle name="Calculation 2 4 4 8 4 2" xfId="46164"/>
    <cellStyle name="Calculation 2 4 4 8 5" xfId="34175"/>
    <cellStyle name="Calculation 2 4 4 9" xfId="12934"/>
    <cellStyle name="Calculation 2 4 4 9 2" xfId="22890"/>
    <cellStyle name="Calculation 2 4 4 9 2 2" xfId="38234"/>
    <cellStyle name="Calculation 2 4 4 9 3" xfId="27022"/>
    <cellStyle name="Calculation 2 4 4 9 3 2" xfId="47048"/>
    <cellStyle name="Calculation 2 4 4 9 4" xfId="17799"/>
    <cellStyle name="Calculation 2 4 4 9 4 2" xfId="43171"/>
    <cellStyle name="Calculation 2 4 4 9 5" xfId="34056"/>
    <cellStyle name="Calculation 2 4 5" xfId="399"/>
    <cellStyle name="Calculation 2 4 5 10" xfId="13520"/>
    <cellStyle name="Calculation 2 4 5 10 2" xfId="23467"/>
    <cellStyle name="Calculation 2 4 5 10 2 2" xfId="42877"/>
    <cellStyle name="Calculation 2 4 5 10 3" xfId="27578"/>
    <cellStyle name="Calculation 2 4 5 10 3 2" xfId="47538"/>
    <cellStyle name="Calculation 2 4 5 10 4" xfId="18385"/>
    <cellStyle name="Calculation 2 4 5 10 4 2" xfId="46096"/>
    <cellStyle name="Calculation 2 4 5 10 5" xfId="33536"/>
    <cellStyle name="Calculation 2 4 5 11" xfId="13704"/>
    <cellStyle name="Calculation 2 4 5 11 2" xfId="23651"/>
    <cellStyle name="Calculation 2 4 5 11 2 2" xfId="40305"/>
    <cellStyle name="Calculation 2 4 5 11 3" xfId="27754"/>
    <cellStyle name="Calculation 2 4 5 11 3 2" xfId="47710"/>
    <cellStyle name="Calculation 2 4 5 11 4" xfId="18569"/>
    <cellStyle name="Calculation 2 4 5 11 4 2" xfId="42725"/>
    <cellStyle name="Calculation 2 4 5 11 5" xfId="33356"/>
    <cellStyle name="Calculation 2 4 5 12" xfId="13604"/>
    <cellStyle name="Calculation 2 4 5 12 2" xfId="23551"/>
    <cellStyle name="Calculation 2 4 5 12 2 2" xfId="37819"/>
    <cellStyle name="Calculation 2 4 5 12 3" xfId="27658"/>
    <cellStyle name="Calculation 2 4 5 12 3 2" xfId="47618"/>
    <cellStyle name="Calculation 2 4 5 12 4" xfId="18469"/>
    <cellStyle name="Calculation 2 4 5 12 4 2" xfId="46097"/>
    <cellStyle name="Calculation 2 4 5 12 5" xfId="33452"/>
    <cellStyle name="Calculation 2 4 5 13" xfId="13938"/>
    <cellStyle name="Calculation 2 4 5 13 2" xfId="23876"/>
    <cellStyle name="Calculation 2 4 5 13 2 2" xfId="38218"/>
    <cellStyle name="Calculation 2 4 5 13 3" xfId="27968"/>
    <cellStyle name="Calculation 2 4 5 13 3 2" xfId="47894"/>
    <cellStyle name="Calculation 2 4 5 13 4" xfId="18803"/>
    <cellStyle name="Calculation 2 4 5 13 4 2" xfId="45924"/>
    <cellStyle name="Calculation 2 4 5 13 5" xfId="33150"/>
    <cellStyle name="Calculation 2 4 5 14" xfId="14028"/>
    <cellStyle name="Calculation 2 4 5 14 2" xfId="23966"/>
    <cellStyle name="Calculation 2 4 5 14 2 2" xfId="39960"/>
    <cellStyle name="Calculation 2 4 5 14 3" xfId="28054"/>
    <cellStyle name="Calculation 2 4 5 14 3 2" xfId="47976"/>
    <cellStyle name="Calculation 2 4 5 14 4" xfId="18893"/>
    <cellStyle name="Calculation 2 4 5 14 4 2" xfId="41046"/>
    <cellStyle name="Calculation 2 4 5 14 5" xfId="33064"/>
    <cellStyle name="Calculation 2 4 5 15" xfId="19073"/>
    <cellStyle name="Calculation 2 4 5 15 2" xfId="38292"/>
    <cellStyle name="Calculation 2 4 5 16" xfId="19531"/>
    <cellStyle name="Calculation 2 4 5 16 2" xfId="46409"/>
    <cellStyle name="Calculation 2 4 5 17" xfId="14208"/>
    <cellStyle name="Calculation 2 4 5 17 2" xfId="32928"/>
    <cellStyle name="Calculation 2 4 5 18" xfId="46760"/>
    <cellStyle name="Calculation 2 4 5 2" xfId="9826"/>
    <cellStyle name="Calculation 2 4 5 2 2" xfId="19850"/>
    <cellStyle name="Calculation 2 4 5 2 2 2" xfId="35310"/>
    <cellStyle name="Calculation 2 4 5 2 3" xfId="24286"/>
    <cellStyle name="Calculation 2 4 5 2 3 2" xfId="46054"/>
    <cellStyle name="Calculation 2 4 5 2 4" xfId="14691"/>
    <cellStyle name="Calculation 2 4 5 2 4 2" xfId="32508"/>
    <cellStyle name="Calculation 2 4 5 2 5" xfId="45027"/>
    <cellStyle name="Calculation 2 4 5 3" xfId="9672"/>
    <cellStyle name="Calculation 2 4 5 3 2" xfId="19696"/>
    <cellStyle name="Calculation 2 4 5 3 2 2" xfId="45436"/>
    <cellStyle name="Calculation 2 4 5 3 3" xfId="24136"/>
    <cellStyle name="Calculation 2 4 5 3 3 2" xfId="39962"/>
    <cellStyle name="Calculation 2 4 5 3 4" xfId="14537"/>
    <cellStyle name="Calculation 2 4 5 3 4 2" xfId="32656"/>
    <cellStyle name="Calculation 2 4 5 3 5" xfId="44676"/>
    <cellStyle name="Calculation 2 4 5 4" xfId="12353"/>
    <cellStyle name="Calculation 2 4 5 4 2" xfId="22309"/>
    <cellStyle name="Calculation 2 4 5 4 2 2" xfId="40597"/>
    <cellStyle name="Calculation 2 4 5 4 3" xfId="26462"/>
    <cellStyle name="Calculation 2 4 5 4 3 2" xfId="43139"/>
    <cellStyle name="Calculation 2 4 5 4 4" xfId="17218"/>
    <cellStyle name="Calculation 2 4 5 4 4 2" xfId="37359"/>
    <cellStyle name="Calculation 2 4 5 4 5" xfId="34569"/>
    <cellStyle name="Calculation 2 4 5 5" xfId="12675"/>
    <cellStyle name="Calculation 2 4 5 5 2" xfId="22631"/>
    <cellStyle name="Calculation 2 4 5 5 2 2" xfId="41402"/>
    <cellStyle name="Calculation 2 4 5 5 3" xfId="26773"/>
    <cellStyle name="Calculation 2 4 5 5 3 2" xfId="46666"/>
    <cellStyle name="Calculation 2 4 5 5 4" xfId="17540"/>
    <cellStyle name="Calculation 2 4 5 5 4 2" xfId="38310"/>
    <cellStyle name="Calculation 2 4 5 5 5" xfId="34279"/>
    <cellStyle name="Calculation 2 4 5 6" xfId="12486"/>
    <cellStyle name="Calculation 2 4 5 6 2" xfId="22442"/>
    <cellStyle name="Calculation 2 4 5 6 2 2" xfId="46541"/>
    <cellStyle name="Calculation 2 4 5 6 3" xfId="26587"/>
    <cellStyle name="Calculation 2 4 5 6 3 2" xfId="35092"/>
    <cellStyle name="Calculation 2 4 5 6 4" xfId="17351"/>
    <cellStyle name="Calculation 2 4 5 6 4 2" xfId="40692"/>
    <cellStyle name="Calculation 2 4 5 6 5" xfId="34444"/>
    <cellStyle name="Calculation 2 4 5 7" xfId="12797"/>
    <cellStyle name="Calculation 2 4 5 7 2" xfId="22753"/>
    <cellStyle name="Calculation 2 4 5 7 2 2" xfId="37878"/>
    <cellStyle name="Calculation 2 4 5 7 3" xfId="26890"/>
    <cellStyle name="Calculation 2 4 5 7 3 2" xfId="46936"/>
    <cellStyle name="Calculation 2 4 5 7 4" xfId="17662"/>
    <cellStyle name="Calculation 2 4 5 7 4 2" xfId="37366"/>
    <cellStyle name="Calculation 2 4 5 7 5" xfId="34177"/>
    <cellStyle name="Calculation 2 4 5 8" xfId="12924"/>
    <cellStyle name="Calculation 2 4 5 8 2" xfId="22880"/>
    <cellStyle name="Calculation 2 4 5 8 2 2" xfId="42869"/>
    <cellStyle name="Calculation 2 4 5 8 3" xfId="27012"/>
    <cellStyle name="Calculation 2 4 5 8 3 2" xfId="47038"/>
    <cellStyle name="Calculation 2 4 5 8 4" xfId="17789"/>
    <cellStyle name="Calculation 2 4 5 8 4 2" xfId="40699"/>
    <cellStyle name="Calculation 2 4 5 8 5" xfId="34066"/>
    <cellStyle name="Calculation 2 4 5 9" xfId="13331"/>
    <cellStyle name="Calculation 2 4 5 9 2" xfId="23282"/>
    <cellStyle name="Calculation 2 4 5 9 2 2" xfId="45624"/>
    <cellStyle name="Calculation 2 4 5 9 3" xfId="27401"/>
    <cellStyle name="Calculation 2 4 5 9 3 2" xfId="47389"/>
    <cellStyle name="Calculation 2 4 5 9 4" xfId="18196"/>
    <cellStyle name="Calculation 2 4 5 9 4 2" xfId="43671"/>
    <cellStyle name="Calculation 2 4 5 9 5" xfId="33697"/>
    <cellStyle name="Calculation 2 4 6" xfId="400"/>
    <cellStyle name="Calculation 2 4 6 10" xfId="13519"/>
    <cellStyle name="Calculation 2 4 6 10 2" xfId="23466"/>
    <cellStyle name="Calculation 2 4 6 10 2 2" xfId="45627"/>
    <cellStyle name="Calculation 2 4 6 10 3" xfId="27577"/>
    <cellStyle name="Calculation 2 4 6 10 3 2" xfId="47537"/>
    <cellStyle name="Calculation 2 4 6 10 4" xfId="18384"/>
    <cellStyle name="Calculation 2 4 6 10 4 2" xfId="40053"/>
    <cellStyle name="Calculation 2 4 6 10 5" xfId="33537"/>
    <cellStyle name="Calculation 2 4 6 11" xfId="13703"/>
    <cellStyle name="Calculation 2 4 6 11 2" xfId="23650"/>
    <cellStyle name="Calculation 2 4 6 11 2 2" xfId="35250"/>
    <cellStyle name="Calculation 2 4 6 11 3" xfId="27753"/>
    <cellStyle name="Calculation 2 4 6 11 3 2" xfId="47709"/>
    <cellStyle name="Calculation 2 4 6 11 4" xfId="18568"/>
    <cellStyle name="Calculation 2 4 6 11 4 2" xfId="45481"/>
    <cellStyle name="Calculation 2 4 6 11 5" xfId="33357"/>
    <cellStyle name="Calculation 2 4 6 12" xfId="13603"/>
    <cellStyle name="Calculation 2 4 6 12 2" xfId="23550"/>
    <cellStyle name="Calculation 2 4 6 12 2 2" xfId="44099"/>
    <cellStyle name="Calculation 2 4 6 12 3" xfId="27657"/>
    <cellStyle name="Calculation 2 4 6 12 3 2" xfId="47617"/>
    <cellStyle name="Calculation 2 4 6 12 4" xfId="18468"/>
    <cellStyle name="Calculation 2 4 6 12 4 2" xfId="40054"/>
    <cellStyle name="Calculation 2 4 6 12 5" xfId="33453"/>
    <cellStyle name="Calculation 2 4 6 13" xfId="13937"/>
    <cellStyle name="Calculation 2 4 6 13 2" xfId="23875"/>
    <cellStyle name="Calculation 2 4 6 13 2 2" xfId="36483"/>
    <cellStyle name="Calculation 2 4 6 13 3" xfId="27967"/>
    <cellStyle name="Calculation 2 4 6 13 3 2" xfId="47893"/>
    <cellStyle name="Calculation 2 4 6 13 4" xfId="18802"/>
    <cellStyle name="Calculation 2 4 6 13 4 2" xfId="39878"/>
    <cellStyle name="Calculation 2 4 6 13 5" xfId="33151"/>
    <cellStyle name="Calculation 2 4 6 14" xfId="14027"/>
    <cellStyle name="Calculation 2 4 6 14 2" xfId="23965"/>
    <cellStyle name="Calculation 2 4 6 14 2 2" xfId="41298"/>
    <cellStyle name="Calculation 2 4 6 14 3" xfId="28053"/>
    <cellStyle name="Calculation 2 4 6 14 3 2" xfId="47975"/>
    <cellStyle name="Calculation 2 4 6 14 4" xfId="18892"/>
    <cellStyle name="Calculation 2 4 6 14 4 2" xfId="41220"/>
    <cellStyle name="Calculation 2 4 6 14 5" xfId="33065"/>
    <cellStyle name="Calculation 2 4 6 15" xfId="19074"/>
    <cellStyle name="Calculation 2 4 6 15 2" xfId="44329"/>
    <cellStyle name="Calculation 2 4 6 16" xfId="19530"/>
    <cellStyle name="Calculation 2 4 6 16 2" xfId="40381"/>
    <cellStyle name="Calculation 2 4 6 17" xfId="14209"/>
    <cellStyle name="Calculation 2 4 6 17 2" xfId="32927"/>
    <cellStyle name="Calculation 2 4 6 18" xfId="44064"/>
    <cellStyle name="Calculation 2 4 6 2" xfId="9827"/>
    <cellStyle name="Calculation 2 4 6 2 2" xfId="19851"/>
    <cellStyle name="Calculation 2 4 6 2 2 2" xfId="38483"/>
    <cellStyle name="Calculation 2 4 6 2 3" xfId="24287"/>
    <cellStyle name="Calculation 2 4 6 2 3 2" xfId="43324"/>
    <cellStyle name="Calculation 2 4 6 2 4" xfId="14692"/>
    <cellStyle name="Calculation 2 4 6 2 4 2" xfId="32507"/>
    <cellStyle name="Calculation 2 4 6 2 5" xfId="42256"/>
    <cellStyle name="Calculation 2 4 6 3" xfId="9673"/>
    <cellStyle name="Calculation 2 4 6 3 2" xfId="19697"/>
    <cellStyle name="Calculation 2 4 6 3 2 2" xfId="42675"/>
    <cellStyle name="Calculation 2 4 6 3 3" xfId="24137"/>
    <cellStyle name="Calculation 2 4 6 3 3 2" xfId="46009"/>
    <cellStyle name="Calculation 2 4 6 3 4" xfId="14538"/>
    <cellStyle name="Calculation 2 4 6 3 4 2" xfId="32655"/>
    <cellStyle name="Calculation 2 4 6 3 5" xfId="41845"/>
    <cellStyle name="Calculation 2 4 6 4" xfId="12352"/>
    <cellStyle name="Calculation 2 4 6 4 2" xfId="22308"/>
    <cellStyle name="Calculation 2 4 6 4 2 2" xfId="37544"/>
    <cellStyle name="Calculation 2 4 6 4 3" xfId="26461"/>
    <cellStyle name="Calculation 2 4 6 4 3 2" xfId="45880"/>
    <cellStyle name="Calculation 2 4 6 4 4" xfId="17217"/>
    <cellStyle name="Calculation 2 4 6 4 4 2" xfId="43655"/>
    <cellStyle name="Calculation 2 4 6 4 5" xfId="34570"/>
    <cellStyle name="Calculation 2 4 6 5" xfId="12674"/>
    <cellStyle name="Calculation 2 4 6 5 2" xfId="22630"/>
    <cellStyle name="Calculation 2 4 6 5 2 2" xfId="44280"/>
    <cellStyle name="Calculation 2 4 6 5 3" xfId="26772"/>
    <cellStyle name="Calculation 2 4 6 5 3 2" xfId="40654"/>
    <cellStyle name="Calculation 2 4 6 5 4" xfId="17539"/>
    <cellStyle name="Calculation 2 4 6 5 4 2" xfId="30262"/>
    <cellStyle name="Calculation 2 4 6 5 5" xfId="34280"/>
    <cellStyle name="Calculation 2 4 6 6" xfId="12485"/>
    <cellStyle name="Calculation 2 4 6 6 2" xfId="22441"/>
    <cellStyle name="Calculation 2 4 6 6 2 2" xfId="40525"/>
    <cellStyle name="Calculation 2 4 6 6 3" xfId="26586"/>
    <cellStyle name="Calculation 2 4 6 6 3 2" xfId="41361"/>
    <cellStyle name="Calculation 2 4 6 6 4" xfId="17350"/>
    <cellStyle name="Calculation 2 4 6 6 4 2" xfId="41070"/>
    <cellStyle name="Calculation 2 4 6 6 5" xfId="34445"/>
    <cellStyle name="Calculation 2 4 6 7" xfId="12796"/>
    <cellStyle name="Calculation 2 4 6 7 2" xfId="22752"/>
    <cellStyle name="Calculation 2 4 6 7 2 2" xfId="44158"/>
    <cellStyle name="Calculation 2 4 6 7 3" xfId="26889"/>
    <cellStyle name="Calculation 2 4 6 7 3 2" xfId="46935"/>
    <cellStyle name="Calculation 2 4 6 7 4" xfId="17661"/>
    <cellStyle name="Calculation 2 4 6 7 4 2" xfId="43662"/>
    <cellStyle name="Calculation 2 4 6 7 5" xfId="34178"/>
    <cellStyle name="Calculation 2 4 6 8" xfId="12923"/>
    <cellStyle name="Calculation 2 4 6 8 2" xfId="22879"/>
    <cellStyle name="Calculation 2 4 6 8 2 2" xfId="45619"/>
    <cellStyle name="Calculation 2 4 6 8 3" xfId="27011"/>
    <cellStyle name="Calculation 2 4 6 8 3 2" xfId="47037"/>
    <cellStyle name="Calculation 2 4 6 8 4" xfId="17788"/>
    <cellStyle name="Calculation 2 4 6 8 4 2" xfId="41064"/>
    <cellStyle name="Calculation 2 4 6 8 5" xfId="34067"/>
    <cellStyle name="Calculation 2 4 6 9" xfId="13330"/>
    <cellStyle name="Calculation 2 4 6 9 2" xfId="23281"/>
    <cellStyle name="Calculation 2 4 6 9 2 2" xfId="39563"/>
    <cellStyle name="Calculation 2 4 6 9 3" xfId="27400"/>
    <cellStyle name="Calculation 2 4 6 9 3 2" xfId="47388"/>
    <cellStyle name="Calculation 2 4 6 9 4" xfId="18195"/>
    <cellStyle name="Calculation 2 4 6 9 4 2" xfId="46388"/>
    <cellStyle name="Calculation 2 4 6 9 5" xfId="33698"/>
    <cellStyle name="Calculation 2 4 7" xfId="401"/>
    <cellStyle name="Calculation 2 4 7 10" xfId="13518"/>
    <cellStyle name="Calculation 2 4 7 10 2" xfId="23465"/>
    <cellStyle name="Calculation 2 4 7 10 2 2" xfId="39566"/>
    <cellStyle name="Calculation 2 4 7 10 3" xfId="27576"/>
    <cellStyle name="Calculation 2 4 7 10 3 2" xfId="47536"/>
    <cellStyle name="Calculation 2 4 7 10 4" xfId="18383"/>
    <cellStyle name="Calculation 2 4 7 10 4 2" xfId="30247"/>
    <cellStyle name="Calculation 2 4 7 10 5" xfId="33538"/>
    <cellStyle name="Calculation 2 4 7 11" xfId="13702"/>
    <cellStyle name="Calculation 2 4 7 11 2" xfId="23649"/>
    <cellStyle name="Calculation 2 4 7 11 2 2" xfId="41520"/>
    <cellStyle name="Calculation 2 4 7 11 3" xfId="27752"/>
    <cellStyle name="Calculation 2 4 7 11 3 2" xfId="47708"/>
    <cellStyle name="Calculation 2 4 7 11 4" xfId="18567"/>
    <cellStyle name="Calculation 2 4 7 11 4 2" xfId="39412"/>
    <cellStyle name="Calculation 2 4 7 11 5" xfId="33358"/>
    <cellStyle name="Calculation 2 4 7 12" xfId="13602"/>
    <cellStyle name="Calculation 2 4 7 12 2" xfId="23549"/>
    <cellStyle name="Calculation 2 4 7 12 2 2" xfId="46795"/>
    <cellStyle name="Calculation 2 4 7 12 3" xfId="27656"/>
    <cellStyle name="Calculation 2 4 7 12 3 2" xfId="47616"/>
    <cellStyle name="Calculation 2 4 7 12 4" xfId="18467"/>
    <cellStyle name="Calculation 2 4 7 12 4 2" xfId="35396"/>
    <cellStyle name="Calculation 2 4 7 12 5" xfId="33454"/>
    <cellStyle name="Calculation 2 4 7 13" xfId="13936"/>
    <cellStyle name="Calculation 2 4 7 13 2" xfId="23874"/>
    <cellStyle name="Calculation 2 4 7 13 2 2" xfId="42780"/>
    <cellStyle name="Calculation 2 4 7 13 3" xfId="27966"/>
    <cellStyle name="Calculation 2 4 7 13 3 2" xfId="47892"/>
    <cellStyle name="Calculation 2 4 7 13 4" xfId="18801"/>
    <cellStyle name="Calculation 2 4 7 13 4 2" xfId="37245"/>
    <cellStyle name="Calculation 2 4 7 13 5" xfId="33152"/>
    <cellStyle name="Calculation 2 4 7 14" xfId="14026"/>
    <cellStyle name="Calculation 2 4 7 14 2" xfId="23964"/>
    <cellStyle name="Calculation 2 4 7 14 2 2" xfId="37995"/>
    <cellStyle name="Calculation 2 4 7 14 3" xfId="28052"/>
    <cellStyle name="Calculation 2 4 7 14 3 2" xfId="47974"/>
    <cellStyle name="Calculation 2 4 7 14 4" xfId="18891"/>
    <cellStyle name="Calculation 2 4 7 14 4 2" xfId="38078"/>
    <cellStyle name="Calculation 2 4 7 14 5" xfId="33066"/>
    <cellStyle name="Calculation 2 4 7 15" xfId="19075"/>
    <cellStyle name="Calculation 2 4 7 15 2" xfId="41455"/>
    <cellStyle name="Calculation 2 4 7 16" xfId="19529"/>
    <cellStyle name="Calculation 2 4 7 16 2" xfId="36903"/>
    <cellStyle name="Calculation 2 4 7 17" xfId="14210"/>
    <cellStyle name="Calculation 2 4 7 17 2" xfId="32926"/>
    <cellStyle name="Calculation 2 4 7 18" xfId="37784"/>
    <cellStyle name="Calculation 2 4 7 2" xfId="9828"/>
    <cellStyle name="Calculation 2 4 7 2 2" xfId="19852"/>
    <cellStyle name="Calculation 2 4 7 2 2 2" xfId="44517"/>
    <cellStyle name="Calculation 2 4 7 2 3" xfId="24288"/>
    <cellStyle name="Calculation 2 4 7 2 3 2" xfId="37030"/>
    <cellStyle name="Calculation 2 4 7 2 4" xfId="14693"/>
    <cellStyle name="Calculation 2 4 7 2 4 2" xfId="32506"/>
    <cellStyle name="Calculation 2 4 7 2 5" xfId="35953"/>
    <cellStyle name="Calculation 2 4 7 3" xfId="9674"/>
    <cellStyle name="Calculation 2 4 7 3 2" xfId="19698"/>
    <cellStyle name="Calculation 2 4 7 3 2 2" xfId="36378"/>
    <cellStyle name="Calculation 2 4 7 3 3" xfId="24138"/>
    <cellStyle name="Calculation 2 4 7 3 3 2" xfId="43273"/>
    <cellStyle name="Calculation 2 4 7 3 4" xfId="14539"/>
    <cellStyle name="Calculation 2 4 7 3 4 2" xfId="32654"/>
    <cellStyle name="Calculation 2 4 7 3 5" xfId="35534"/>
    <cellStyle name="Calculation 2 4 7 4" xfId="12351"/>
    <cellStyle name="Calculation 2 4 7 4 2" xfId="22307"/>
    <cellStyle name="Calculation 2 4 7 4 2 2" xfId="43832"/>
    <cellStyle name="Calculation 2 4 7 4 3" xfId="26460"/>
    <cellStyle name="Calculation 2 4 7 4 3 2" xfId="39829"/>
    <cellStyle name="Calculation 2 4 7 4 4" xfId="17216"/>
    <cellStyle name="Calculation 2 4 7 4 4 2" xfId="46373"/>
    <cellStyle name="Calculation 2 4 7 4 5" xfId="34571"/>
    <cellStyle name="Calculation 2 4 7 5" xfId="12673"/>
    <cellStyle name="Calculation 2 4 7 5 2" xfId="22629"/>
    <cellStyle name="Calculation 2 4 7 5 2 2" xfId="38239"/>
    <cellStyle name="Calculation 2 4 7 5 3" xfId="26771"/>
    <cellStyle name="Calculation 2 4 7 5 3 2" xfId="37702"/>
    <cellStyle name="Calculation 2 4 7 5 4" xfId="17538"/>
    <cellStyle name="Calculation 2 4 7 5 4 2" xfId="37055"/>
    <cellStyle name="Calculation 2 4 7 5 5" xfId="34281"/>
    <cellStyle name="Calculation 2 4 7 6" xfId="12484"/>
    <cellStyle name="Calculation 2 4 7 6 2" xfId="22440"/>
    <cellStyle name="Calculation 2 4 7 6 2 2" xfId="37802"/>
    <cellStyle name="Calculation 2 4 7 6 3" xfId="26585"/>
    <cellStyle name="Calculation 2 4 7 6 3 2" xfId="44239"/>
    <cellStyle name="Calculation 2 4 7 6 4" xfId="17349"/>
    <cellStyle name="Calculation 2 4 7 6 4 2" xfId="41196"/>
    <cellStyle name="Calculation 2 4 7 6 5" xfId="34446"/>
    <cellStyle name="Calculation 2 4 7 7" xfId="12795"/>
    <cellStyle name="Calculation 2 4 7 7 2" xfId="22751"/>
    <cellStyle name="Calculation 2 4 7 7 2 2" xfId="46850"/>
    <cellStyle name="Calculation 2 4 7 7 3" xfId="26888"/>
    <cellStyle name="Calculation 2 4 7 7 3 2" xfId="46934"/>
    <cellStyle name="Calculation 2 4 7 7 4" xfId="17660"/>
    <cellStyle name="Calculation 2 4 7 7 4 2" xfId="46379"/>
    <cellStyle name="Calculation 2 4 7 7 5" xfId="34179"/>
    <cellStyle name="Calculation 2 4 7 8" xfId="12922"/>
    <cellStyle name="Calculation 2 4 7 8 2" xfId="22878"/>
    <cellStyle name="Calculation 2 4 7 8 2 2" xfId="39557"/>
    <cellStyle name="Calculation 2 4 7 8 3" xfId="27010"/>
    <cellStyle name="Calculation 2 4 7 8 3 2" xfId="47036"/>
    <cellStyle name="Calculation 2 4 7 8 4" xfId="17787"/>
    <cellStyle name="Calculation 2 4 7 8 4 2" xfId="41202"/>
    <cellStyle name="Calculation 2 4 7 8 5" xfId="34068"/>
    <cellStyle name="Calculation 2 4 7 9" xfId="13329"/>
    <cellStyle name="Calculation 2 4 7 9 2" xfId="23280"/>
    <cellStyle name="Calculation 2 4 7 9 2 2" xfId="37012"/>
    <cellStyle name="Calculation 2 4 7 9 3" xfId="27399"/>
    <cellStyle name="Calculation 2 4 7 9 3 2" xfId="47387"/>
    <cellStyle name="Calculation 2 4 7 9 4" xfId="18194"/>
    <cellStyle name="Calculation 2 4 7 9 4 2" xfId="40354"/>
    <cellStyle name="Calculation 2 4 7 9 5" xfId="33699"/>
    <cellStyle name="Calculation 2 4 8" xfId="9811"/>
    <cellStyle name="Calculation 2 4 8 2" xfId="19835"/>
    <cellStyle name="Calculation 2 4 8 2 2" xfId="39363"/>
    <cellStyle name="Calculation 2 4 8 3" xfId="24271"/>
    <cellStyle name="Calculation 2 4 8 3 2" xfId="37651"/>
    <cellStyle name="Calculation 2 4 8 4" xfId="14676"/>
    <cellStyle name="Calculation 2 4 8 4 2" xfId="32523"/>
    <cellStyle name="Calculation 2 4 8 5" xfId="42302"/>
    <cellStyle name="Calculation 2 4 9" xfId="9657"/>
    <cellStyle name="Calculation 2 4 9 2" xfId="19681"/>
    <cellStyle name="Calculation 2 4 9 2 2" xfId="37174"/>
    <cellStyle name="Calculation 2 4 9 3" xfId="24121"/>
    <cellStyle name="Calculation 2 4 9 3 2" xfId="46569"/>
    <cellStyle name="Calculation 2 4 9 4" xfId="14522"/>
    <cellStyle name="Calculation 2 4 9 4 2" xfId="32671"/>
    <cellStyle name="Calculation 2 4 9 5" xfId="45107"/>
    <cellStyle name="Calculation 2 5" xfId="402"/>
    <cellStyle name="Calculation 2 5 10" xfId="13328"/>
    <cellStyle name="Calculation 2 5 10 2" xfId="23279"/>
    <cellStyle name="Calculation 2 5 10 2 2" xfId="43306"/>
    <cellStyle name="Calculation 2 5 10 3" xfId="27398"/>
    <cellStyle name="Calculation 2 5 10 3 2" xfId="47386"/>
    <cellStyle name="Calculation 2 5 10 4" xfId="18193"/>
    <cellStyle name="Calculation 2 5 10 4 2" xfId="36880"/>
    <cellStyle name="Calculation 2 5 10 5" xfId="33700"/>
    <cellStyle name="Calculation 2 5 11" xfId="13517"/>
    <cellStyle name="Calculation 2 5 11 2" xfId="23464"/>
    <cellStyle name="Calculation 2 5 11 2 2" xfId="37015"/>
    <cellStyle name="Calculation 2 5 11 3" xfId="27575"/>
    <cellStyle name="Calculation 2 5 11 3 2" xfId="47535"/>
    <cellStyle name="Calculation 2 5 11 4" xfId="18382"/>
    <cellStyle name="Calculation 2 5 11 4 2" xfId="37152"/>
    <cellStyle name="Calculation 2 5 11 5" xfId="33539"/>
    <cellStyle name="Calculation 2 5 12" xfId="13701"/>
    <cellStyle name="Calculation 2 5 12 2" xfId="23648"/>
    <cellStyle name="Calculation 2 5 12 2 2" xfId="44393"/>
    <cellStyle name="Calculation 2 5 12 3" xfId="27751"/>
    <cellStyle name="Calculation 2 5 12 3 2" xfId="47707"/>
    <cellStyle name="Calculation 2 5 12 4" xfId="18566"/>
    <cellStyle name="Calculation 2 5 12 4 2" xfId="37075"/>
    <cellStyle name="Calculation 2 5 12 5" xfId="33359"/>
    <cellStyle name="Calculation 2 5 13" xfId="13601"/>
    <cellStyle name="Calculation 2 5 13 2" xfId="23548"/>
    <cellStyle name="Calculation 2 5 13 2 2" xfId="40795"/>
    <cellStyle name="Calculation 2 5 13 3" xfId="27655"/>
    <cellStyle name="Calculation 2 5 13 3 2" xfId="47615"/>
    <cellStyle name="Calculation 2 5 13 4" xfId="18466"/>
    <cellStyle name="Calculation 2 5 13 4 2" xfId="41665"/>
    <cellStyle name="Calculation 2 5 13 5" xfId="33455"/>
    <cellStyle name="Calculation 2 5 14" xfId="13935"/>
    <cellStyle name="Calculation 2 5 14 2" xfId="23873"/>
    <cellStyle name="Calculation 2 5 14 2 2" xfId="45536"/>
    <cellStyle name="Calculation 2 5 14 3" xfId="27965"/>
    <cellStyle name="Calculation 2 5 14 3 2" xfId="47891"/>
    <cellStyle name="Calculation 2 5 14 4" xfId="18800"/>
    <cellStyle name="Calculation 2 5 14 4 2" xfId="43542"/>
    <cellStyle name="Calculation 2 5 14 5" xfId="33153"/>
    <cellStyle name="Calculation 2 5 15" xfId="14025"/>
    <cellStyle name="Calculation 2 5 15 2" xfId="23963"/>
    <cellStyle name="Calculation 2 5 15 2 2" xfId="29860"/>
    <cellStyle name="Calculation 2 5 15 3" xfId="28051"/>
    <cellStyle name="Calculation 2 5 15 3 2" xfId="47973"/>
    <cellStyle name="Calculation 2 5 15 4" xfId="18890"/>
    <cellStyle name="Calculation 2 5 15 4 2" xfId="35391"/>
    <cellStyle name="Calculation 2 5 15 5" xfId="33067"/>
    <cellStyle name="Calculation 2 5 16" xfId="19076"/>
    <cellStyle name="Calculation 2 5 16 2" xfId="35186"/>
    <cellStyle name="Calculation 2 5 17" xfId="19528"/>
    <cellStyle name="Calculation 2 5 17 2" xfId="43201"/>
    <cellStyle name="Calculation 2 5 18" xfId="14211"/>
    <cellStyle name="Calculation 2 5 18 2" xfId="32925"/>
    <cellStyle name="Calculation 2 5 19" xfId="40833"/>
    <cellStyle name="Calculation 2 5 2" xfId="403"/>
    <cellStyle name="Calculation 2 5 2 10" xfId="13516"/>
    <cellStyle name="Calculation 2 5 2 10 2" xfId="23463"/>
    <cellStyle name="Calculation 2 5 2 10 2 2" xfId="43309"/>
    <cellStyle name="Calculation 2 5 2 10 3" xfId="27574"/>
    <cellStyle name="Calculation 2 5 2 10 3 2" xfId="47534"/>
    <cellStyle name="Calculation 2 5 2 10 4" xfId="18381"/>
    <cellStyle name="Calculation 2 5 2 10 4 2" xfId="43448"/>
    <cellStyle name="Calculation 2 5 2 10 5" xfId="33540"/>
    <cellStyle name="Calculation 2 5 2 11" xfId="13700"/>
    <cellStyle name="Calculation 2 5 2 11 2" xfId="23647"/>
    <cellStyle name="Calculation 2 5 2 11 2 2" xfId="38356"/>
    <cellStyle name="Calculation 2 5 2 11 3" xfId="27750"/>
    <cellStyle name="Calculation 2 5 2 11 3 2" xfId="47706"/>
    <cellStyle name="Calculation 2 5 2 11 4" xfId="18565"/>
    <cellStyle name="Calculation 2 5 2 11 4 2" xfId="43369"/>
    <cellStyle name="Calculation 2 5 2 11 5" xfId="33360"/>
    <cellStyle name="Calculation 2 5 2 12" xfId="13600"/>
    <cellStyle name="Calculation 2 5 2 12 2" xfId="23547"/>
    <cellStyle name="Calculation 2 5 2 12 2 2" xfId="37891"/>
    <cellStyle name="Calculation 2 5 2 12 3" xfId="27654"/>
    <cellStyle name="Calculation 2 5 2 12 3 2" xfId="47614"/>
    <cellStyle name="Calculation 2 5 2 12 4" xfId="18465"/>
    <cellStyle name="Calculation 2 5 2 12 4 2" xfId="44533"/>
    <cellStyle name="Calculation 2 5 2 12 5" xfId="33456"/>
    <cellStyle name="Calculation 2 5 2 13" xfId="13934"/>
    <cellStyle name="Calculation 2 5 2 13 2" xfId="23872"/>
    <cellStyle name="Calculation 2 5 2 13 2 2" xfId="39468"/>
    <cellStyle name="Calculation 2 5 2 13 3" xfId="27964"/>
    <cellStyle name="Calculation 2 5 2 13 3 2" xfId="47890"/>
    <cellStyle name="Calculation 2 5 2 13 4" xfId="18799"/>
    <cellStyle name="Calculation 2 5 2 13 4 2" xfId="46265"/>
    <cellStyle name="Calculation 2 5 2 13 5" xfId="33154"/>
    <cellStyle name="Calculation 2 5 2 14" xfId="14024"/>
    <cellStyle name="Calculation 2 5 2 14 2" xfId="23962"/>
    <cellStyle name="Calculation 2 5 2 14 2 2" xfId="37498"/>
    <cellStyle name="Calculation 2 5 2 14 3" xfId="28050"/>
    <cellStyle name="Calculation 2 5 2 14 3 2" xfId="47972"/>
    <cellStyle name="Calculation 2 5 2 14 4" xfId="18889"/>
    <cellStyle name="Calculation 2 5 2 14 4 2" xfId="41660"/>
    <cellStyle name="Calculation 2 5 2 14 5" xfId="33068"/>
    <cellStyle name="Calculation 2 5 2 15" xfId="19077"/>
    <cellStyle name="Calculation 2 5 2 15 2" xfId="39281"/>
    <cellStyle name="Calculation 2 5 2 16" xfId="19527"/>
    <cellStyle name="Calculation 2 5 2 16 2" xfId="45937"/>
    <cellStyle name="Calculation 2 5 2 17" xfId="14212"/>
    <cellStyle name="Calculation 2 5 2 17 2" xfId="32924"/>
    <cellStyle name="Calculation 2 5 2 18" xfId="46832"/>
    <cellStyle name="Calculation 2 5 2 2" xfId="9830"/>
    <cellStyle name="Calculation 2 5 2 2 2" xfId="19854"/>
    <cellStyle name="Calculation 2 5 2 2 2 2" xfId="35377"/>
    <cellStyle name="Calculation 2 5 2 2 3" xfId="24290"/>
    <cellStyle name="Calculation 2 5 2 2 3 2" xfId="45641"/>
    <cellStyle name="Calculation 2 5 2 2 4" xfId="14695"/>
    <cellStyle name="Calculation 2 5 2 2 4 2" xfId="32504"/>
    <cellStyle name="Calculation 2 5 2 2 5" xfId="44754"/>
    <cellStyle name="Calculation 2 5 2 3" xfId="9676"/>
    <cellStyle name="Calculation 2 5 2 3 2" xfId="19700"/>
    <cellStyle name="Calculation 2 5 2 3 2 2" xfId="44318"/>
    <cellStyle name="Calculation 2 5 2 3 3" xfId="24140"/>
    <cellStyle name="Calculation 2 5 2 3 3 2" xfId="40010"/>
    <cellStyle name="Calculation 2 5 2 3 4" xfId="14541"/>
    <cellStyle name="Calculation 2 5 2 3 4 2" xfId="32652"/>
    <cellStyle name="Calculation 2 5 2 3 5" xfId="44624"/>
    <cellStyle name="Calculation 2 5 2 4" xfId="12349"/>
    <cellStyle name="Calculation 2 5 2 4 2" xfId="22305"/>
    <cellStyle name="Calculation 2 5 2 4 2 2" xfId="40522"/>
    <cellStyle name="Calculation 2 5 2 4 3" xfId="26458"/>
    <cellStyle name="Calculation 2 5 2 4 3 2" xfId="43733"/>
    <cellStyle name="Calculation 2 5 2 4 4" xfId="17214"/>
    <cellStyle name="Calculation 2 5 2 4 4 2" xfId="36861"/>
    <cellStyle name="Calculation 2 5 2 4 5" xfId="34573"/>
    <cellStyle name="Calculation 2 5 2 5" xfId="12671"/>
    <cellStyle name="Calculation 2 5 2 5 2" xfId="22627"/>
    <cellStyle name="Calculation 2 5 2 5 2 2" xfId="42762"/>
    <cellStyle name="Calculation 2 5 2 5 3" xfId="26769"/>
    <cellStyle name="Calculation 2 5 2 5 3 2" xfId="46685"/>
    <cellStyle name="Calculation 2 5 2 5 4" xfId="17536"/>
    <cellStyle name="Calculation 2 5 2 5 4 2" xfId="46079"/>
    <cellStyle name="Calculation 2 5 2 5 5" xfId="34283"/>
    <cellStyle name="Calculation 2 5 2 6" xfId="12482"/>
    <cellStyle name="Calculation 2 5 2 6 2" xfId="22438"/>
    <cellStyle name="Calculation 2 5 2 6 2 2" xfId="46777"/>
    <cellStyle name="Calculation 2 5 2 6 3" xfId="26583"/>
    <cellStyle name="Calculation 2 5 2 6 3 2" xfId="36625"/>
    <cellStyle name="Calculation 2 5 2 6 4" xfId="17347"/>
    <cellStyle name="Calculation 2 5 2 6 4 2" xfId="35416"/>
    <cellStyle name="Calculation 2 5 2 6 5" xfId="34448"/>
    <cellStyle name="Calculation 2 5 2 7" xfId="12793"/>
    <cellStyle name="Calculation 2 5 2 7 2" xfId="22749"/>
    <cellStyle name="Calculation 2 5 2 7 2 2" xfId="40988"/>
    <cellStyle name="Calculation 2 5 2 7 3" xfId="26886"/>
    <cellStyle name="Calculation 2 5 2 7 3 2" xfId="46932"/>
    <cellStyle name="Calculation 2 5 2 7 4" xfId="17658"/>
    <cellStyle name="Calculation 2 5 2 7 4 2" xfId="36872"/>
    <cellStyle name="Calculation 2 5 2 7 5" xfId="34181"/>
    <cellStyle name="Calculation 2 5 2 8" xfId="12920"/>
    <cellStyle name="Calculation 2 5 2 8 2" xfId="22876"/>
    <cellStyle name="Calculation 2 5 2 8 2 2" xfId="43150"/>
    <cellStyle name="Calculation 2 5 2 8 3" xfId="27008"/>
    <cellStyle name="Calculation 2 5 2 8 3 2" xfId="47034"/>
    <cellStyle name="Calculation 2 5 2 8 4" xfId="17785"/>
    <cellStyle name="Calculation 2 5 2 8 4 2" xfId="35410"/>
    <cellStyle name="Calculation 2 5 2 8 5" xfId="34070"/>
    <cellStyle name="Calculation 2 5 2 9" xfId="13327"/>
    <cellStyle name="Calculation 2 5 2 9 2" xfId="23278"/>
    <cellStyle name="Calculation 2 5 2 9 2 2" xfId="46036"/>
    <cellStyle name="Calculation 2 5 2 9 3" xfId="27397"/>
    <cellStyle name="Calculation 2 5 2 9 3 2" xfId="47385"/>
    <cellStyle name="Calculation 2 5 2 9 4" xfId="18192"/>
    <cellStyle name="Calculation 2 5 2 9 4 2" xfId="43178"/>
    <cellStyle name="Calculation 2 5 2 9 5" xfId="33701"/>
    <cellStyle name="Calculation 2 5 3" xfId="9829"/>
    <cellStyle name="Calculation 2 5 3 2" xfId="19853"/>
    <cellStyle name="Calculation 2 5 3 2 2" xfId="41648"/>
    <cellStyle name="Calculation 2 5 3 3" xfId="24289"/>
    <cellStyle name="Calculation 2 5 3 3 2" xfId="39580"/>
    <cellStyle name="Calculation 2 5 3 4" xfId="14694"/>
    <cellStyle name="Calculation 2 5 3 4 2" xfId="32505"/>
    <cellStyle name="Calculation 2 5 3 5" xfId="38737"/>
    <cellStyle name="Calculation 2 5 4" xfId="9675"/>
    <cellStyle name="Calculation 2 5 4 2" xfId="19699"/>
    <cellStyle name="Calculation 2 5 4 2 2" xfId="38281"/>
    <cellStyle name="Calculation 2 5 4 3" xfId="24139"/>
    <cellStyle name="Calculation 2 5 4 3 2" xfId="36978"/>
    <cellStyle name="Calculation 2 5 4 4" xfId="14540"/>
    <cellStyle name="Calculation 2 5 4 4 2" xfId="32653"/>
    <cellStyle name="Calculation 2 5 4 5" xfId="38569"/>
    <cellStyle name="Calculation 2 5 5" xfId="12350"/>
    <cellStyle name="Calculation 2 5 5 2" xfId="22306"/>
    <cellStyle name="Calculation 2 5 5 2 2" xfId="46538"/>
    <cellStyle name="Calculation 2 5 5 3" xfId="26459"/>
    <cellStyle name="Calculation 2 5 5 3 2" xfId="37441"/>
    <cellStyle name="Calculation 2 5 5 4" xfId="17215"/>
    <cellStyle name="Calculation 2 5 5 4 2" xfId="40340"/>
    <cellStyle name="Calculation 2 5 5 5" xfId="34572"/>
    <cellStyle name="Calculation 2 5 6" xfId="12672"/>
    <cellStyle name="Calculation 2 5 6 2" xfId="22628"/>
    <cellStyle name="Calculation 2 5 6 2 2" xfId="36464"/>
    <cellStyle name="Calculation 2 5 6 3" xfId="26770"/>
    <cellStyle name="Calculation 2 5 6 3 2" xfId="43985"/>
    <cellStyle name="Calculation 2 5 6 4" xfId="17537"/>
    <cellStyle name="Calculation 2 5 6 4 2" xfId="43349"/>
    <cellStyle name="Calculation 2 5 6 5" xfId="34282"/>
    <cellStyle name="Calculation 2 5 7" xfId="12483"/>
    <cellStyle name="Calculation 2 5 7 2" xfId="22439"/>
    <cellStyle name="Calculation 2 5 7 2 2" xfId="44082"/>
    <cellStyle name="Calculation 2 5 7 3" xfId="26584"/>
    <cellStyle name="Calculation 2 5 7 3 2" xfId="38199"/>
    <cellStyle name="Calculation 2 5 7 4" xfId="17348"/>
    <cellStyle name="Calculation 2 5 7 4 2" xfId="38102"/>
    <cellStyle name="Calculation 2 5 7 5" xfId="34447"/>
    <cellStyle name="Calculation 2 5 8" xfId="12794"/>
    <cellStyle name="Calculation 2 5 8 2" xfId="22750"/>
    <cellStyle name="Calculation 2 5 8 2 2" xfId="40853"/>
    <cellStyle name="Calculation 2 5 8 3" xfId="26887"/>
    <cellStyle name="Calculation 2 5 8 3 2" xfId="46933"/>
    <cellStyle name="Calculation 2 5 8 4" xfId="17659"/>
    <cellStyle name="Calculation 2 5 8 4 2" xfId="40346"/>
    <cellStyle name="Calculation 2 5 8 5" xfId="34180"/>
    <cellStyle name="Calculation 2 5 9" xfId="12921"/>
    <cellStyle name="Calculation 2 5 9 2" xfId="22877"/>
    <cellStyle name="Calculation 2 5 9 2 2" xfId="36853"/>
    <cellStyle name="Calculation 2 5 9 3" xfId="27009"/>
    <cellStyle name="Calculation 2 5 9 3 2" xfId="47035"/>
    <cellStyle name="Calculation 2 5 9 4" xfId="17786"/>
    <cellStyle name="Calculation 2 5 9 4 2" xfId="38096"/>
    <cellStyle name="Calculation 2 5 9 5" xfId="34069"/>
    <cellStyle name="Calculation 2 6" xfId="404"/>
    <cellStyle name="Calculation 2 6 10" xfId="13515"/>
    <cellStyle name="Calculation 2 6 10 2" xfId="23462"/>
    <cellStyle name="Calculation 2 6 10 2 2" xfId="46039"/>
    <cellStyle name="Calculation 2 6 10 3" xfId="27573"/>
    <cellStyle name="Calculation 2 6 10 3 2" xfId="47533"/>
    <cellStyle name="Calculation 2 6 10 4" xfId="18380"/>
    <cellStyle name="Calculation 2 6 10 4 2" xfId="46176"/>
    <cellStyle name="Calculation 2 6 10 5" xfId="33541"/>
    <cellStyle name="Calculation 2 6 11" xfId="13699"/>
    <cellStyle name="Calculation 2 6 11 2" xfId="23646"/>
    <cellStyle name="Calculation 2 6 11 2 2" xfId="35115"/>
    <cellStyle name="Calculation 2 6 11 3" xfId="27749"/>
    <cellStyle name="Calculation 2 6 11 3 2" xfId="47705"/>
    <cellStyle name="Calculation 2 6 11 4" xfId="18564"/>
    <cellStyle name="Calculation 2 6 11 4 2" xfId="46099"/>
    <cellStyle name="Calculation 2 6 11 5" xfId="33361"/>
    <cellStyle name="Calculation 2 6 12" xfId="13599"/>
    <cellStyle name="Calculation 2 6 12 2" xfId="23546"/>
    <cellStyle name="Calculation 2 6 12 2 2" xfId="44171"/>
    <cellStyle name="Calculation 2 6 12 3" xfId="27653"/>
    <cellStyle name="Calculation 2 6 12 3 2" xfId="47613"/>
    <cellStyle name="Calculation 2 6 12 4" xfId="18464"/>
    <cellStyle name="Calculation 2 6 12 4 2" xfId="38500"/>
    <cellStyle name="Calculation 2 6 12 5" xfId="33457"/>
    <cellStyle name="Calculation 2 6 13" xfId="13933"/>
    <cellStyle name="Calculation 2 6 13 2" xfId="23871"/>
    <cellStyle name="Calculation 2 6 13 2 2" xfId="36765"/>
    <cellStyle name="Calculation 2 6 13 3" xfId="27963"/>
    <cellStyle name="Calculation 2 6 13 3 2" xfId="47889"/>
    <cellStyle name="Calculation 2 6 13 4" xfId="18798"/>
    <cellStyle name="Calculation 2 6 13 4 2" xfId="40228"/>
    <cellStyle name="Calculation 2 6 13 5" xfId="33155"/>
    <cellStyle name="Calculation 2 6 14" xfId="14023"/>
    <cellStyle name="Calculation 2 6 14 2" xfId="23961"/>
    <cellStyle name="Calculation 2 6 14 2 2" xfId="43785"/>
    <cellStyle name="Calculation 2 6 14 3" xfId="28049"/>
    <cellStyle name="Calculation 2 6 14 3 2" xfId="47971"/>
    <cellStyle name="Calculation 2 6 14 4" xfId="18888"/>
    <cellStyle name="Calculation 2 6 14 4 2" xfId="44528"/>
    <cellStyle name="Calculation 2 6 14 5" xfId="33069"/>
    <cellStyle name="Calculation 2 6 15" xfId="19078"/>
    <cellStyle name="Calculation 2 6 15 2" xfId="45358"/>
    <cellStyle name="Calculation 2 6 16" xfId="19526"/>
    <cellStyle name="Calculation 2 6 16 2" xfId="39891"/>
    <cellStyle name="Calculation 2 6 17" xfId="14213"/>
    <cellStyle name="Calculation 2 6 17 2" xfId="32923"/>
    <cellStyle name="Calculation 2 6 18" xfId="44136"/>
    <cellStyle name="Calculation 2 6 2" xfId="9831"/>
    <cellStyle name="Calculation 2 6 2 2" xfId="19855"/>
    <cellStyle name="Calculation 2 6 2 2 2" xfId="38064"/>
    <cellStyle name="Calculation 2 6 2 3" xfId="24291"/>
    <cellStyle name="Calculation 2 6 2 3 2" xfId="42891"/>
    <cellStyle name="Calculation 2 6 2 4" xfId="14696"/>
    <cellStyle name="Calculation 2 6 2 4 2" xfId="32503"/>
    <cellStyle name="Calculation 2 6 2 5" xfId="41943"/>
    <cellStyle name="Calculation 2 6 3" xfId="9677"/>
    <cellStyle name="Calculation 2 6 3 2" xfId="19701"/>
    <cellStyle name="Calculation 2 6 3 2 2" xfId="41444"/>
    <cellStyle name="Calculation 2 6 3 3" xfId="24141"/>
    <cellStyle name="Calculation 2 6 3 3 2" xfId="46051"/>
    <cellStyle name="Calculation 2 6 3 4" xfId="14542"/>
    <cellStyle name="Calculation 2 6 3 4 2" xfId="32651"/>
    <cellStyle name="Calculation 2 6 3 5" xfId="41773"/>
    <cellStyle name="Calculation 2 6 4" xfId="12348"/>
    <cellStyle name="Calculation 2 6 4 2" xfId="22304"/>
    <cellStyle name="Calculation 2 6 4 2 2" xfId="37799"/>
    <cellStyle name="Calculation 2 6 4 3" xfId="26457"/>
    <cellStyle name="Calculation 2 6 4 3 2" xfId="46442"/>
    <cellStyle name="Calculation 2 6 4 4" xfId="17213"/>
    <cellStyle name="Calculation 2 6 4 4 2" xfId="43158"/>
    <cellStyle name="Calculation 2 6 4 5" xfId="34574"/>
    <cellStyle name="Calculation 2 6 5" xfId="12670"/>
    <cellStyle name="Calculation 2 6 5 2" xfId="22626"/>
    <cellStyle name="Calculation 2 6 5 2 2" xfId="45517"/>
    <cellStyle name="Calculation 2 6 5 3" xfId="26768"/>
    <cellStyle name="Calculation 2 6 5 3 2" xfId="40680"/>
    <cellStyle name="Calculation 2 6 5 4" xfId="17535"/>
    <cellStyle name="Calculation 2 6 5 4 2" xfId="40037"/>
    <cellStyle name="Calculation 2 6 5 5" xfId="34284"/>
    <cellStyle name="Calculation 2 6 6" xfId="12481"/>
    <cellStyle name="Calculation 2 6 6 2" xfId="22437"/>
    <cellStyle name="Calculation 2 6 6 2 2" xfId="40776"/>
    <cellStyle name="Calculation 2 6 6 3" xfId="26582"/>
    <cellStyle name="Calculation 2 6 6 3 2" xfId="42924"/>
    <cellStyle name="Calculation 2 6 6 4" xfId="17346"/>
    <cellStyle name="Calculation 2 6 6 4 2" xfId="41685"/>
    <cellStyle name="Calculation 2 6 6 5" xfId="34449"/>
    <cellStyle name="Calculation 2 6 7" xfId="12792"/>
    <cellStyle name="Calculation 2 6 7 2" xfId="22748"/>
    <cellStyle name="Calculation 2 6 7 2 2" xfId="41276"/>
    <cellStyle name="Calculation 2 6 7 3" xfId="26885"/>
    <cellStyle name="Calculation 2 6 7 3 2" xfId="46931"/>
    <cellStyle name="Calculation 2 6 7 4" xfId="17657"/>
    <cellStyle name="Calculation 2 6 7 4 2" xfId="43169"/>
    <cellStyle name="Calculation 2 6 7 5" xfId="34182"/>
    <cellStyle name="Calculation 2 6 8" xfId="12919"/>
    <cellStyle name="Calculation 2 6 8 2" xfId="22875"/>
    <cellStyle name="Calculation 2 6 8 2 2" xfId="45891"/>
    <cellStyle name="Calculation 2 6 8 3" xfId="27007"/>
    <cellStyle name="Calculation 2 6 8 3 2" xfId="47033"/>
    <cellStyle name="Calculation 2 6 8 4" xfId="17784"/>
    <cellStyle name="Calculation 2 6 8 4 2" xfId="41678"/>
    <cellStyle name="Calculation 2 6 8 5" xfId="34071"/>
    <cellStyle name="Calculation 2 6 9" xfId="13326"/>
    <cellStyle name="Calculation 2 6 9 2" xfId="23277"/>
    <cellStyle name="Calculation 2 6 9 2 2" xfId="39995"/>
    <cellStyle name="Calculation 2 6 9 3" xfId="27396"/>
    <cellStyle name="Calculation 2 6 9 3 2" xfId="47384"/>
    <cellStyle name="Calculation 2 6 9 4" xfId="18191"/>
    <cellStyle name="Calculation 2 6 9 4 2" xfId="45914"/>
    <cellStyle name="Calculation 2 6 9 5" xfId="33702"/>
    <cellStyle name="Calculation 2 7" xfId="405"/>
    <cellStyle name="Calculation 2 7 10" xfId="13514"/>
    <cellStyle name="Calculation 2 7 10 2" xfId="23461"/>
    <cellStyle name="Calculation 2 7 10 2 2" xfId="39998"/>
    <cellStyle name="Calculation 2 7 10 3" xfId="27572"/>
    <cellStyle name="Calculation 2 7 10 3 2" xfId="47532"/>
    <cellStyle name="Calculation 2 7 10 4" xfId="18379"/>
    <cellStyle name="Calculation 2 7 10 4 2" xfId="40134"/>
    <cellStyle name="Calculation 2 7 10 5" xfId="33542"/>
    <cellStyle name="Calculation 2 7 11" xfId="13698"/>
    <cellStyle name="Calculation 2 7 11 2" xfId="23645"/>
    <cellStyle name="Calculation 2 7 11 2 2" xfId="41384"/>
    <cellStyle name="Calculation 2 7 11 3" xfId="27748"/>
    <cellStyle name="Calculation 2 7 11 3 2" xfId="47704"/>
    <cellStyle name="Calculation 2 7 11 4" xfId="18563"/>
    <cellStyle name="Calculation 2 7 11 4 2" xfId="40056"/>
    <cellStyle name="Calculation 2 7 11 5" xfId="33362"/>
    <cellStyle name="Calculation 2 7 12" xfId="13598"/>
    <cellStyle name="Calculation 2 7 12 2" xfId="23545"/>
    <cellStyle name="Calculation 2 7 12 2 2" xfId="46863"/>
    <cellStyle name="Calculation 2 7 12 3" xfId="27652"/>
    <cellStyle name="Calculation 2 7 12 3 2" xfId="47612"/>
    <cellStyle name="Calculation 2 7 12 4" xfId="18463"/>
    <cellStyle name="Calculation 2 7 12 4 2" xfId="35327"/>
    <cellStyle name="Calculation 2 7 12 5" xfId="33458"/>
    <cellStyle name="Calculation 2 7 13" xfId="13932"/>
    <cellStyle name="Calculation 2 7 13 2" xfId="23870"/>
    <cellStyle name="Calculation 2 7 13 2 2" xfId="43063"/>
    <cellStyle name="Calculation 2 7 13 3" xfId="27962"/>
    <cellStyle name="Calculation 2 7 13 3 2" xfId="47888"/>
    <cellStyle name="Calculation 2 7 13 4" xfId="18797"/>
    <cellStyle name="Calculation 2 7 13 4 2" xfId="37739"/>
    <cellStyle name="Calculation 2 7 13 5" xfId="33156"/>
    <cellStyle name="Calculation 2 7 14" xfId="14022"/>
    <cellStyle name="Calculation 2 7 14 2" xfId="23960"/>
    <cellStyle name="Calculation 2 7 14 2 2" xfId="46495"/>
    <cellStyle name="Calculation 2 7 14 3" xfId="28048"/>
    <cellStyle name="Calculation 2 7 14 3 2" xfId="47970"/>
    <cellStyle name="Calculation 2 7 14 4" xfId="18887"/>
    <cellStyle name="Calculation 2 7 14 4 2" xfId="38495"/>
    <cellStyle name="Calculation 2 7 14 5" xfId="33070"/>
    <cellStyle name="Calculation 2 7 15" xfId="19079"/>
    <cellStyle name="Calculation 2 7 15 2" xfId="42597"/>
    <cellStyle name="Calculation 2 7 16" xfId="19525"/>
    <cellStyle name="Calculation 2 7 16 2" xfId="37258"/>
    <cellStyle name="Calculation 2 7 17" xfId="14214"/>
    <cellStyle name="Calculation 2 7 17 2" xfId="32922"/>
    <cellStyle name="Calculation 2 7 18" xfId="37856"/>
    <cellStyle name="Calculation 2 7 2" xfId="9832"/>
    <cellStyle name="Calculation 2 7 2 2" xfId="19856"/>
    <cellStyle name="Calculation 2 7 2 2 2" xfId="41234"/>
    <cellStyle name="Calculation 2 7 2 3" xfId="24292"/>
    <cellStyle name="Calculation 2 7 2 3 2" xfId="36592"/>
    <cellStyle name="Calculation 2 7 2 4" xfId="14697"/>
    <cellStyle name="Calculation 2 7 2 4 2" xfId="32502"/>
    <cellStyle name="Calculation 2 7 2 5" xfId="35633"/>
    <cellStyle name="Calculation 2 7 3" xfId="9678"/>
    <cellStyle name="Calculation 2 7 3 2" xfId="19702"/>
    <cellStyle name="Calculation 2 7 3 2 2" xfId="35176"/>
    <cellStyle name="Calculation 2 7 3 3" xfId="24142"/>
    <cellStyle name="Calculation 2 7 3 3 2" xfId="43321"/>
    <cellStyle name="Calculation 2 7 3 4" xfId="14543"/>
    <cellStyle name="Calculation 2 7 3 4 2" xfId="32650"/>
    <cellStyle name="Calculation 2 7 3 5" xfId="35465"/>
    <cellStyle name="Calculation 2 7 4" xfId="12347"/>
    <cellStyle name="Calculation 2 7 4 2" xfId="22303"/>
    <cellStyle name="Calculation 2 7 4 2 2" xfId="44079"/>
    <cellStyle name="Calculation 2 7 4 3" xfId="26456"/>
    <cellStyle name="Calculation 2 7 4 3 2" xfId="40417"/>
    <cellStyle name="Calculation 2 7 4 4" xfId="17212"/>
    <cellStyle name="Calculation 2 7 4 4 2" xfId="45899"/>
    <cellStyle name="Calculation 2 7 4 5" xfId="34575"/>
    <cellStyle name="Calculation 2 7 5" xfId="12669"/>
    <cellStyle name="Calculation 2 7 5 2" xfId="22625"/>
    <cellStyle name="Calculation 2 7 5 2 2" xfId="39448"/>
    <cellStyle name="Calculation 2 7 5 3" xfId="26767"/>
    <cellStyle name="Calculation 2 7 5 3 2" xfId="37776"/>
    <cellStyle name="Calculation 2 7 5 4" xfId="17534"/>
    <cellStyle name="Calculation 2 7 5 4 2" xfId="37138"/>
    <cellStyle name="Calculation 2 7 5 5" xfId="34285"/>
    <cellStyle name="Calculation 2 7 6" xfId="12480"/>
    <cellStyle name="Calculation 2 7 6 2" xfId="22436"/>
    <cellStyle name="Calculation 2 7 6 2 2" xfId="37873"/>
    <cellStyle name="Calculation 2 7 6 3" xfId="26581"/>
    <cellStyle name="Calculation 2 7 6 3 2" xfId="45673"/>
    <cellStyle name="Calculation 2 7 6 4" xfId="17345"/>
    <cellStyle name="Calculation 2 7 6 4 2" xfId="44553"/>
    <cellStyle name="Calculation 2 7 6 5" xfId="34450"/>
    <cellStyle name="Calculation 2 7 7" xfId="12791"/>
    <cellStyle name="Calculation 2 7 7 2" xfId="22747"/>
    <cellStyle name="Calculation 2 7 7 2 2" xfId="38018"/>
    <cellStyle name="Calculation 2 7 7 3" xfId="26884"/>
    <cellStyle name="Calculation 2 7 7 3 2" xfId="46930"/>
    <cellStyle name="Calculation 2 7 7 4" xfId="17656"/>
    <cellStyle name="Calculation 2 7 7 4 2" xfId="45906"/>
    <cellStyle name="Calculation 2 7 7 5" xfId="34183"/>
    <cellStyle name="Calculation 2 7 8" xfId="12918"/>
    <cellStyle name="Calculation 2 7 8 2" xfId="22874"/>
    <cellStyle name="Calculation 2 7 8 2 2" xfId="39841"/>
    <cellStyle name="Calculation 2 7 8 3" xfId="27006"/>
    <cellStyle name="Calculation 2 7 8 3 2" xfId="47032"/>
    <cellStyle name="Calculation 2 7 8 4" xfId="17783"/>
    <cellStyle name="Calculation 2 7 8 4 2" xfId="44546"/>
    <cellStyle name="Calculation 2 7 8 5" xfId="34072"/>
    <cellStyle name="Calculation 2 7 9" xfId="13325"/>
    <cellStyle name="Calculation 2 7 9 2" xfId="23276"/>
    <cellStyle name="Calculation 2 7 9 2 2" xfId="36963"/>
    <cellStyle name="Calculation 2 7 9 3" xfId="27395"/>
    <cellStyle name="Calculation 2 7 9 3 2" xfId="47383"/>
    <cellStyle name="Calculation 2 7 9 4" xfId="18190"/>
    <cellStyle name="Calculation 2 7 9 4 2" xfId="39869"/>
    <cellStyle name="Calculation 2 7 9 5" xfId="33703"/>
    <cellStyle name="Calculation 2 8" xfId="406"/>
    <cellStyle name="Calculation 2 8 10" xfId="13513"/>
    <cellStyle name="Calculation 2 8 10 2" xfId="23460"/>
    <cellStyle name="Calculation 2 8 10 2 2" xfId="36966"/>
    <cellStyle name="Calculation 2 8 10 3" xfId="27571"/>
    <cellStyle name="Calculation 2 8 10 3 2" xfId="47531"/>
    <cellStyle name="Calculation 2 8 10 4" xfId="18378"/>
    <cellStyle name="Calculation 2 8 10 4 2" xfId="37378"/>
    <cellStyle name="Calculation 2 8 10 5" xfId="33543"/>
    <cellStyle name="Calculation 2 8 11" xfId="13697"/>
    <cellStyle name="Calculation 2 8 11 2" xfId="23644"/>
    <cellStyle name="Calculation 2 8 11 2 2" xfId="44261"/>
    <cellStyle name="Calculation 2 8 11 3" xfId="27747"/>
    <cellStyle name="Calculation 2 8 11 3 2" xfId="47703"/>
    <cellStyle name="Calculation 2 8 11 4" xfId="18562"/>
    <cellStyle name="Calculation 2 8 11 4 2" xfId="35382"/>
    <cellStyle name="Calculation 2 8 11 5" xfId="33363"/>
    <cellStyle name="Calculation 2 8 12" xfId="13597"/>
    <cellStyle name="Calculation 2 8 12 2" xfId="23544"/>
    <cellStyle name="Calculation 2 8 12 2 2" xfId="40865"/>
    <cellStyle name="Calculation 2 8 12 3" xfId="27651"/>
    <cellStyle name="Calculation 2 8 12 3 2" xfId="47611"/>
    <cellStyle name="Calculation 2 8 12 4" xfId="18462"/>
    <cellStyle name="Calculation 2 8 12 4 2" xfId="41598"/>
    <cellStyle name="Calculation 2 8 12 5" xfId="33459"/>
    <cellStyle name="Calculation 2 8 13" xfId="13931"/>
    <cellStyle name="Calculation 2 8 13 2" xfId="23869"/>
    <cellStyle name="Calculation 2 8 13 2 2" xfId="45809"/>
    <cellStyle name="Calculation 2 8 13 3" xfId="27961"/>
    <cellStyle name="Calculation 2 8 13 3 2" xfId="47887"/>
    <cellStyle name="Calculation 2 8 13 4" xfId="18796"/>
    <cellStyle name="Calculation 2 8 13 4 2" xfId="44020"/>
    <cellStyle name="Calculation 2 8 13 5" xfId="33157"/>
    <cellStyle name="Calculation 2 8 14" xfId="14021"/>
    <cellStyle name="Calculation 2 8 14 2" xfId="23959"/>
    <cellStyle name="Calculation 2 8 14 2 2" xfId="40473"/>
    <cellStyle name="Calculation 2 8 14 3" xfId="28047"/>
    <cellStyle name="Calculation 2 8 14 3 2" xfId="47969"/>
    <cellStyle name="Calculation 2 8 14 4" xfId="18886"/>
    <cellStyle name="Calculation 2 8 14 4 2" xfId="35322"/>
    <cellStyle name="Calculation 2 8 14 5" xfId="33071"/>
    <cellStyle name="Calculation 2 8 15" xfId="19080"/>
    <cellStyle name="Calculation 2 8 15 2" xfId="36300"/>
    <cellStyle name="Calculation 2 8 16" xfId="19524"/>
    <cellStyle name="Calculation 2 8 16 2" xfId="43555"/>
    <cellStyle name="Calculation 2 8 17" xfId="14215"/>
    <cellStyle name="Calculation 2 8 17 2" xfId="32921"/>
    <cellStyle name="Calculation 2 8 18" xfId="40755"/>
    <cellStyle name="Calculation 2 8 2" xfId="9833"/>
    <cellStyle name="Calculation 2 8 2 2" xfId="19857"/>
    <cellStyle name="Calculation 2 8 2 2 2" xfId="41032"/>
    <cellStyle name="Calculation 2 8 2 3" xfId="24293"/>
    <cellStyle name="Calculation 2 8 2 3 2" xfId="39763"/>
    <cellStyle name="Calculation 2 8 2 4" xfId="14698"/>
    <cellStyle name="Calculation 2 8 2 4 2" xfId="32501"/>
    <cellStyle name="Calculation 2 8 2 5" xfId="39146"/>
    <cellStyle name="Calculation 2 8 3" xfId="9679"/>
    <cellStyle name="Calculation 2 8 3 2" xfId="19703"/>
    <cellStyle name="Calculation 2 8 3 2 2" xfId="39292"/>
    <cellStyle name="Calculation 2 8 3 3" xfId="24143"/>
    <cellStyle name="Calculation 2 8 3 3 2" xfId="37027"/>
    <cellStyle name="Calculation 2 8 3 4" xfId="14544"/>
    <cellStyle name="Calculation 2 8 3 4 2" xfId="32649"/>
    <cellStyle name="Calculation 2 8 3 5" xfId="38531"/>
    <cellStyle name="Calculation 2 8 4" xfId="12346"/>
    <cellStyle name="Calculation 2 8 4 2" xfId="22302"/>
    <cellStyle name="Calculation 2 8 4 2 2" xfId="46775"/>
    <cellStyle name="Calculation 2 8 4 3" xfId="26455"/>
    <cellStyle name="Calculation 2 8 4 3 2" xfId="37275"/>
    <cellStyle name="Calculation 2 8 4 4" xfId="17211"/>
    <cellStyle name="Calculation 2 8 4 4 2" xfId="39849"/>
    <cellStyle name="Calculation 2 8 4 5" xfId="34576"/>
    <cellStyle name="Calculation 2 8 5" xfId="12668"/>
    <cellStyle name="Calculation 2 8 5 2" xfId="22624"/>
    <cellStyle name="Calculation 2 8 5 2 2" xfId="36732"/>
    <cellStyle name="Calculation 2 8 5 3" xfId="26766"/>
    <cellStyle name="Calculation 2 8 5 3 2" xfId="44059"/>
    <cellStyle name="Calculation 2 8 5 4" xfId="17533"/>
    <cellStyle name="Calculation 2 8 5 4 2" xfId="43434"/>
    <cellStyle name="Calculation 2 8 5 5" xfId="34286"/>
    <cellStyle name="Calculation 2 8 6" xfId="12479"/>
    <cellStyle name="Calculation 2 8 6 2" xfId="22435"/>
    <cellStyle name="Calculation 2 8 6 2 2" xfId="44153"/>
    <cellStyle name="Calculation 2 8 6 3" xfId="26580"/>
    <cellStyle name="Calculation 2 8 6 3 2" xfId="39612"/>
    <cellStyle name="Calculation 2 8 6 4" xfId="17344"/>
    <cellStyle name="Calculation 2 8 6 4 2" xfId="38520"/>
    <cellStyle name="Calculation 2 8 6 5" xfId="34451"/>
    <cellStyle name="Calculation 2 8 7" xfId="12790"/>
    <cellStyle name="Calculation 2 8 7 2" xfId="22746"/>
    <cellStyle name="Calculation 2 8 7 2 2" xfId="29879"/>
    <cellStyle name="Calculation 2 8 7 3" xfId="26883"/>
    <cellStyle name="Calculation 2 8 7 3 2" xfId="46929"/>
    <cellStyle name="Calculation 2 8 7 4" xfId="17655"/>
    <cellStyle name="Calculation 2 8 7 4 2" xfId="39861"/>
    <cellStyle name="Calculation 2 8 7 5" xfId="34184"/>
    <cellStyle name="Calculation 2 8 8" xfId="12917"/>
    <cellStyle name="Calculation 2 8 8 2" xfId="22873"/>
    <cellStyle name="Calculation 2 8 8 2 2" xfId="36956"/>
    <cellStyle name="Calculation 2 8 8 3" xfId="27005"/>
    <cellStyle name="Calculation 2 8 8 3 2" xfId="47031"/>
    <cellStyle name="Calculation 2 8 8 4" xfId="17782"/>
    <cellStyle name="Calculation 2 8 8 4 2" xfId="38513"/>
    <cellStyle name="Calculation 2 8 8 5" xfId="34073"/>
    <cellStyle name="Calculation 2 8 9" xfId="13324"/>
    <cellStyle name="Calculation 2 8 9 2" xfId="23275"/>
    <cellStyle name="Calculation 2 8 9 2 2" xfId="43259"/>
    <cellStyle name="Calculation 2 8 9 3" xfId="27394"/>
    <cellStyle name="Calculation 2 8 9 3 2" xfId="47382"/>
    <cellStyle name="Calculation 2 8 9 4" xfId="18189"/>
    <cellStyle name="Calculation 2 8 9 4 2" xfId="37236"/>
    <cellStyle name="Calculation 2 8 9 5" xfId="33704"/>
    <cellStyle name="Calculation 2 9" xfId="9762"/>
    <cellStyle name="Calculation 2 9 2" xfId="19786"/>
    <cellStyle name="Calculation 2 9 2 2" xfId="40385"/>
    <cellStyle name="Calculation 2 9 3" xfId="24222"/>
    <cellStyle name="Calculation 2 9 3 2" xfId="46348"/>
    <cellStyle name="Calculation 2 9 4" xfId="14627"/>
    <cellStyle name="Calculation 2 9 4 2" xfId="32572"/>
    <cellStyle name="Calculation 2 9 5" xfId="44589"/>
    <cellStyle name="Check Cell 2" xfId="407"/>
    <cellStyle name="Check Cell 2 2" xfId="408"/>
    <cellStyle name="Check Cell 2 2 2" xfId="409"/>
    <cellStyle name="Check Cell 2 2 3" xfId="410"/>
    <cellStyle name="Comma [1]" xfId="411"/>
    <cellStyle name="Comma [1] 10" xfId="13795"/>
    <cellStyle name="Comma [1] 10 2" xfId="23741"/>
    <cellStyle name="Comma [1] 10 3" xfId="27844"/>
    <cellStyle name="Comma [1] 10 4" xfId="18660"/>
    <cellStyle name="Comma [1] 11" xfId="19081"/>
    <cellStyle name="Comma [1] 12" xfId="19523"/>
    <cellStyle name="Comma [1] 13" xfId="14216"/>
    <cellStyle name="Comma [1] 2" xfId="412"/>
    <cellStyle name="Comma [1] 2 10" xfId="19082"/>
    <cellStyle name="Comma [1] 2 11" xfId="19522"/>
    <cellStyle name="Comma [1] 2 12" xfId="14217"/>
    <cellStyle name="Comma [1] 2 2" xfId="9835"/>
    <cellStyle name="Comma [1] 2 2 2" xfId="19859"/>
    <cellStyle name="Comma [1] 2 2 3" xfId="24295"/>
    <cellStyle name="Comma [1] 2 2 4" xfId="14700"/>
    <cellStyle name="Comma [1] 2 3" xfId="12357"/>
    <cellStyle name="Comma [1] 2 3 2" xfId="22313"/>
    <cellStyle name="Comma [1] 2 3 3" xfId="26466"/>
    <cellStyle name="Comma [1] 2 3 4" xfId="17222"/>
    <cellStyle name="Comma [1] 2 4" xfId="9681"/>
    <cellStyle name="Comma [1] 2 4 2" xfId="19705"/>
    <cellStyle name="Comma [1] 2 4 3" xfId="24145"/>
    <cellStyle name="Comma [1] 2 4 4" xfId="14546"/>
    <cellStyle name="Comma [1] 2 5" xfId="12666"/>
    <cellStyle name="Comma [1] 2 5 2" xfId="22622"/>
    <cellStyle name="Comma [1] 2 5 3" xfId="26764"/>
    <cellStyle name="Comma [1] 2 5 4" xfId="17531"/>
    <cellStyle name="Comma [1] 2 6" xfId="13133"/>
    <cellStyle name="Comma [1] 2 6 2" xfId="23089"/>
    <cellStyle name="Comma [1] 2 6 3" xfId="27214"/>
    <cellStyle name="Comma [1] 2 6 4" xfId="17998"/>
    <cellStyle name="Comma [1] 2 7" xfId="12915"/>
    <cellStyle name="Comma [1] 2 7 2" xfId="22871"/>
    <cellStyle name="Comma [1] 2 7 3" xfId="27003"/>
    <cellStyle name="Comma [1] 2 7 4" xfId="17780"/>
    <cellStyle name="Comma [1] 2 8" xfId="13211"/>
    <cellStyle name="Comma [1] 2 8 2" xfId="23166"/>
    <cellStyle name="Comma [1] 2 8 3" xfId="27291"/>
    <cellStyle name="Comma [1] 2 8 4" xfId="18076"/>
    <cellStyle name="Comma [1] 2 9" xfId="13794"/>
    <cellStyle name="Comma [1] 2 9 2" xfId="23740"/>
    <cellStyle name="Comma [1] 2 9 3" xfId="27843"/>
    <cellStyle name="Comma [1] 2 9 4" xfId="18659"/>
    <cellStyle name="Comma [1] 3" xfId="9834"/>
    <cellStyle name="Comma [1] 3 2" xfId="19858"/>
    <cellStyle name="Comma [1] 3 3" xfId="24294"/>
    <cellStyle name="Comma [1] 3 4" xfId="14699"/>
    <cellStyle name="Comma [1] 4" xfId="12358"/>
    <cellStyle name="Comma [1] 4 2" xfId="22314"/>
    <cellStyle name="Comma [1] 4 3" xfId="26467"/>
    <cellStyle name="Comma [1] 4 4" xfId="17223"/>
    <cellStyle name="Comma [1] 5" xfId="9680"/>
    <cellStyle name="Comma [1] 5 2" xfId="19704"/>
    <cellStyle name="Comma [1] 5 3" xfId="24144"/>
    <cellStyle name="Comma [1] 5 4" xfId="14545"/>
    <cellStyle name="Comma [1] 6" xfId="12667"/>
    <cellStyle name="Comma [1] 6 2" xfId="22623"/>
    <cellStyle name="Comma [1] 6 3" xfId="26765"/>
    <cellStyle name="Comma [1] 6 4" xfId="17532"/>
    <cellStyle name="Comma [1] 7" xfId="13134"/>
    <cellStyle name="Comma [1] 7 2" xfId="23090"/>
    <cellStyle name="Comma [1] 7 3" xfId="27215"/>
    <cellStyle name="Comma [1] 7 4" xfId="17999"/>
    <cellStyle name="Comma [1] 8" xfId="12916"/>
    <cellStyle name="Comma [1] 8 2" xfId="22872"/>
    <cellStyle name="Comma [1] 8 3" xfId="27004"/>
    <cellStyle name="Comma [1] 8 4" xfId="17781"/>
    <cellStyle name="Comma [1] 9" xfId="13212"/>
    <cellStyle name="Comma [1] 9 2" xfId="23167"/>
    <cellStyle name="Comma [1] 9 3" xfId="27292"/>
    <cellStyle name="Comma [1] 9 4" xfId="18077"/>
    <cellStyle name="Comma 10" xfId="413"/>
    <cellStyle name="Comma 10 10" xfId="414"/>
    <cellStyle name="Comma 10 11" xfId="415"/>
    <cellStyle name="Comma 10 12" xfId="28148"/>
    <cellStyle name="Comma 10 2" xfId="416"/>
    <cellStyle name="Comma 10 2 2" xfId="417"/>
    <cellStyle name="Comma 10 2 2 2" xfId="418"/>
    <cellStyle name="Comma 10 2 2 3" xfId="419"/>
    <cellStyle name="Comma 10 2 2 4" xfId="420"/>
    <cellStyle name="Comma 10 2 2 5" xfId="421"/>
    <cellStyle name="Comma 10 2 2 6" xfId="28149"/>
    <cellStyle name="Comma 10 2 3" xfId="422"/>
    <cellStyle name="Comma 10 2 4" xfId="423"/>
    <cellStyle name="Comma 10 2 5" xfId="424"/>
    <cellStyle name="Comma 10 2 6" xfId="425"/>
    <cellStyle name="Comma 10 2 7" xfId="28150"/>
    <cellStyle name="Comma 10 3" xfId="426"/>
    <cellStyle name="Comma 10 3 2" xfId="427"/>
    <cellStyle name="Comma 10 3 2 2" xfId="428"/>
    <cellStyle name="Comma 10 3 2 3" xfId="429"/>
    <cellStyle name="Comma 10 3 2 4" xfId="430"/>
    <cellStyle name="Comma 10 3 2 5" xfId="431"/>
    <cellStyle name="Comma 10 3 2 6" xfId="28151"/>
    <cellStyle name="Comma 10 3 3" xfId="432"/>
    <cellStyle name="Comma 10 3 4" xfId="433"/>
    <cellStyle name="Comma 10 3 5" xfId="434"/>
    <cellStyle name="Comma 10 3 6" xfId="435"/>
    <cellStyle name="Comma 10 3 7" xfId="28152"/>
    <cellStyle name="Comma 10 4" xfId="436"/>
    <cellStyle name="Comma 10 4 2" xfId="437"/>
    <cellStyle name="Comma 10 4 2 2" xfId="438"/>
    <cellStyle name="Comma 10 4 2 3" xfId="439"/>
    <cellStyle name="Comma 10 4 2 4" xfId="440"/>
    <cellStyle name="Comma 10 4 2 5" xfId="441"/>
    <cellStyle name="Comma 10 4 2 6" xfId="28153"/>
    <cellStyle name="Comma 10 4 3" xfId="442"/>
    <cellStyle name="Comma 10 4 4" xfId="443"/>
    <cellStyle name="Comma 10 4 5" xfId="444"/>
    <cellStyle name="Comma 10 4 6" xfId="445"/>
    <cellStyle name="Comma 10 4 7" xfId="28154"/>
    <cellStyle name="Comma 10 5" xfId="446"/>
    <cellStyle name="Comma 10 5 2" xfId="447"/>
    <cellStyle name="Comma 10 5 2 2" xfId="448"/>
    <cellStyle name="Comma 10 5 2 3" xfId="449"/>
    <cellStyle name="Comma 10 5 2 4" xfId="450"/>
    <cellStyle name="Comma 10 5 2 5" xfId="451"/>
    <cellStyle name="Comma 10 5 2 6" xfId="28155"/>
    <cellStyle name="Comma 10 5 3" xfId="452"/>
    <cellStyle name="Comma 10 5 4" xfId="453"/>
    <cellStyle name="Comma 10 5 5" xfId="454"/>
    <cellStyle name="Comma 10 5 6" xfId="455"/>
    <cellStyle name="Comma 10 5 7" xfId="28156"/>
    <cellStyle name="Comma 10 6" xfId="456"/>
    <cellStyle name="Comma 10 6 2" xfId="457"/>
    <cellStyle name="Comma 10 6 3" xfId="458"/>
    <cellStyle name="Comma 10 6 4" xfId="459"/>
    <cellStyle name="Comma 10 6 5" xfId="460"/>
    <cellStyle name="Comma 10 6 6" xfId="28157"/>
    <cellStyle name="Comma 10 7" xfId="461"/>
    <cellStyle name="Comma 10 7 2" xfId="462"/>
    <cellStyle name="Comma 10 7 3" xfId="463"/>
    <cellStyle name="Comma 10 7 4" xfId="464"/>
    <cellStyle name="Comma 10 7 5" xfId="465"/>
    <cellStyle name="Comma 10 7 6" xfId="28158"/>
    <cellStyle name="Comma 10 8" xfId="466"/>
    <cellStyle name="Comma 10 8 2" xfId="28159"/>
    <cellStyle name="Comma 10 9" xfId="467"/>
    <cellStyle name="Comma 2" xfId="468"/>
    <cellStyle name="Comma 2 2" xfId="469"/>
    <cellStyle name="Comma 2 2 2" xfId="470"/>
    <cellStyle name="Comma 2 2 3" xfId="471"/>
    <cellStyle name="Comma 2 3" xfId="472"/>
    <cellStyle name="Comma 2 3 2" xfId="473"/>
    <cellStyle name="Comma 2 3 3" xfId="474"/>
    <cellStyle name="Comma 2 4" xfId="475"/>
    <cellStyle name="Comma 2 4 2" xfId="476"/>
    <cellStyle name="Comma 2 4 3" xfId="477"/>
    <cellStyle name="Comma 2 5" xfId="478"/>
    <cellStyle name="Comma 2 6" xfId="479"/>
    <cellStyle name="Comma 2 7" xfId="48078"/>
    <cellStyle name="Comma 3" xfId="480"/>
    <cellStyle name="Comma 3 10" xfId="481"/>
    <cellStyle name="Comma 3 10 2" xfId="482"/>
    <cellStyle name="Comma 3 10 2 2" xfId="483"/>
    <cellStyle name="Comma 3 10 2 3" xfId="484"/>
    <cellStyle name="Comma 3 10 2 4" xfId="485"/>
    <cellStyle name="Comma 3 10 2 5" xfId="486"/>
    <cellStyle name="Comma 3 10 2 6" xfId="28160"/>
    <cellStyle name="Comma 3 10 3" xfId="487"/>
    <cellStyle name="Comma 3 10 4" xfId="488"/>
    <cellStyle name="Comma 3 10 5" xfId="489"/>
    <cellStyle name="Comma 3 10 6" xfId="490"/>
    <cellStyle name="Comma 3 10 7" xfId="28161"/>
    <cellStyle name="Comma 3 11" xfId="491"/>
    <cellStyle name="Comma 3 11 2" xfId="492"/>
    <cellStyle name="Comma 3 11 2 2" xfId="493"/>
    <cellStyle name="Comma 3 11 2 3" xfId="494"/>
    <cellStyle name="Comma 3 11 2 4" xfId="495"/>
    <cellStyle name="Comma 3 11 2 5" xfId="496"/>
    <cellStyle name="Comma 3 11 2 6" xfId="28162"/>
    <cellStyle name="Comma 3 11 3" xfId="497"/>
    <cellStyle name="Comma 3 11 4" xfId="498"/>
    <cellStyle name="Comma 3 11 5" xfId="499"/>
    <cellStyle name="Comma 3 11 6" xfId="500"/>
    <cellStyle name="Comma 3 11 7" xfId="28163"/>
    <cellStyle name="Comma 3 12" xfId="501"/>
    <cellStyle name="Comma 3 12 2" xfId="502"/>
    <cellStyle name="Comma 3 12 2 2" xfId="503"/>
    <cellStyle name="Comma 3 12 2 3" xfId="504"/>
    <cellStyle name="Comma 3 12 2 4" xfId="505"/>
    <cellStyle name="Comma 3 12 2 5" xfId="506"/>
    <cellStyle name="Comma 3 12 2 6" xfId="28164"/>
    <cellStyle name="Comma 3 12 3" xfId="507"/>
    <cellStyle name="Comma 3 12 4" xfId="508"/>
    <cellStyle name="Comma 3 12 5" xfId="509"/>
    <cellStyle name="Comma 3 12 6" xfId="510"/>
    <cellStyle name="Comma 3 12 7" xfId="28165"/>
    <cellStyle name="Comma 3 13" xfId="511"/>
    <cellStyle name="Comma 3 13 2" xfId="512"/>
    <cellStyle name="Comma 3 13 2 2" xfId="513"/>
    <cellStyle name="Comma 3 13 2 3" xfId="514"/>
    <cellStyle name="Comma 3 13 2 4" xfId="515"/>
    <cellStyle name="Comma 3 13 2 5" xfId="516"/>
    <cellStyle name="Comma 3 13 2 6" xfId="28166"/>
    <cellStyle name="Comma 3 13 3" xfId="517"/>
    <cellStyle name="Comma 3 13 4" xfId="518"/>
    <cellStyle name="Comma 3 13 5" xfId="519"/>
    <cellStyle name="Comma 3 13 6" xfId="520"/>
    <cellStyle name="Comma 3 13 7" xfId="28167"/>
    <cellStyle name="Comma 3 14" xfId="521"/>
    <cellStyle name="Comma 3 14 2" xfId="522"/>
    <cellStyle name="Comma 3 14 2 2" xfId="523"/>
    <cellStyle name="Comma 3 14 2 3" xfId="524"/>
    <cellStyle name="Comma 3 14 2 4" xfId="525"/>
    <cellStyle name="Comma 3 14 2 5" xfId="526"/>
    <cellStyle name="Comma 3 14 2 6" xfId="28168"/>
    <cellStyle name="Comma 3 14 3" xfId="527"/>
    <cellStyle name="Comma 3 14 4" xfId="528"/>
    <cellStyle name="Comma 3 14 5" xfId="529"/>
    <cellStyle name="Comma 3 14 6" xfId="530"/>
    <cellStyle name="Comma 3 14 7" xfId="28169"/>
    <cellStyle name="Comma 3 15" xfId="531"/>
    <cellStyle name="Comma 3 15 2" xfId="532"/>
    <cellStyle name="Comma 3 15 2 2" xfId="533"/>
    <cellStyle name="Comma 3 15 2 3" xfId="534"/>
    <cellStyle name="Comma 3 15 2 4" xfId="535"/>
    <cellStyle name="Comma 3 15 2 5" xfId="536"/>
    <cellStyle name="Comma 3 15 2 6" xfId="28170"/>
    <cellStyle name="Comma 3 15 3" xfId="537"/>
    <cellStyle name="Comma 3 15 4" xfId="538"/>
    <cellStyle name="Comma 3 15 5" xfId="539"/>
    <cellStyle name="Comma 3 15 6" xfId="540"/>
    <cellStyle name="Comma 3 15 7" xfId="28171"/>
    <cellStyle name="Comma 3 16" xfId="541"/>
    <cellStyle name="Comma 3 16 2" xfId="542"/>
    <cellStyle name="Comma 3 16 2 2" xfId="543"/>
    <cellStyle name="Comma 3 16 2 3" xfId="544"/>
    <cellStyle name="Comma 3 16 2 4" xfId="545"/>
    <cellStyle name="Comma 3 16 2 5" xfId="546"/>
    <cellStyle name="Comma 3 16 2 6" xfId="28172"/>
    <cellStyle name="Comma 3 16 3" xfId="547"/>
    <cellStyle name="Comma 3 16 4" xfId="548"/>
    <cellStyle name="Comma 3 16 5" xfId="549"/>
    <cellStyle name="Comma 3 16 6" xfId="550"/>
    <cellStyle name="Comma 3 16 7" xfId="28173"/>
    <cellStyle name="Comma 3 17" xfId="551"/>
    <cellStyle name="Comma 3 17 2" xfId="552"/>
    <cellStyle name="Comma 3 17 2 2" xfId="553"/>
    <cellStyle name="Comma 3 17 2 3" xfId="554"/>
    <cellStyle name="Comma 3 17 2 4" xfId="555"/>
    <cellStyle name="Comma 3 17 2 5" xfId="556"/>
    <cellStyle name="Comma 3 17 2 6" xfId="28174"/>
    <cellStyle name="Comma 3 17 3" xfId="557"/>
    <cellStyle name="Comma 3 17 4" xfId="558"/>
    <cellStyle name="Comma 3 17 5" xfId="559"/>
    <cellStyle name="Comma 3 17 6" xfId="560"/>
    <cellStyle name="Comma 3 17 7" xfId="28175"/>
    <cellStyle name="Comma 3 18" xfId="561"/>
    <cellStyle name="Comma 3 18 2" xfId="562"/>
    <cellStyle name="Comma 3 18 2 2" xfId="563"/>
    <cellStyle name="Comma 3 18 2 3" xfId="564"/>
    <cellStyle name="Comma 3 18 2 4" xfId="565"/>
    <cellStyle name="Comma 3 18 2 5" xfId="566"/>
    <cellStyle name="Comma 3 18 2 6" xfId="28176"/>
    <cellStyle name="Comma 3 18 3" xfId="567"/>
    <cellStyle name="Comma 3 18 4" xfId="568"/>
    <cellStyle name="Comma 3 18 5" xfId="569"/>
    <cellStyle name="Comma 3 18 6" xfId="570"/>
    <cellStyle name="Comma 3 18 7" xfId="28177"/>
    <cellStyle name="Comma 3 19" xfId="571"/>
    <cellStyle name="Comma 3 19 2" xfId="572"/>
    <cellStyle name="Comma 3 19 2 2" xfId="573"/>
    <cellStyle name="Comma 3 19 2 3" xfId="574"/>
    <cellStyle name="Comma 3 19 2 4" xfId="575"/>
    <cellStyle name="Comma 3 19 2 5" xfId="576"/>
    <cellStyle name="Comma 3 19 2 6" xfId="28178"/>
    <cellStyle name="Comma 3 19 3" xfId="577"/>
    <cellStyle name="Comma 3 19 4" xfId="578"/>
    <cellStyle name="Comma 3 19 5" xfId="579"/>
    <cellStyle name="Comma 3 19 6" xfId="580"/>
    <cellStyle name="Comma 3 19 7" xfId="28179"/>
    <cellStyle name="Comma 3 2" xfId="581"/>
    <cellStyle name="Comma 3 2 2" xfId="582"/>
    <cellStyle name="Comma 3 2 2 2" xfId="583"/>
    <cellStyle name="Comma 3 2 2 3" xfId="584"/>
    <cellStyle name="Comma 3 2 2 4" xfId="585"/>
    <cellStyle name="Comma 3 2 2 5" xfId="586"/>
    <cellStyle name="Comma 3 2 2 6" xfId="28180"/>
    <cellStyle name="Comma 3 2 3" xfId="587"/>
    <cellStyle name="Comma 3 2 4" xfId="588"/>
    <cellStyle name="Comma 3 2 5" xfId="589"/>
    <cellStyle name="Comma 3 2 6" xfId="590"/>
    <cellStyle name="Comma 3 2 7" xfId="591"/>
    <cellStyle name="Comma 3 2 8" xfId="592"/>
    <cellStyle name="Comma 3 2 9" xfId="28181"/>
    <cellStyle name="Comma 3 20" xfId="593"/>
    <cellStyle name="Comma 3 20 2" xfId="594"/>
    <cellStyle name="Comma 3 20 2 2" xfId="595"/>
    <cellStyle name="Comma 3 20 2 3" xfId="596"/>
    <cellStyle name="Comma 3 20 2 4" xfId="597"/>
    <cellStyle name="Comma 3 20 2 5" xfId="598"/>
    <cellStyle name="Comma 3 20 2 6" xfId="28182"/>
    <cellStyle name="Comma 3 20 3" xfId="599"/>
    <cellStyle name="Comma 3 20 4" xfId="600"/>
    <cellStyle name="Comma 3 20 5" xfId="601"/>
    <cellStyle name="Comma 3 20 6" xfId="602"/>
    <cellStyle name="Comma 3 20 7" xfId="28183"/>
    <cellStyle name="Comma 3 21" xfId="603"/>
    <cellStyle name="Comma 3 21 2" xfId="604"/>
    <cellStyle name="Comma 3 21 3" xfId="605"/>
    <cellStyle name="Comma 3 21 4" xfId="606"/>
    <cellStyle name="Comma 3 21 5" xfId="607"/>
    <cellStyle name="Comma 3 21 6" xfId="28184"/>
    <cellStyle name="Comma 3 22" xfId="608"/>
    <cellStyle name="Comma 3 22 2" xfId="609"/>
    <cellStyle name="Comma 3 22 3" xfId="610"/>
    <cellStyle name="Comma 3 22 4" xfId="611"/>
    <cellStyle name="Comma 3 22 5" xfId="612"/>
    <cellStyle name="Comma 3 22 6" xfId="28185"/>
    <cellStyle name="Comma 3 23" xfId="613"/>
    <cellStyle name="Comma 3 23 2" xfId="614"/>
    <cellStyle name="Comma 3 23 3" xfId="615"/>
    <cellStyle name="Comma 3 23 4" xfId="616"/>
    <cellStyle name="Comma 3 23 5" xfId="617"/>
    <cellStyle name="Comma 3 23 6" xfId="28186"/>
    <cellStyle name="Comma 3 24" xfId="618"/>
    <cellStyle name="Comma 3 24 2" xfId="28187"/>
    <cellStyle name="Comma 3 25" xfId="619"/>
    <cellStyle name="Comma 3 26" xfId="620"/>
    <cellStyle name="Comma 3 27" xfId="621"/>
    <cellStyle name="Comma 3 28" xfId="622"/>
    <cellStyle name="Comma 3 29" xfId="28188"/>
    <cellStyle name="Comma 3 3" xfId="623"/>
    <cellStyle name="Comma 3 3 2" xfId="624"/>
    <cellStyle name="Comma 3 3 2 2" xfId="625"/>
    <cellStyle name="Comma 3 3 2 3" xfId="626"/>
    <cellStyle name="Comma 3 3 2 4" xfId="627"/>
    <cellStyle name="Comma 3 3 2 5" xfId="628"/>
    <cellStyle name="Comma 3 3 2 6" xfId="28189"/>
    <cellStyle name="Comma 3 3 3" xfId="629"/>
    <cellStyle name="Comma 3 3 4" xfId="630"/>
    <cellStyle name="Comma 3 3 5" xfId="631"/>
    <cellStyle name="Comma 3 3 6" xfId="632"/>
    <cellStyle name="Comma 3 3 7" xfId="633"/>
    <cellStyle name="Comma 3 3 8" xfId="634"/>
    <cellStyle name="Comma 3 3 9" xfId="28190"/>
    <cellStyle name="Comma 3 4" xfId="635"/>
    <cellStyle name="Comma 3 4 2" xfId="636"/>
    <cellStyle name="Comma 3 4 2 2" xfId="637"/>
    <cellStyle name="Comma 3 4 2 3" xfId="638"/>
    <cellStyle name="Comma 3 4 2 4" xfId="639"/>
    <cellStyle name="Comma 3 4 2 5" xfId="640"/>
    <cellStyle name="Comma 3 4 2 6" xfId="28191"/>
    <cellStyle name="Comma 3 4 3" xfId="641"/>
    <cellStyle name="Comma 3 4 4" xfId="642"/>
    <cellStyle name="Comma 3 4 5" xfId="643"/>
    <cellStyle name="Comma 3 4 6" xfId="644"/>
    <cellStyle name="Comma 3 4 7" xfId="28192"/>
    <cellStyle name="Comma 3 5" xfId="645"/>
    <cellStyle name="Comma 3 5 2" xfId="646"/>
    <cellStyle name="Comma 3 5 2 2" xfId="647"/>
    <cellStyle name="Comma 3 5 2 3" xfId="648"/>
    <cellStyle name="Comma 3 5 2 4" xfId="649"/>
    <cellStyle name="Comma 3 5 2 5" xfId="650"/>
    <cellStyle name="Comma 3 5 2 6" xfId="28193"/>
    <cellStyle name="Comma 3 5 3" xfId="651"/>
    <cellStyle name="Comma 3 5 4" xfId="652"/>
    <cellStyle name="Comma 3 5 5" xfId="653"/>
    <cellStyle name="Comma 3 5 6" xfId="654"/>
    <cellStyle name="Comma 3 5 7" xfId="28194"/>
    <cellStyle name="Comma 3 6" xfId="655"/>
    <cellStyle name="Comma 3 6 2" xfId="656"/>
    <cellStyle name="Comma 3 6 2 2" xfId="657"/>
    <cellStyle name="Comma 3 6 2 3" xfId="658"/>
    <cellStyle name="Comma 3 6 2 4" xfId="659"/>
    <cellStyle name="Comma 3 6 2 5" xfId="660"/>
    <cellStyle name="Comma 3 6 2 6" xfId="28195"/>
    <cellStyle name="Comma 3 6 3" xfId="661"/>
    <cellStyle name="Comma 3 6 4" xfId="662"/>
    <cellStyle name="Comma 3 6 5" xfId="663"/>
    <cellStyle name="Comma 3 6 6" xfId="664"/>
    <cellStyle name="Comma 3 6 7" xfId="28196"/>
    <cellStyle name="Comma 3 7" xfId="665"/>
    <cellStyle name="Comma 3 7 2" xfId="666"/>
    <cellStyle name="Comma 3 7 2 2" xfId="667"/>
    <cellStyle name="Comma 3 7 2 3" xfId="668"/>
    <cellStyle name="Comma 3 7 2 4" xfId="669"/>
    <cellStyle name="Comma 3 7 2 5" xfId="670"/>
    <cellStyle name="Comma 3 7 2 6" xfId="28197"/>
    <cellStyle name="Comma 3 7 3" xfId="671"/>
    <cellStyle name="Comma 3 7 4" xfId="672"/>
    <cellStyle name="Comma 3 7 5" xfId="673"/>
    <cellStyle name="Comma 3 7 6" xfId="674"/>
    <cellStyle name="Comma 3 7 7" xfId="28198"/>
    <cellStyle name="Comma 3 8" xfId="675"/>
    <cellStyle name="Comma 3 8 2" xfId="676"/>
    <cellStyle name="Comma 3 8 2 2" xfId="677"/>
    <cellStyle name="Comma 3 8 2 3" xfId="678"/>
    <cellStyle name="Comma 3 8 2 4" xfId="679"/>
    <cellStyle name="Comma 3 8 2 5" xfId="680"/>
    <cellStyle name="Comma 3 8 2 6" xfId="28199"/>
    <cellStyle name="Comma 3 8 3" xfId="681"/>
    <cellStyle name="Comma 3 8 4" xfId="682"/>
    <cellStyle name="Comma 3 8 5" xfId="683"/>
    <cellStyle name="Comma 3 8 6" xfId="684"/>
    <cellStyle name="Comma 3 8 7" xfId="28200"/>
    <cellStyle name="Comma 3 9" xfId="685"/>
    <cellStyle name="Comma 3 9 2" xfId="686"/>
    <cellStyle name="Comma 3 9 2 2" xfId="687"/>
    <cellStyle name="Comma 3 9 2 3" xfId="688"/>
    <cellStyle name="Comma 3 9 2 4" xfId="689"/>
    <cellStyle name="Comma 3 9 2 5" xfId="690"/>
    <cellStyle name="Comma 3 9 2 6" xfId="28201"/>
    <cellStyle name="Comma 3 9 3" xfId="691"/>
    <cellStyle name="Comma 3 9 4" xfId="692"/>
    <cellStyle name="Comma 3 9 5" xfId="693"/>
    <cellStyle name="Comma 3 9 6" xfId="694"/>
    <cellStyle name="Comma 3 9 7" xfId="28202"/>
    <cellStyle name="Cover" xfId="695"/>
    <cellStyle name="Cover 2" xfId="696"/>
    <cellStyle name="Cover 3" xfId="697"/>
    <cellStyle name="Currency 2" xfId="698"/>
    <cellStyle name="Currency 2 2" xfId="699"/>
    <cellStyle name="Currency 3" xfId="700"/>
    <cellStyle name="Eingabe 2" xfId="701"/>
    <cellStyle name="Eingabe 2 2" xfId="702"/>
    <cellStyle name="Eingabe 3" xfId="48082"/>
    <cellStyle name="Eingabefeld" xfId="28147"/>
    <cellStyle name="Eingabefeld 2" xfId="29555"/>
    <cellStyle name="End Ergebnisfeld" xfId="28203"/>
    <cellStyle name="Ergebnis 2" xfId="703"/>
    <cellStyle name="Erklärender Text 2" xfId="704"/>
    <cellStyle name="Erklärender Text 3" xfId="48079"/>
    <cellStyle name="Euro" xfId="705"/>
    <cellStyle name="Euro 2" xfId="706"/>
    <cellStyle name="Euro 2 2" xfId="707"/>
    <cellStyle name="Euro 2 2 2" xfId="708"/>
    <cellStyle name="Euro 2 3" xfId="709"/>
    <cellStyle name="Euro 2 4" xfId="710"/>
    <cellStyle name="Euro 2 5" xfId="711"/>
    <cellStyle name="Euro 2 6" xfId="712"/>
    <cellStyle name="Euro 3" xfId="713"/>
    <cellStyle name="Euro 3 2" xfId="714"/>
    <cellStyle name="Euro 4" xfId="715"/>
    <cellStyle name="Euro 5" xfId="716"/>
    <cellStyle name="Euro 6" xfId="28204"/>
    <cellStyle name="Euro_Motorrad" xfId="717"/>
    <cellStyle name="Excel Built-in Normal" xfId="718"/>
    <cellStyle name="Excel Built-in Normal 2" xfId="719"/>
    <cellStyle name="Excel Built-in Percent" xfId="720"/>
    <cellStyle name="Explanatory Text 2" xfId="721"/>
    <cellStyle name="Formelfeld" xfId="28146"/>
    <cellStyle name="Formelfeld 2" xfId="29556"/>
    <cellStyle name="Good 2" xfId="722"/>
    <cellStyle name="Good 2 2" xfId="723"/>
    <cellStyle name="Good 2 2 2" xfId="724"/>
    <cellStyle name="Good 2 2 3" xfId="725"/>
    <cellStyle name="Grey" xfId="726"/>
    <cellStyle name="Gut" xfId="48048" builtinId="26" customBuiltin="1"/>
    <cellStyle name="Gut 2" xfId="727"/>
    <cellStyle name="Heading" xfId="728"/>
    <cellStyle name="Heading 1 2" xfId="729"/>
    <cellStyle name="Heading 2 2" xfId="730"/>
    <cellStyle name="Heading 3 2" xfId="731"/>
    <cellStyle name="Heading 4 2" xfId="732"/>
    <cellStyle name="Heading1" xfId="733"/>
    <cellStyle name="Headline" xfId="734"/>
    <cellStyle name="Hyperlink 10" xfId="28205"/>
    <cellStyle name="Hyperlink 11" xfId="48081"/>
    <cellStyle name="Hyperlink 2" xfId="735"/>
    <cellStyle name="Hyperlink 3" xfId="736"/>
    <cellStyle name="Hyperlink 3 2" xfId="737"/>
    <cellStyle name="Hyperlink 3 3" xfId="738"/>
    <cellStyle name="Hyperlink 4" xfId="739"/>
    <cellStyle name="Hyperlink 5" xfId="740"/>
    <cellStyle name="Hyperlink 5 2" xfId="741"/>
    <cellStyle name="Hyperlink 6" xfId="742"/>
    <cellStyle name="Hyperlink 6 2" xfId="743"/>
    <cellStyle name="Hyperlink 7" xfId="744"/>
    <cellStyle name="Hyperlink 8" xfId="745"/>
    <cellStyle name="Hyperlink 9" xfId="746"/>
    <cellStyle name="Inhaltsfeld" xfId="28145"/>
    <cellStyle name="Inhaltsfeld 2" xfId="29554"/>
    <cellStyle name="Input [yellow]" xfId="747"/>
    <cellStyle name="Input [yellow] 10" xfId="12777"/>
    <cellStyle name="Input [yellow] 10 2" xfId="22733"/>
    <cellStyle name="Input [yellow] 10 2 2" xfId="37805"/>
    <cellStyle name="Input [yellow] 10 3" xfId="17642"/>
    <cellStyle name="Input [yellow] 10 3 2" xfId="41680"/>
    <cellStyle name="Input [yellow] 10 4" xfId="36809"/>
    <cellStyle name="Input [yellow] 10 5" xfId="34197"/>
    <cellStyle name="Input [yellow] 11" xfId="12446"/>
    <cellStyle name="Input [yellow] 11 2" xfId="22402"/>
    <cellStyle name="Input [yellow] 11 2 2" xfId="37474"/>
    <cellStyle name="Input [yellow] 11 3" xfId="17311"/>
    <cellStyle name="Input [yellow] 11 3 2" xfId="40118"/>
    <cellStyle name="Input [yellow] 11 4" xfId="34478"/>
    <cellStyle name="Input [yellow] 12" xfId="13121"/>
    <cellStyle name="Input [yellow] 12 2" xfId="23077"/>
    <cellStyle name="Input [yellow] 12 2 2" xfId="43415"/>
    <cellStyle name="Input [yellow] 12 3" xfId="27202"/>
    <cellStyle name="Input [yellow] 12 3 2" xfId="46144"/>
    <cellStyle name="Input [yellow] 12 4" xfId="17986"/>
    <cellStyle name="Input [yellow] 12 4 2" xfId="35406"/>
    <cellStyle name="Input [yellow] 12 5" xfId="37120"/>
    <cellStyle name="Input [yellow] 13" xfId="12450"/>
    <cellStyle name="Input [yellow] 13 2" xfId="22406"/>
    <cellStyle name="Input [yellow] 13 2 2" xfId="40993"/>
    <cellStyle name="Input [yellow] 13 3" xfId="17315"/>
    <cellStyle name="Input [yellow] 13 3 2" xfId="30265"/>
    <cellStyle name="Input [yellow] 13 4" xfId="34474"/>
    <cellStyle name="Input [yellow] 14" xfId="13207"/>
    <cellStyle name="Input [yellow] 14 2" xfId="23163"/>
    <cellStyle name="Input [yellow] 14 2 2" xfId="43498"/>
    <cellStyle name="Input [yellow] 14 3" xfId="27288"/>
    <cellStyle name="Input [yellow] 14 3 2" xfId="46226"/>
    <cellStyle name="Input [yellow] 14 4" xfId="18072"/>
    <cellStyle name="Input [yellow] 14 4 2" xfId="36421"/>
    <cellStyle name="Input [yellow] 14 5" xfId="37202"/>
    <cellStyle name="Input [yellow] 15" xfId="13475"/>
    <cellStyle name="Input [yellow] 15 2" xfId="23426"/>
    <cellStyle name="Input [yellow] 15 2 2" xfId="43925"/>
    <cellStyle name="Input [yellow] 15 3" xfId="18340"/>
    <cellStyle name="Input [yellow] 15 3 2" xfId="39338"/>
    <cellStyle name="Input [yellow] 15 4" xfId="33553"/>
    <cellStyle name="Input [yellow] 16" xfId="12843"/>
    <cellStyle name="Input [yellow] 16 2" xfId="22799"/>
    <cellStyle name="Input [yellow] 16 2 2" xfId="37312"/>
    <cellStyle name="Input [yellow] 16 3" xfId="17708"/>
    <cellStyle name="Input [yellow] 16 3 2" xfId="46247"/>
    <cellStyle name="Input [yellow] 16 4" xfId="34145"/>
    <cellStyle name="Input [yellow] 17" xfId="13504"/>
    <cellStyle name="Input [yellow] 17 2" xfId="18369"/>
    <cellStyle name="Input [yellow] 17 2 2" xfId="43536"/>
    <cellStyle name="Input [yellow] 17 3" xfId="33544"/>
    <cellStyle name="Input [yellow] 18" xfId="12914"/>
    <cellStyle name="Input [yellow] 18 2" xfId="22870"/>
    <cellStyle name="Input [yellow] 18 2 2" xfId="43230"/>
    <cellStyle name="Input [yellow] 18 3" xfId="27002"/>
    <cellStyle name="Input [yellow] 18 3 2" xfId="45966"/>
    <cellStyle name="Input [yellow] 18 4" xfId="17779"/>
    <cellStyle name="Input [yellow] 18 4 2" xfId="44483"/>
    <cellStyle name="Input [yellow] 18 5" xfId="34074"/>
    <cellStyle name="Input [yellow] 19" xfId="13323"/>
    <cellStyle name="Input [yellow] 19 2" xfId="18188"/>
    <cellStyle name="Input [yellow] 19 2 2" xfId="43533"/>
    <cellStyle name="Input [yellow] 19 3" xfId="33705"/>
    <cellStyle name="Input [yellow] 2" xfId="748"/>
    <cellStyle name="Input [yellow] 2 10" xfId="12445"/>
    <cellStyle name="Input [yellow] 2 10 2" xfId="22401"/>
    <cellStyle name="Input [yellow] 2 10 2 2" xfId="43762"/>
    <cellStyle name="Input [yellow] 2 10 3" xfId="17310"/>
    <cellStyle name="Input [yellow] 2 10 3 2" xfId="37361"/>
    <cellStyle name="Input [yellow] 2 10 4" xfId="34479"/>
    <cellStyle name="Input [yellow] 2 11" xfId="13120"/>
    <cellStyle name="Input [yellow] 2 11 2" xfId="23076"/>
    <cellStyle name="Input [yellow] 2 11 2 2" xfId="43414"/>
    <cellStyle name="Input [yellow] 2 11 3" xfId="27201"/>
    <cellStyle name="Input [yellow] 2 11 3 2" xfId="46143"/>
    <cellStyle name="Input [yellow] 2 11 4" xfId="17985"/>
    <cellStyle name="Input [yellow] 2 11 4 2" xfId="41674"/>
    <cellStyle name="Input [yellow] 2 11 5" xfId="37119"/>
    <cellStyle name="Input [yellow] 2 12" xfId="12449"/>
    <cellStyle name="Input [yellow] 2 12 2" xfId="22405"/>
    <cellStyle name="Input [yellow] 2 12 2 2" xfId="41270"/>
    <cellStyle name="Input [yellow] 2 12 3" xfId="17314"/>
    <cellStyle name="Input [yellow] 2 12 3 2" xfId="37135"/>
    <cellStyle name="Input [yellow] 2 12 4" xfId="34475"/>
    <cellStyle name="Input [yellow] 2 13" xfId="13206"/>
    <cellStyle name="Input [yellow] 2 13 2" xfId="23162"/>
    <cellStyle name="Input [yellow] 2 13 2 2" xfId="43497"/>
    <cellStyle name="Input [yellow] 2 13 3" xfId="27287"/>
    <cellStyle name="Input [yellow] 2 13 3 2" xfId="46225"/>
    <cellStyle name="Input [yellow] 2 13 4" xfId="18071"/>
    <cellStyle name="Input [yellow] 2 13 4 2" xfId="42717"/>
    <cellStyle name="Input [yellow] 2 13 5" xfId="37201"/>
    <cellStyle name="Input [yellow] 2 14" xfId="13474"/>
    <cellStyle name="Input [yellow] 2 14 2" xfId="23425"/>
    <cellStyle name="Input [yellow] 2 14 2 2" xfId="46631"/>
    <cellStyle name="Input [yellow] 2 14 3" xfId="18339"/>
    <cellStyle name="Input [yellow] 2 14 3 2" xfId="36664"/>
    <cellStyle name="Input [yellow] 2 14 4" xfId="33554"/>
    <cellStyle name="Input [yellow] 2 15" xfId="12842"/>
    <cellStyle name="Input [yellow] 2 15 2" xfId="22798"/>
    <cellStyle name="Input [yellow] 2 15 2 2" xfId="43606"/>
    <cellStyle name="Input [yellow] 2 15 3" xfId="17707"/>
    <cellStyle name="Input [yellow] 2 15 3 2" xfId="40210"/>
    <cellStyle name="Input [yellow] 2 15 4" xfId="34146"/>
    <cellStyle name="Input [yellow] 2 16" xfId="13503"/>
    <cellStyle name="Input [yellow] 2 16 2" xfId="18368"/>
    <cellStyle name="Input [yellow] 2 16 2 2" xfId="46259"/>
    <cellStyle name="Input [yellow] 2 16 3" xfId="33545"/>
    <cellStyle name="Input [yellow] 2 17" xfId="12913"/>
    <cellStyle name="Input [yellow] 2 17 2" xfId="22869"/>
    <cellStyle name="Input [yellow] 2 17 2 2" xfId="43229"/>
    <cellStyle name="Input [yellow] 2 17 3" xfId="27001"/>
    <cellStyle name="Input [yellow] 2 17 3 2" xfId="45965"/>
    <cellStyle name="Input [yellow] 2 17 4" xfId="17778"/>
    <cellStyle name="Input [yellow] 2 17 4 2" xfId="38445"/>
    <cellStyle name="Input [yellow] 2 17 5" xfId="34075"/>
    <cellStyle name="Input [yellow] 2 18" xfId="13322"/>
    <cellStyle name="Input [yellow] 2 18 2" xfId="18187"/>
    <cellStyle name="Input [yellow] 2 18 2 2" xfId="46256"/>
    <cellStyle name="Input [yellow] 2 18 3" xfId="33706"/>
    <cellStyle name="Input [yellow] 2 19" xfId="13595"/>
    <cellStyle name="Input [yellow] 2 19 2" xfId="23542"/>
    <cellStyle name="Input [yellow] 2 19 2 2" xfId="41289"/>
    <cellStyle name="Input [yellow] 2 19 3" xfId="18460"/>
    <cellStyle name="Input [yellow] 2 19 3 2" xfId="38432"/>
    <cellStyle name="Input [yellow] 2 19 4" xfId="33461"/>
    <cellStyle name="Input [yellow] 2 2" xfId="749"/>
    <cellStyle name="Input [yellow] 2 2 10" xfId="13119"/>
    <cellStyle name="Input [yellow] 2 2 10 2" xfId="23075"/>
    <cellStyle name="Input [yellow] 2 2 10 2 2" xfId="43413"/>
    <cellStyle name="Input [yellow] 2 2 10 3" xfId="27200"/>
    <cellStyle name="Input [yellow] 2 2 10 3 2" xfId="46142"/>
    <cellStyle name="Input [yellow] 2 2 10 4" xfId="17984"/>
    <cellStyle name="Input [yellow] 2 2 10 4 2" xfId="44542"/>
    <cellStyle name="Input [yellow] 2 2 10 5" xfId="37118"/>
    <cellStyle name="Input [yellow] 2 2 11" xfId="12448"/>
    <cellStyle name="Input [yellow] 2 2 11 2" xfId="22404"/>
    <cellStyle name="Input [yellow] 2 2 11 2 2" xfId="38024"/>
    <cellStyle name="Input [yellow] 2 2 11 3" xfId="17313"/>
    <cellStyle name="Input [yellow] 2 2 11 3 2" xfId="43431"/>
    <cellStyle name="Input [yellow] 2 2 11 4" xfId="34476"/>
    <cellStyle name="Input [yellow] 2 2 12" xfId="13205"/>
    <cellStyle name="Input [yellow] 2 2 12 2" xfId="23161"/>
    <cellStyle name="Input [yellow] 2 2 12 2 2" xfId="43496"/>
    <cellStyle name="Input [yellow] 2 2 12 3" xfId="27286"/>
    <cellStyle name="Input [yellow] 2 2 12 3 2" xfId="46224"/>
    <cellStyle name="Input [yellow] 2 2 12 4" xfId="18070"/>
    <cellStyle name="Input [yellow] 2 2 12 4 2" xfId="45473"/>
    <cellStyle name="Input [yellow] 2 2 12 5" xfId="37200"/>
    <cellStyle name="Input [yellow] 2 2 13" xfId="13473"/>
    <cellStyle name="Input [yellow] 2 2 13 2" xfId="23424"/>
    <cellStyle name="Input [yellow] 2 2 13 2 2" xfId="40619"/>
    <cellStyle name="Input [yellow] 2 2 13 3" xfId="18338"/>
    <cellStyle name="Input [yellow] 2 2 13 3 2" xfId="42963"/>
    <cellStyle name="Input [yellow] 2 2 13 4" xfId="33555"/>
    <cellStyle name="Input [yellow] 2 2 14" xfId="12841"/>
    <cellStyle name="Input [yellow] 2 2 14 2" xfId="22797"/>
    <cellStyle name="Input [yellow] 2 2 14 2 2" xfId="46325"/>
    <cellStyle name="Input [yellow] 2 2 14 3" xfId="17706"/>
    <cellStyle name="Input [yellow] 2 2 14 3 2" xfId="37721"/>
    <cellStyle name="Input [yellow] 2 2 14 4" xfId="34147"/>
    <cellStyle name="Input [yellow] 2 2 15" xfId="13502"/>
    <cellStyle name="Input [yellow] 2 2 15 2" xfId="18367"/>
    <cellStyle name="Input [yellow] 2 2 15 2 2" xfId="40222"/>
    <cellStyle name="Input [yellow] 2 2 15 3" xfId="33546"/>
    <cellStyle name="Input [yellow] 2 2 16" xfId="12910"/>
    <cellStyle name="Input [yellow] 2 2 16 2" xfId="22866"/>
    <cellStyle name="Input [yellow] 2 2 16 2 2" xfId="43226"/>
    <cellStyle name="Input [yellow] 2 2 16 3" xfId="26998"/>
    <cellStyle name="Input [yellow] 2 2 16 3 2" xfId="45962"/>
    <cellStyle name="Input [yellow] 2 2 16 4" xfId="17775"/>
    <cellStyle name="Input [yellow] 2 2 16 4 2" xfId="45337"/>
    <cellStyle name="Input [yellow] 2 2 16 5" xfId="34078"/>
    <cellStyle name="Input [yellow] 2 2 17" xfId="13321"/>
    <cellStyle name="Input [yellow] 2 2 17 2" xfId="18186"/>
    <cellStyle name="Input [yellow] 2 2 17 2 2" xfId="40219"/>
    <cellStyle name="Input [yellow] 2 2 17 3" xfId="33707"/>
    <cellStyle name="Input [yellow] 2 2 18" xfId="13594"/>
    <cellStyle name="Input [yellow] 2 2 18 2" xfId="23541"/>
    <cellStyle name="Input [yellow] 2 2 18 2 2" xfId="38005"/>
    <cellStyle name="Input [yellow] 2 2 18 3" xfId="18459"/>
    <cellStyle name="Input [yellow] 2 2 18 3 2" xfId="36293"/>
    <cellStyle name="Input [yellow] 2 2 18 4" xfId="33462"/>
    <cellStyle name="Input [yellow] 2 2 19" xfId="13506"/>
    <cellStyle name="Input [yellow] 2 2 19 2" xfId="23453"/>
    <cellStyle name="Input [yellow] 2 2 19 2 2" xfId="43744"/>
    <cellStyle name="Input [yellow] 2 2 19 3" xfId="27564"/>
    <cellStyle name="Input [yellow] 2 2 19 3 2" xfId="46454"/>
    <cellStyle name="Input [yellow] 2 2 19 4" xfId="18371"/>
    <cellStyle name="Input [yellow] 2 2 19 4 2" xfId="39872"/>
    <cellStyle name="Input [yellow] 2 2 19 5" xfId="37456"/>
    <cellStyle name="Input [yellow] 2 2 2" xfId="9914"/>
    <cellStyle name="Input [yellow] 2 2 2 2" xfId="19938"/>
    <cellStyle name="Input [yellow] 2 2 2 2 2" xfId="39296"/>
    <cellStyle name="Input [yellow] 2 2 2 3" xfId="14779"/>
    <cellStyle name="Input [yellow] 2 2 2 3 2" xfId="32422"/>
    <cellStyle name="Input [yellow] 2 2 2 4" xfId="41850"/>
    <cellStyle name="Input [yellow] 2 2 20" xfId="19085"/>
    <cellStyle name="Input [yellow] 2 2 20 2" xfId="41010"/>
    <cellStyle name="Input [yellow] 2 2 21" xfId="14220"/>
    <cellStyle name="Input [yellow] 2 2 21 2" xfId="38042"/>
    <cellStyle name="Input [yellow] 2 2 22" xfId="9493"/>
    <cellStyle name="Input [yellow] 2 2 22 2" xfId="34969"/>
    <cellStyle name="Input [yellow] 2 2 23" xfId="30201"/>
    <cellStyle name="Input [yellow] 2 2 3" xfId="9838"/>
    <cellStyle name="Input [yellow] 2 2 3 2" xfId="19862"/>
    <cellStyle name="Input [yellow] 2 2 3 2 2" xfId="41557"/>
    <cellStyle name="Input [yellow] 2 2 3 3" xfId="24298"/>
    <cellStyle name="Input [yellow] 2 2 3 3 2" xfId="44430"/>
    <cellStyle name="Input [yellow] 2 2 3 4" xfId="14703"/>
    <cellStyle name="Input [yellow] 2 2 3 4 2" xfId="32498"/>
    <cellStyle name="Input [yellow] 2 2 3 5" xfId="44791"/>
    <cellStyle name="Input [yellow] 2 2 4" xfId="12218"/>
    <cellStyle name="Input [yellow] 2 2 4 2" xfId="22174"/>
    <cellStyle name="Input [yellow] 2 2 4 2 2" xfId="42630"/>
    <cellStyle name="Input [yellow] 2 2 4 3" xfId="26331"/>
    <cellStyle name="Input [yellow] 2 2 4 3 2" xfId="35101"/>
    <cellStyle name="Input [yellow] 2 2 4 4" xfId="17083"/>
    <cellStyle name="Input [yellow] 2 2 4 4 2" xfId="30268"/>
    <cellStyle name="Input [yellow] 2 2 4 5" xfId="34704"/>
    <cellStyle name="Input [yellow] 2 2 5" xfId="9688"/>
    <cellStyle name="Input [yellow] 2 2 5 2" xfId="19712"/>
    <cellStyle name="Input [yellow] 2 2 5 2 2" xfId="41423"/>
    <cellStyle name="Input [yellow] 2 2 5 3" xfId="24148"/>
    <cellStyle name="Input [yellow] 2 2 5 3 2" xfId="44297"/>
    <cellStyle name="Input [yellow] 2 2 5 4" xfId="14553"/>
    <cellStyle name="Input [yellow] 2 2 5 4 2" xfId="38260"/>
    <cellStyle name="Input [yellow] 2 2 5 5" xfId="35154"/>
    <cellStyle name="Input [yellow] 2 2 5 6" xfId="38155"/>
    <cellStyle name="Input [yellow] 2 2 6" xfId="12294"/>
    <cellStyle name="Input [yellow] 2 2 6 2" xfId="22250"/>
    <cellStyle name="Input [yellow] 2 2 6 2 2" xfId="46537"/>
    <cellStyle name="Input [yellow] 2 2 6 3" xfId="17159"/>
    <cellStyle name="Input [yellow] 2 2 6 3 2" xfId="36271"/>
    <cellStyle name="Input [yellow] 2 2 6 4" xfId="34628"/>
    <cellStyle name="Input [yellow] 2 2 7" xfId="12659"/>
    <cellStyle name="Input [yellow] 2 2 7 2" xfId="22615"/>
    <cellStyle name="Input [yellow] 2 2 7 2 2" xfId="43009"/>
    <cellStyle name="Input [yellow] 2 2 7 3" xfId="26757"/>
    <cellStyle name="Input [yellow] 2 2 7 3 2" xfId="45756"/>
    <cellStyle name="Input [yellow] 2 2 7 4" xfId="17524"/>
    <cellStyle name="Input [yellow] 2 2 7 4 2" xfId="45904"/>
    <cellStyle name="Input [yellow] 2 2 7 5" xfId="36710"/>
    <cellStyle name="Input [yellow] 2 2 7 6" xfId="34293"/>
    <cellStyle name="Input [yellow] 2 2 8" xfId="12767"/>
    <cellStyle name="Input [yellow] 2 2 8 2" xfId="22723"/>
    <cellStyle name="Input [yellow] 2 2 8 2 2" xfId="38019"/>
    <cellStyle name="Input [yellow] 2 2 8 3" xfId="17632"/>
    <cellStyle name="Input [yellow] 2 2 8 3 2" xfId="39258"/>
    <cellStyle name="Input [yellow] 2 2 8 4" xfId="36805"/>
    <cellStyle name="Input [yellow] 2 2 8 5" xfId="34207"/>
    <cellStyle name="Input [yellow] 2 2 9" xfId="12444"/>
    <cellStyle name="Input [yellow] 2 2 9 2" xfId="22400"/>
    <cellStyle name="Input [yellow] 2 2 9 2 2" xfId="46472"/>
    <cellStyle name="Input [yellow] 2 2 9 3" xfId="17309"/>
    <cellStyle name="Input [yellow] 2 2 9 3 2" xfId="43657"/>
    <cellStyle name="Input [yellow] 2 2 9 4" xfId="34480"/>
    <cellStyle name="Input [yellow] 2 20" xfId="13507"/>
    <cellStyle name="Input [yellow] 2 20 2" xfId="23454"/>
    <cellStyle name="Input [yellow] 2 20 2 2" xfId="43745"/>
    <cellStyle name="Input [yellow] 2 20 3" xfId="27565"/>
    <cellStyle name="Input [yellow] 2 20 3 2" xfId="46455"/>
    <cellStyle name="Input [yellow] 2 20 4" xfId="18372"/>
    <cellStyle name="Input [yellow] 2 20 4 2" xfId="45917"/>
    <cellStyle name="Input [yellow] 2 20 5" xfId="37457"/>
    <cellStyle name="Input [yellow] 2 21" xfId="19084"/>
    <cellStyle name="Input [yellow] 2 21 2" xfId="41009"/>
    <cellStyle name="Input [yellow] 2 22" xfId="14219"/>
    <cellStyle name="Input [yellow] 2 22 2" xfId="38041"/>
    <cellStyle name="Input [yellow] 2 23" xfId="9492"/>
    <cellStyle name="Input [yellow] 2 23 2" xfId="34968"/>
    <cellStyle name="Input [yellow] 2 24" xfId="30200"/>
    <cellStyle name="Input [yellow] 2 3" xfId="9913"/>
    <cellStyle name="Input [yellow] 2 3 2" xfId="19937"/>
    <cellStyle name="Input [yellow] 2 3 2 2" xfId="35172"/>
    <cellStyle name="Input [yellow] 2 3 3" xfId="14778"/>
    <cellStyle name="Input [yellow] 2 3 3 2" xfId="32423"/>
    <cellStyle name="Input [yellow] 2 3 4" xfId="44680"/>
    <cellStyle name="Input [yellow] 2 4" xfId="9837"/>
    <cellStyle name="Input [yellow] 2 4 2" xfId="19861"/>
    <cellStyle name="Input [yellow] 2 4 2 2" xfId="41556"/>
    <cellStyle name="Input [yellow] 2 4 3" xfId="24297"/>
    <cellStyle name="Input [yellow] 2 4 3 2" xfId="44429"/>
    <cellStyle name="Input [yellow] 2 4 4" xfId="14702"/>
    <cellStyle name="Input [yellow] 2 4 4 2" xfId="32499"/>
    <cellStyle name="Input [yellow] 2 4 5" xfId="38786"/>
    <cellStyle name="Input [yellow] 2 5" xfId="12219"/>
    <cellStyle name="Input [yellow] 2 5 2" xfId="22175"/>
    <cellStyle name="Input [yellow] 2 5 2 2" xfId="42631"/>
    <cellStyle name="Input [yellow] 2 5 3" xfId="26332"/>
    <cellStyle name="Input [yellow] 2 5 3 2" xfId="37956"/>
    <cellStyle name="Input [yellow] 2 5 4" xfId="17084"/>
    <cellStyle name="Input [yellow] 2 5 4 2" xfId="39805"/>
    <cellStyle name="Input [yellow] 2 5 5" xfId="34703"/>
    <cellStyle name="Input [yellow] 2 6" xfId="9687"/>
    <cellStyle name="Input [yellow] 2 6 2" xfId="19711"/>
    <cellStyle name="Input [yellow] 2 6 2 2" xfId="41422"/>
    <cellStyle name="Input [yellow] 2 6 3" xfId="24147"/>
    <cellStyle name="Input [yellow] 2 6 3 2" xfId="44296"/>
    <cellStyle name="Input [yellow] 2 6 4" xfId="14552"/>
    <cellStyle name="Input [yellow] 2 6 4 2" xfId="38259"/>
    <cellStyle name="Input [yellow] 2 6 5" xfId="35153"/>
    <cellStyle name="Input [yellow] 2 6 6" xfId="34856"/>
    <cellStyle name="Input [yellow] 2 7" xfId="12295"/>
    <cellStyle name="Input [yellow] 2 7 2" xfId="22251"/>
    <cellStyle name="Input [yellow] 2 7 2 2" xfId="43831"/>
    <cellStyle name="Input [yellow] 2 7 3" xfId="17160"/>
    <cellStyle name="Input [yellow] 2 7 3 2" xfId="38454"/>
    <cellStyle name="Input [yellow] 2 7 4" xfId="34627"/>
    <cellStyle name="Input [yellow] 2 8" xfId="12660"/>
    <cellStyle name="Input [yellow] 2 8 2" xfId="22616"/>
    <cellStyle name="Input [yellow] 2 8 2 2" xfId="43010"/>
    <cellStyle name="Input [yellow] 2 8 3" xfId="26758"/>
    <cellStyle name="Input [yellow] 2 8 3 2" xfId="45757"/>
    <cellStyle name="Input [yellow] 2 8 4" xfId="17525"/>
    <cellStyle name="Input [yellow] 2 8 4 2" xfId="43167"/>
    <cellStyle name="Input [yellow] 2 8 5" xfId="36711"/>
    <cellStyle name="Input [yellow] 2 8 6" xfId="34292"/>
    <cellStyle name="Input [yellow] 2 9" xfId="12776"/>
    <cellStyle name="Input [yellow] 2 9 2" xfId="22732"/>
    <cellStyle name="Input [yellow] 2 9 2 2" xfId="44085"/>
    <cellStyle name="Input [yellow] 2 9 3" xfId="17641"/>
    <cellStyle name="Input [yellow] 2 9 3 2" xfId="44548"/>
    <cellStyle name="Input [yellow] 2 9 4" xfId="36808"/>
    <cellStyle name="Input [yellow] 2 9 5" xfId="34198"/>
    <cellStyle name="Input [yellow] 20" xfId="13596"/>
    <cellStyle name="Input [yellow] 20 2" xfId="23543"/>
    <cellStyle name="Input [yellow] 20 2 2" xfId="40975"/>
    <cellStyle name="Input [yellow] 20 3" xfId="18461"/>
    <cellStyle name="Input [yellow] 20 3 2" xfId="44470"/>
    <cellStyle name="Input [yellow] 20 4" xfId="33460"/>
    <cellStyle name="Input [yellow] 21" xfId="13508"/>
    <cellStyle name="Input [yellow] 21 2" xfId="23455"/>
    <cellStyle name="Input [yellow] 21 2 2" xfId="43746"/>
    <cellStyle name="Input [yellow] 21 3" xfId="27566"/>
    <cellStyle name="Input [yellow] 21 3 2" xfId="46456"/>
    <cellStyle name="Input [yellow] 21 4" xfId="18373"/>
    <cellStyle name="Input [yellow] 21 4 2" xfId="43181"/>
    <cellStyle name="Input [yellow] 21 5" xfId="37458"/>
    <cellStyle name="Input [yellow] 22" xfId="19083"/>
    <cellStyle name="Input [yellow] 22 2" xfId="41008"/>
    <cellStyle name="Input [yellow] 23" xfId="14218"/>
    <cellStyle name="Input [yellow] 23 2" xfId="38040"/>
    <cellStyle name="Input [yellow] 24" xfId="9491"/>
    <cellStyle name="Input [yellow] 24 2" xfId="34967"/>
    <cellStyle name="Input [yellow] 25" xfId="30199"/>
    <cellStyle name="Input [yellow] 3" xfId="750"/>
    <cellStyle name="Input [yellow] 3 10" xfId="13118"/>
    <cellStyle name="Input [yellow] 3 10 2" xfId="23074"/>
    <cellStyle name="Input [yellow] 3 10 2 2" xfId="43412"/>
    <cellStyle name="Input [yellow] 3 10 3" xfId="27199"/>
    <cellStyle name="Input [yellow] 3 10 3 2" xfId="46141"/>
    <cellStyle name="Input [yellow] 3 10 4" xfId="17983"/>
    <cellStyle name="Input [yellow] 3 10 4 2" xfId="38509"/>
    <cellStyle name="Input [yellow] 3 10 5" xfId="37117"/>
    <cellStyle name="Input [yellow] 3 11" xfId="12447"/>
    <cellStyle name="Input [yellow] 3 11 2" xfId="22403"/>
    <cellStyle name="Input [yellow] 3 11 2 2" xfId="29883"/>
    <cellStyle name="Input [yellow] 3 11 3" xfId="17312"/>
    <cellStyle name="Input [yellow] 3 11 3 2" xfId="46160"/>
    <cellStyle name="Input [yellow] 3 11 4" xfId="34477"/>
    <cellStyle name="Input [yellow] 3 12" xfId="13204"/>
    <cellStyle name="Input [yellow] 3 12 2" xfId="23160"/>
    <cellStyle name="Input [yellow] 3 12 2 2" xfId="43495"/>
    <cellStyle name="Input [yellow] 3 12 3" xfId="27285"/>
    <cellStyle name="Input [yellow] 3 12 3 2" xfId="46223"/>
    <cellStyle name="Input [yellow] 3 12 4" xfId="18069"/>
    <cellStyle name="Input [yellow] 3 12 4 2" xfId="39404"/>
    <cellStyle name="Input [yellow] 3 12 5" xfId="37199"/>
    <cellStyle name="Input [yellow] 3 13" xfId="13472"/>
    <cellStyle name="Input [yellow] 3 13 2" xfId="23423"/>
    <cellStyle name="Input [yellow] 3 13 2 2" xfId="37564"/>
    <cellStyle name="Input [yellow] 3 13 3" xfId="18337"/>
    <cellStyle name="Input [yellow] 3 13 3 2" xfId="45711"/>
    <cellStyle name="Input [yellow] 3 13 4" xfId="33556"/>
    <cellStyle name="Input [yellow] 3 14" xfId="12840"/>
    <cellStyle name="Input [yellow] 3 14 2" xfId="22796"/>
    <cellStyle name="Input [yellow] 3 14 2 2" xfId="40293"/>
    <cellStyle name="Input [yellow] 3 14 3" xfId="17705"/>
    <cellStyle name="Input [yellow] 3 14 3 2" xfId="44003"/>
    <cellStyle name="Input [yellow] 3 14 4" xfId="34148"/>
    <cellStyle name="Input [yellow] 3 15" xfId="13501"/>
    <cellStyle name="Input [yellow] 3 15 2" xfId="18366"/>
    <cellStyle name="Input [yellow] 3 15 2 2" xfId="37733"/>
    <cellStyle name="Input [yellow] 3 15 3" xfId="33547"/>
    <cellStyle name="Input [yellow] 3 16" xfId="12909"/>
    <cellStyle name="Input [yellow] 3 16 2" xfId="22865"/>
    <cellStyle name="Input [yellow] 3 16 2 2" xfId="43225"/>
    <cellStyle name="Input [yellow] 3 16 3" xfId="26997"/>
    <cellStyle name="Input [yellow] 3 16 3 2" xfId="45961"/>
    <cellStyle name="Input [yellow] 3 16 4" xfId="17774"/>
    <cellStyle name="Input [yellow] 3 16 4 2" xfId="39260"/>
    <cellStyle name="Input [yellow] 3 16 5" xfId="34079"/>
    <cellStyle name="Input [yellow] 3 17" xfId="13320"/>
    <cellStyle name="Input [yellow] 3 17 2" xfId="18185"/>
    <cellStyle name="Input [yellow] 3 17 2 2" xfId="37730"/>
    <cellStyle name="Input [yellow] 3 17 3" xfId="33708"/>
    <cellStyle name="Input [yellow] 3 18" xfId="13593"/>
    <cellStyle name="Input [yellow] 3 18 2" xfId="23540"/>
    <cellStyle name="Input [yellow] 3 18 2 2" xfId="35253"/>
    <cellStyle name="Input [yellow] 3 18 3" xfId="18458"/>
    <cellStyle name="Input [yellow] 3 18 3 2" xfId="42590"/>
    <cellStyle name="Input [yellow] 3 18 4" xfId="33463"/>
    <cellStyle name="Input [yellow] 3 19" xfId="13505"/>
    <cellStyle name="Input [yellow] 3 19 2" xfId="23452"/>
    <cellStyle name="Input [yellow] 3 19 2 2" xfId="43743"/>
    <cellStyle name="Input [yellow] 3 19 3" xfId="27563"/>
    <cellStyle name="Input [yellow] 3 19 3 2" xfId="46453"/>
    <cellStyle name="Input [yellow] 3 19 4" xfId="18370"/>
    <cellStyle name="Input [yellow] 3 19 4 2" xfId="37239"/>
    <cellStyle name="Input [yellow] 3 19 5" xfId="37455"/>
    <cellStyle name="Input [yellow] 3 2" xfId="9915"/>
    <cellStyle name="Input [yellow] 3 2 2" xfId="19939"/>
    <cellStyle name="Input [yellow] 3 2 2 2" xfId="45372"/>
    <cellStyle name="Input [yellow] 3 2 3" xfId="14780"/>
    <cellStyle name="Input [yellow] 3 2 3 2" xfId="32421"/>
    <cellStyle name="Input [yellow] 3 2 4" xfId="35539"/>
    <cellStyle name="Input [yellow] 3 20" xfId="19086"/>
    <cellStyle name="Input [yellow] 3 20 2" xfId="41011"/>
    <cellStyle name="Input [yellow] 3 21" xfId="14221"/>
    <cellStyle name="Input [yellow] 3 21 2" xfId="38043"/>
    <cellStyle name="Input [yellow] 3 22" xfId="9494"/>
    <cellStyle name="Input [yellow] 3 22 2" xfId="34970"/>
    <cellStyle name="Input [yellow] 3 23" xfId="30202"/>
    <cellStyle name="Input [yellow] 3 3" xfId="9839"/>
    <cellStyle name="Input [yellow] 3 3 2" xfId="19863"/>
    <cellStyle name="Input [yellow] 3 3 2 2" xfId="41558"/>
    <cellStyle name="Input [yellow] 3 3 3" xfId="24299"/>
    <cellStyle name="Input [yellow] 3 3 3 2" xfId="44431"/>
    <cellStyle name="Input [yellow] 3 3 4" xfId="14704"/>
    <cellStyle name="Input [yellow] 3 3 4 2" xfId="32497"/>
    <cellStyle name="Input [yellow] 3 3 5" xfId="41999"/>
    <cellStyle name="Input [yellow] 3 4" xfId="12217"/>
    <cellStyle name="Input [yellow] 3 4 2" xfId="22173"/>
    <cellStyle name="Input [yellow] 3 4 2 2" xfId="42629"/>
    <cellStyle name="Input [yellow] 3 4 3" xfId="26330"/>
    <cellStyle name="Input [yellow] 3 4 3 2" xfId="41370"/>
    <cellStyle name="Input [yellow] 3 4 4" xfId="17082"/>
    <cellStyle name="Input [yellow] 3 4 4 2" xfId="37130"/>
    <cellStyle name="Input [yellow] 3 4 5" xfId="34705"/>
    <cellStyle name="Input [yellow] 3 5" xfId="9689"/>
    <cellStyle name="Input [yellow] 3 5 2" xfId="19713"/>
    <cellStyle name="Input [yellow] 3 5 2 2" xfId="41424"/>
    <cellStyle name="Input [yellow] 3 5 3" xfId="24149"/>
    <cellStyle name="Input [yellow] 3 5 3 2" xfId="44298"/>
    <cellStyle name="Input [yellow] 3 5 4" xfId="14554"/>
    <cellStyle name="Input [yellow] 3 5 4 2" xfId="38261"/>
    <cellStyle name="Input [yellow] 3 5 5" xfId="35155"/>
    <cellStyle name="Input [yellow] 3 5 6" xfId="41081"/>
    <cellStyle name="Input [yellow] 3 6" xfId="12293"/>
    <cellStyle name="Input [yellow] 3 6 2" xfId="22249"/>
    <cellStyle name="Input [yellow] 3 6 2 2" xfId="40521"/>
    <cellStyle name="Input [yellow] 3 6 3" xfId="17158"/>
    <cellStyle name="Input [yellow] 3 6 3 2" xfId="42569"/>
    <cellStyle name="Input [yellow] 3 6 4" xfId="34629"/>
    <cellStyle name="Input [yellow] 3 7" xfId="12658"/>
    <cellStyle name="Input [yellow] 3 7 2" xfId="22614"/>
    <cellStyle name="Input [yellow] 3 7 2 2" xfId="43008"/>
    <cellStyle name="Input [yellow] 3 7 3" xfId="26756"/>
    <cellStyle name="Input [yellow] 3 7 3 2" xfId="45755"/>
    <cellStyle name="Input [yellow] 3 7 4" xfId="17523"/>
    <cellStyle name="Input [yellow] 3 7 4 2" xfId="39859"/>
    <cellStyle name="Input [yellow] 3 7 5" xfId="36709"/>
    <cellStyle name="Input [yellow] 3 7 6" xfId="34294"/>
    <cellStyle name="Input [yellow] 3 8" xfId="12766"/>
    <cellStyle name="Input [yellow] 3 8 2" xfId="22722"/>
    <cellStyle name="Input [yellow] 3 8 2 2" xfId="35267"/>
    <cellStyle name="Input [yellow] 3 8 3" xfId="17631"/>
    <cellStyle name="Input [yellow] 3 8 3 2" xfId="35209"/>
    <cellStyle name="Input [yellow] 3 8 4" xfId="36804"/>
    <cellStyle name="Input [yellow] 3 8 5" xfId="34208"/>
    <cellStyle name="Input [yellow] 3 9" xfId="12443"/>
    <cellStyle name="Input [yellow] 3 9 2" xfId="22399"/>
    <cellStyle name="Input [yellow] 3 9 2 2" xfId="40450"/>
    <cellStyle name="Input [yellow] 3 9 3" xfId="17308"/>
    <cellStyle name="Input [yellow] 3 9 3 2" xfId="46375"/>
    <cellStyle name="Input [yellow] 3 9 4" xfId="34481"/>
    <cellStyle name="Input [yellow] 4" xfId="9912"/>
    <cellStyle name="Input [yellow] 4 2" xfId="19936"/>
    <cellStyle name="Input [yellow] 4 2 2" xfId="41440"/>
    <cellStyle name="Input [yellow] 4 3" xfId="14777"/>
    <cellStyle name="Input [yellow] 4 3 2" xfId="32424"/>
    <cellStyle name="Input [yellow] 4 4" xfId="38644"/>
    <cellStyle name="Input [yellow] 5" xfId="9836"/>
    <cellStyle name="Input [yellow] 5 2" xfId="19860"/>
    <cellStyle name="Input [yellow] 5 2 2" xfId="41555"/>
    <cellStyle name="Input [yellow] 5 3" xfId="24296"/>
    <cellStyle name="Input [yellow] 5 3 2" xfId="44428"/>
    <cellStyle name="Input [yellow] 5 4" xfId="14701"/>
    <cellStyle name="Input [yellow] 5 4 2" xfId="32500"/>
    <cellStyle name="Input [yellow] 5 5" xfId="36053"/>
    <cellStyle name="Input [yellow] 6" xfId="12220"/>
    <cellStyle name="Input [yellow] 6 2" xfId="22176"/>
    <cellStyle name="Input [yellow] 6 2 2" xfId="42632"/>
    <cellStyle name="Input [yellow] 6 3" xfId="26333"/>
    <cellStyle name="Input [yellow] 6 3 2" xfId="41334"/>
    <cellStyle name="Input [yellow] 6 4" xfId="17085"/>
    <cellStyle name="Input [yellow] 6 4 2" xfId="45855"/>
    <cellStyle name="Input [yellow] 6 5" xfId="34702"/>
    <cellStyle name="Input [yellow] 7" xfId="9686"/>
    <cellStyle name="Input [yellow] 7 2" xfId="19710"/>
    <cellStyle name="Input [yellow] 7 2 2" xfId="41421"/>
    <cellStyle name="Input [yellow] 7 3" xfId="24146"/>
    <cellStyle name="Input [yellow] 7 3 2" xfId="44295"/>
    <cellStyle name="Input [yellow] 7 4" xfId="14551"/>
    <cellStyle name="Input [yellow] 7 4 2" xfId="38258"/>
    <cellStyle name="Input [yellow] 7 5" xfId="35152"/>
    <cellStyle name="Input [yellow] 7 6" xfId="35795"/>
    <cellStyle name="Input [yellow] 8" xfId="12296"/>
    <cellStyle name="Input [yellow] 8 2" xfId="22252"/>
    <cellStyle name="Input [yellow] 8 2 2" xfId="37543"/>
    <cellStyle name="Input [yellow] 8 3" xfId="17161"/>
    <cellStyle name="Input [yellow] 8 3 2" xfId="44492"/>
    <cellStyle name="Input [yellow] 8 4" xfId="34626"/>
    <cellStyle name="Input [yellow] 9" xfId="12661"/>
    <cellStyle name="Input [yellow] 9 2" xfId="22617"/>
    <cellStyle name="Input [yellow] 9 2 2" xfId="43011"/>
    <cellStyle name="Input [yellow] 9 3" xfId="26759"/>
    <cellStyle name="Input [yellow] 9 3 2" xfId="45758"/>
    <cellStyle name="Input [yellow] 9 4" xfId="17526"/>
    <cellStyle name="Input [yellow] 9 4 2" xfId="36870"/>
    <cellStyle name="Input [yellow] 9 5" xfId="36712"/>
    <cellStyle name="Input [yellow] 9 6" xfId="34291"/>
    <cellStyle name="Input 2" xfId="751"/>
    <cellStyle name="Input 2 10" xfId="9840"/>
    <cellStyle name="Input 2 10 2" xfId="19864"/>
    <cellStyle name="Input 2 10 2 2" xfId="43560"/>
    <cellStyle name="Input 2 10 3" xfId="24300"/>
    <cellStyle name="Input 2 10 3 2" xfId="36491"/>
    <cellStyle name="Input 2 10 4" xfId="14705"/>
    <cellStyle name="Input 2 10 4 2" xfId="32496"/>
    <cellStyle name="Input 2 10 5" xfId="35683"/>
    <cellStyle name="Input 2 11" xfId="12216"/>
    <cellStyle name="Input 2 11 2" xfId="22172"/>
    <cellStyle name="Input 2 11 2 2" xfId="42753"/>
    <cellStyle name="Input 2 11 3" xfId="26329"/>
    <cellStyle name="Input 2 11 3 2" xfId="44248"/>
    <cellStyle name="Input 2 11 4" xfId="17081"/>
    <cellStyle name="Input 2 11 4 2" xfId="43425"/>
    <cellStyle name="Input 2 11 5" xfId="34706"/>
    <cellStyle name="Input 2 12" xfId="9690"/>
    <cellStyle name="Input 2 12 2" xfId="19714"/>
    <cellStyle name="Input 2 12 2 2" xfId="35379"/>
    <cellStyle name="Input 2 12 3" xfId="24150"/>
    <cellStyle name="Input 2 12 3 2" xfId="43071"/>
    <cellStyle name="Input 2 12 4" xfId="14555"/>
    <cellStyle name="Input 2 12 4 2" xfId="32644"/>
    <cellStyle name="Input 2 12 5" xfId="41162"/>
    <cellStyle name="Input 2 13" xfId="12292"/>
    <cellStyle name="Input 2 13 2" xfId="22248"/>
    <cellStyle name="Input 2 13 2 2" xfId="37798"/>
    <cellStyle name="Input 2 13 3" xfId="26405"/>
    <cellStyle name="Input 2 13 3 2" xfId="41336"/>
    <cellStyle name="Input 2 13 4" xfId="17157"/>
    <cellStyle name="Input 2 13 4 2" xfId="45329"/>
    <cellStyle name="Input 2 13 5" xfId="34630"/>
    <cellStyle name="Input 2 14" xfId="12657"/>
    <cellStyle name="Input 2 14 2" xfId="22613"/>
    <cellStyle name="Input 2 14 2 2" xfId="39837"/>
    <cellStyle name="Input 2 14 3" xfId="26755"/>
    <cellStyle name="Input 2 14 3 2" xfId="37785"/>
    <cellStyle name="Input 2 14 4" xfId="17522"/>
    <cellStyle name="Input 2 14 4 2" xfId="37225"/>
    <cellStyle name="Input 2 14 5" xfId="34295"/>
    <cellStyle name="Input 2 15" xfId="12442"/>
    <cellStyle name="Input 2 15 2" xfId="22398"/>
    <cellStyle name="Input 2 15 2 2" xfId="37620"/>
    <cellStyle name="Input 2 15 3" xfId="26551"/>
    <cellStyle name="Input 2 15 3 2" xfId="29573"/>
    <cellStyle name="Input 2 15 4" xfId="17307"/>
    <cellStyle name="Input 2 15 4 2" xfId="40342"/>
    <cellStyle name="Input 2 15 5" xfId="34482"/>
    <cellStyle name="Input 2 16" xfId="13117"/>
    <cellStyle name="Input 2 16 2" xfId="23073"/>
    <cellStyle name="Input 2 16 2 2" xfId="36856"/>
    <cellStyle name="Input 2 16 3" xfId="27198"/>
    <cellStyle name="Input 2 16 3 2" xfId="47222"/>
    <cellStyle name="Input 2 16 4" xfId="17982"/>
    <cellStyle name="Input 2 16 4 2" xfId="35336"/>
    <cellStyle name="Input 2 16 5" xfId="33877"/>
    <cellStyle name="Input 2 17" xfId="13203"/>
    <cellStyle name="Input 2 17 2" xfId="23159"/>
    <cellStyle name="Input 2 17 2 2" xfId="43613"/>
    <cellStyle name="Input 2 17 3" xfId="27284"/>
    <cellStyle name="Input 2 17 3 2" xfId="47294"/>
    <cellStyle name="Input 2 17 4" xfId="18068"/>
    <cellStyle name="Input 2 17 4 2" xfId="41209"/>
    <cellStyle name="Input 2 17 5" xfId="33801"/>
    <cellStyle name="Input 2 18" xfId="13471"/>
    <cellStyle name="Input 2 18 2" xfId="23422"/>
    <cellStyle name="Input 2 18 2 2" xfId="43852"/>
    <cellStyle name="Input 2 18 3" xfId="27537"/>
    <cellStyle name="Input 2 18 3 2" xfId="47525"/>
    <cellStyle name="Input 2 18 4" xfId="18336"/>
    <cellStyle name="Input 2 18 4 2" xfId="39654"/>
    <cellStyle name="Input 2 18 5" xfId="33557"/>
    <cellStyle name="Input 2 19" xfId="12908"/>
    <cellStyle name="Input 2 19 2" xfId="22864"/>
    <cellStyle name="Input 2 19 2 2" xfId="41512"/>
    <cellStyle name="Input 2 19 3" xfId="26996"/>
    <cellStyle name="Input 2 19 3 2" xfId="47028"/>
    <cellStyle name="Input 2 19 4" xfId="17773"/>
    <cellStyle name="Input 2 19 4 2" xfId="35207"/>
    <cellStyle name="Input 2 19 5" xfId="34080"/>
    <cellStyle name="Input 2 2" xfId="752"/>
    <cellStyle name="Input 2 2 10" xfId="9691"/>
    <cellStyle name="Input 2 2 10 2" xfId="19715"/>
    <cellStyle name="Input 2 2 10 2 2" xfId="38066"/>
    <cellStyle name="Input 2 2 10 3" xfId="24151"/>
    <cellStyle name="Input 2 2 10 3 2" xfId="36773"/>
    <cellStyle name="Input 2 2 10 4" xfId="14556"/>
    <cellStyle name="Input 2 2 10 4 2" xfId="32643"/>
    <cellStyle name="Input 2 2 10 5" xfId="38697"/>
    <cellStyle name="Input 2 2 11" xfId="12291"/>
    <cellStyle name="Input 2 2 11 2" xfId="22247"/>
    <cellStyle name="Input 2 2 11 2 2" xfId="44078"/>
    <cellStyle name="Input 2 2 11 3" xfId="26404"/>
    <cellStyle name="Input 2 2 11 3 2" xfId="37954"/>
    <cellStyle name="Input 2 2 11 4" xfId="17156"/>
    <cellStyle name="Input 2 2 11 4 2" xfId="39253"/>
    <cellStyle name="Input 2 2 11 5" xfId="34631"/>
    <cellStyle name="Input 2 2 12" xfId="12656"/>
    <cellStyle name="Input 2 2 12 2" xfId="22612"/>
    <cellStyle name="Input 2 2 12 2 2" xfId="36952"/>
    <cellStyle name="Input 2 2 12 3" xfId="26754"/>
    <cellStyle name="Input 2 2 12 3 2" xfId="44065"/>
    <cellStyle name="Input 2 2 12 4" xfId="17521"/>
    <cellStyle name="Input 2 2 12 4 2" xfId="43521"/>
    <cellStyle name="Input 2 2 12 5" xfId="34296"/>
    <cellStyle name="Input 2 2 13" xfId="12441"/>
    <cellStyle name="Input 2 2 13 2" xfId="22397"/>
    <cellStyle name="Input 2 2 13 2 2" xfId="43906"/>
    <cellStyle name="Input 2 2 13 3" xfId="26550"/>
    <cellStyle name="Input 2 2 13 3 2" xfId="40924"/>
    <cellStyle name="Input 2 2 13 4" xfId="17306"/>
    <cellStyle name="Input 2 2 13 4 2" xfId="36863"/>
    <cellStyle name="Input 2 2 13 5" xfId="34483"/>
    <cellStyle name="Input 2 2 14" xfId="13116"/>
    <cellStyle name="Input 2 2 14 2" xfId="23072"/>
    <cellStyle name="Input 2 2 14 2 2" xfId="43153"/>
    <cellStyle name="Input 2 2 14 3" xfId="27197"/>
    <cellStyle name="Input 2 2 14 3 2" xfId="47221"/>
    <cellStyle name="Input 2 2 14 4" xfId="17981"/>
    <cellStyle name="Input 2 2 14 4 2" xfId="41607"/>
    <cellStyle name="Input 2 2 14 5" xfId="33878"/>
    <cellStyle name="Input 2 2 15" xfId="13202"/>
    <cellStyle name="Input 2 2 15 2" xfId="23158"/>
    <cellStyle name="Input 2 2 15 2 2" xfId="46332"/>
    <cellStyle name="Input 2 2 15 3" xfId="27283"/>
    <cellStyle name="Input 2 2 15 3 2" xfId="47293"/>
    <cellStyle name="Input 2 2 15 4" xfId="18067"/>
    <cellStyle name="Input 2 2 15 4 2" xfId="38089"/>
    <cellStyle name="Input 2 2 15 5" xfId="33802"/>
    <cellStyle name="Input 2 2 16" xfId="13470"/>
    <cellStyle name="Input 2 2 16 2" xfId="23421"/>
    <cellStyle name="Input 2 2 16 2 2" xfId="46559"/>
    <cellStyle name="Input 2 2 16 3" xfId="27536"/>
    <cellStyle name="Input 2 2 16 3 2" xfId="47524"/>
    <cellStyle name="Input 2 2 16 4" xfId="18335"/>
    <cellStyle name="Input 2 2 16 4 2" xfId="36425"/>
    <cellStyle name="Input 2 2 16 5" xfId="33558"/>
    <cellStyle name="Input 2 2 17" xfId="12907"/>
    <cellStyle name="Input 2 2 17 2" xfId="22863"/>
    <cellStyle name="Input 2 2 17 2 2" xfId="44385"/>
    <cellStyle name="Input 2 2 17 3" xfId="26995"/>
    <cellStyle name="Input 2 2 17 3 2" xfId="47027"/>
    <cellStyle name="Input 2 2 17 4" xfId="17772"/>
    <cellStyle name="Input 2 2 17 4 2" xfId="41476"/>
    <cellStyle name="Input 2 2 17 5" xfId="34081"/>
    <cellStyle name="Input 2 2 18" xfId="13589"/>
    <cellStyle name="Input 2 2 18 2" xfId="23536"/>
    <cellStyle name="Input 2 2 18 2 2" xfId="35118"/>
    <cellStyle name="Input 2 2 18 3" xfId="27647"/>
    <cellStyle name="Input 2 2 18 3 2" xfId="47607"/>
    <cellStyle name="Input 2 2 18 4" xfId="18454"/>
    <cellStyle name="Input 2 2 18 4 2" xfId="41463"/>
    <cellStyle name="Input 2 2 18 5" xfId="33467"/>
    <cellStyle name="Input 2 2 19" xfId="13894"/>
    <cellStyle name="Input 2 2 19 2" xfId="23836"/>
    <cellStyle name="Input 2 2 19 2 2" xfId="46799"/>
    <cellStyle name="Input 2 2 19 3" xfId="27929"/>
    <cellStyle name="Input 2 2 19 3 2" xfId="47859"/>
    <cellStyle name="Input 2 2 19 4" xfId="18759"/>
    <cellStyle name="Input 2 2 19 4 2" xfId="40059"/>
    <cellStyle name="Input 2 2 19 5" xfId="33194"/>
    <cellStyle name="Input 2 2 2" xfId="753"/>
    <cellStyle name="Input 2 2 2 10" xfId="12214"/>
    <cellStyle name="Input 2 2 2 10 2" xfId="22170"/>
    <cellStyle name="Input 2 2 2 10 2 2" xfId="39439"/>
    <cellStyle name="Input 2 2 2 10 3" xfId="26327"/>
    <cellStyle name="Input 2 2 2 10 3 2" xfId="36616"/>
    <cellStyle name="Input 2 2 2 10 4" xfId="17079"/>
    <cellStyle name="Input 2 2 2 10 4 2" xfId="40112"/>
    <cellStyle name="Input 2 2 2 10 5" xfId="34708"/>
    <cellStyle name="Input 2 2 2 11" xfId="9692"/>
    <cellStyle name="Input 2 2 2 11 2" xfId="19716"/>
    <cellStyle name="Input 2 2 2 11 2 2" xfId="41232"/>
    <cellStyle name="Input 2 2 2 11 3" xfId="24152"/>
    <cellStyle name="Input 2 2 2 11 3 2" xfId="39473"/>
    <cellStyle name="Input 2 2 2 11 4" xfId="14557"/>
    <cellStyle name="Input 2 2 2 11 4 2" xfId="32642"/>
    <cellStyle name="Input 2 2 2 11 5" xfId="44714"/>
    <cellStyle name="Input 2 2 2 12" xfId="12290"/>
    <cellStyle name="Input 2 2 2 12 2" xfId="22246"/>
    <cellStyle name="Input 2 2 2 12 2 2" xfId="46774"/>
    <cellStyle name="Input 2 2 2 12 3" xfId="26403"/>
    <cellStyle name="Input 2 2 2 12 3 2" xfId="35099"/>
    <cellStyle name="Input 2 2 2 12 4" xfId="17155"/>
    <cellStyle name="Input 2 2 2 12 4 2" xfId="35214"/>
    <cellStyle name="Input 2 2 2 12 5" xfId="34632"/>
    <cellStyle name="Input 2 2 2 13" xfId="12655"/>
    <cellStyle name="Input 2 2 2 13 2" xfId="22611"/>
    <cellStyle name="Input 2 2 2 13 2 2" xfId="43250"/>
    <cellStyle name="Input 2 2 2 13 3" xfId="26753"/>
    <cellStyle name="Input 2 2 2 13 3 2" xfId="46761"/>
    <cellStyle name="Input 2 2 2 13 4" xfId="17520"/>
    <cellStyle name="Input 2 2 2 13 4 2" xfId="46244"/>
    <cellStyle name="Input 2 2 2 13 5" xfId="34297"/>
    <cellStyle name="Input 2 2 2 14" xfId="12440"/>
    <cellStyle name="Input 2 2 2 14 2" xfId="22396"/>
    <cellStyle name="Input 2 2 2 14 2 2" xfId="46611"/>
    <cellStyle name="Input 2 2 2 14 3" xfId="26549"/>
    <cellStyle name="Input 2 2 2 14 3 2" xfId="41340"/>
    <cellStyle name="Input 2 2 2 14 4" xfId="17305"/>
    <cellStyle name="Input 2 2 2 14 4 2" xfId="43160"/>
    <cellStyle name="Input 2 2 2 14 5" xfId="34484"/>
    <cellStyle name="Input 2 2 2 15" xfId="13115"/>
    <cellStyle name="Input 2 2 2 15 2" xfId="23071"/>
    <cellStyle name="Input 2 2 2 15 2 2" xfId="45894"/>
    <cellStyle name="Input 2 2 2 15 3" xfId="27196"/>
    <cellStyle name="Input 2 2 2 15 3 2" xfId="47220"/>
    <cellStyle name="Input 2 2 2 15 4" xfId="17980"/>
    <cellStyle name="Input 2 2 2 15 4 2" xfId="44479"/>
    <cellStyle name="Input 2 2 2 15 5" xfId="33879"/>
    <cellStyle name="Input 2 2 2 16" xfId="13201"/>
    <cellStyle name="Input 2 2 2 16 2" xfId="23157"/>
    <cellStyle name="Input 2 2 2 16 2 2" xfId="40299"/>
    <cellStyle name="Input 2 2 2 16 3" xfId="27282"/>
    <cellStyle name="Input 2 2 2 16 3 2" xfId="47292"/>
    <cellStyle name="Input 2 2 2 16 4" xfId="18066"/>
    <cellStyle name="Input 2 2 2 16 4 2" xfId="30253"/>
    <cellStyle name="Input 2 2 2 16 5" xfId="33803"/>
    <cellStyle name="Input 2 2 2 17" xfId="13469"/>
    <cellStyle name="Input 2 2 2 17 2" xfId="23420"/>
    <cellStyle name="Input 2 2 2 17 2 2" xfId="40543"/>
    <cellStyle name="Input 2 2 2 17 3" xfId="27535"/>
    <cellStyle name="Input 2 2 2 17 3 2" xfId="47523"/>
    <cellStyle name="Input 2 2 2 17 4" xfId="18334"/>
    <cellStyle name="Input 2 2 2 17 4 2" xfId="42721"/>
    <cellStyle name="Input 2 2 2 17 5" xfId="33559"/>
    <cellStyle name="Input 2 2 2 18" xfId="12906"/>
    <cellStyle name="Input 2 2 2 18 2" xfId="22862"/>
    <cellStyle name="Input 2 2 2 18 2 2" xfId="38347"/>
    <cellStyle name="Input 2 2 2 18 3" xfId="26994"/>
    <cellStyle name="Input 2 2 2 18 3 2" xfId="47026"/>
    <cellStyle name="Input 2 2 2 18 4" xfId="17771"/>
    <cellStyle name="Input 2 2 2 18 4 2" xfId="44350"/>
    <cellStyle name="Input 2 2 2 18 5" xfId="34082"/>
    <cellStyle name="Input 2 2 2 19" xfId="13588"/>
    <cellStyle name="Input 2 2 2 19 2" xfId="23535"/>
    <cellStyle name="Input 2 2 2 19 2 2" xfId="41387"/>
    <cellStyle name="Input 2 2 2 19 3" xfId="27646"/>
    <cellStyle name="Input 2 2 2 19 3 2" xfId="47606"/>
    <cellStyle name="Input 2 2 2 19 4" xfId="18453"/>
    <cellStyle name="Input 2 2 2 19 4 2" xfId="44337"/>
    <cellStyle name="Input 2 2 2 19 5" xfId="33468"/>
    <cellStyle name="Input 2 2 2 2" xfId="754"/>
    <cellStyle name="Input 2 2 2 2 10" xfId="12289"/>
    <cellStyle name="Input 2 2 2 2 10 2" xfId="22245"/>
    <cellStyle name="Input 2 2 2 2 10 2 2" xfId="40773"/>
    <cellStyle name="Input 2 2 2 2 10 3" xfId="26402"/>
    <cellStyle name="Input 2 2 2 2 10 3 2" xfId="41368"/>
    <cellStyle name="Input 2 2 2 2 10 4" xfId="17154"/>
    <cellStyle name="Input 2 2 2 2 10 4 2" xfId="41483"/>
    <cellStyle name="Input 2 2 2 2 10 5" xfId="34633"/>
    <cellStyle name="Input 2 2 2 2 11" xfId="12654"/>
    <cellStyle name="Input 2 2 2 2 11 2" xfId="22610"/>
    <cellStyle name="Input 2 2 2 2 11 2 2" xfId="45986"/>
    <cellStyle name="Input 2 2 2 2 11 3" xfId="26752"/>
    <cellStyle name="Input 2 2 2 2 11 3 2" xfId="40760"/>
    <cellStyle name="Input 2 2 2 2 11 4" xfId="17519"/>
    <cellStyle name="Input 2 2 2 2 11 4 2" xfId="40207"/>
    <cellStyle name="Input 2 2 2 2 11 5" xfId="34298"/>
    <cellStyle name="Input 2 2 2 2 12" xfId="12439"/>
    <cellStyle name="Input 2 2 2 2 12 2" xfId="22395"/>
    <cellStyle name="Input 2 2 2 2 12 2 2" xfId="40598"/>
    <cellStyle name="Input 2 2 2 2 12 3" xfId="26548"/>
    <cellStyle name="Input 2 2 2 2 12 3 2" xfId="37950"/>
    <cellStyle name="Input 2 2 2 2 12 4" xfId="17304"/>
    <cellStyle name="Input 2 2 2 2 12 4 2" xfId="45901"/>
    <cellStyle name="Input 2 2 2 2 12 5" xfId="34485"/>
    <cellStyle name="Input 2 2 2 2 13" xfId="13114"/>
    <cellStyle name="Input 2 2 2 2 13 2" xfId="23070"/>
    <cellStyle name="Input 2 2 2 2 13 2 2" xfId="39844"/>
    <cellStyle name="Input 2 2 2 2 13 3" xfId="27195"/>
    <cellStyle name="Input 2 2 2 2 13 3 2" xfId="47219"/>
    <cellStyle name="Input 2 2 2 2 13 4" xfId="17979"/>
    <cellStyle name="Input 2 2 2 2 13 4 2" xfId="38441"/>
    <cellStyle name="Input 2 2 2 2 13 5" xfId="33880"/>
    <cellStyle name="Input 2 2 2 2 14" xfId="13200"/>
    <cellStyle name="Input 2 2 2 2 14 2" xfId="23156"/>
    <cellStyle name="Input 2 2 2 2 14 2 2" xfId="35243"/>
    <cellStyle name="Input 2 2 2 2 14 3" xfId="27281"/>
    <cellStyle name="Input 2 2 2 2 14 3 2" xfId="47291"/>
    <cellStyle name="Input 2 2 2 2 14 4" xfId="18065"/>
    <cellStyle name="Input 2 2 2 2 14 4 2" xfId="37147"/>
    <cellStyle name="Input 2 2 2 2 14 5" xfId="33804"/>
    <cellStyle name="Input 2 2 2 2 15" xfId="13468"/>
    <cellStyle name="Input 2 2 2 2 15 2" xfId="23419"/>
    <cellStyle name="Input 2 2 2 2 15 2 2" xfId="37817"/>
    <cellStyle name="Input 2 2 2 2 15 3" xfId="27534"/>
    <cellStyle name="Input 2 2 2 2 15 3 2" xfId="47522"/>
    <cellStyle name="Input 2 2 2 2 15 4" xfId="18333"/>
    <cellStyle name="Input 2 2 2 2 15 4 2" xfId="45477"/>
    <cellStyle name="Input 2 2 2 2 15 5" xfId="33560"/>
    <cellStyle name="Input 2 2 2 2 16" xfId="12905"/>
    <cellStyle name="Input 2 2 2 2 16 2" xfId="22861"/>
    <cellStyle name="Input 2 2 2 2 16 2 2" xfId="35106"/>
    <cellStyle name="Input 2 2 2 2 16 3" xfId="26993"/>
    <cellStyle name="Input 2 2 2 2 16 3 2" xfId="47025"/>
    <cellStyle name="Input 2 2 2 2 16 4" xfId="17770"/>
    <cellStyle name="Input 2 2 2 2 16 4 2" xfId="38312"/>
    <cellStyle name="Input 2 2 2 2 16 5" xfId="34083"/>
    <cellStyle name="Input 2 2 2 2 17" xfId="13587"/>
    <cellStyle name="Input 2 2 2 2 17 2" xfId="23534"/>
    <cellStyle name="Input 2 2 2 2 17 2 2" xfId="44264"/>
    <cellStyle name="Input 2 2 2 2 17 3" xfId="27645"/>
    <cellStyle name="Input 2 2 2 2 17 3 2" xfId="47605"/>
    <cellStyle name="Input 2 2 2 2 17 4" xfId="18452"/>
    <cellStyle name="Input 2 2 2 2 17 4 2" xfId="38300"/>
    <cellStyle name="Input 2 2 2 2 17 5" xfId="33469"/>
    <cellStyle name="Input 2 2 2 2 18" xfId="13892"/>
    <cellStyle name="Input 2 2 2 2 18 2" xfId="23834"/>
    <cellStyle name="Input 2 2 2 2 18 2 2" xfId="37895"/>
    <cellStyle name="Input 2 2 2 2 18 3" xfId="27927"/>
    <cellStyle name="Input 2 2 2 2 18 3 2" xfId="47857"/>
    <cellStyle name="Input 2 2 2 2 18 4" xfId="18757"/>
    <cellStyle name="Input 2 2 2 2 18 4 2" xfId="41661"/>
    <cellStyle name="Input 2 2 2 2 18 5" xfId="33196"/>
    <cellStyle name="Input 2 2 2 2 19" xfId="19090"/>
    <cellStyle name="Input 2 2 2 2 19 2" xfId="41222"/>
    <cellStyle name="Input 2 2 2 2 2" xfId="755"/>
    <cellStyle name="Input 2 2 2 2 2 10" xfId="13113"/>
    <cellStyle name="Input 2 2 2 2 2 10 2" xfId="23069"/>
    <cellStyle name="Input 2 2 2 2 2 10 2 2" xfId="36959"/>
    <cellStyle name="Input 2 2 2 2 2 10 3" xfId="27194"/>
    <cellStyle name="Input 2 2 2 2 2 10 3 2" xfId="47218"/>
    <cellStyle name="Input 2 2 2 2 2 10 4" xfId="17978"/>
    <cellStyle name="Input 2 2 2 2 2 10 4 2" xfId="36284"/>
    <cellStyle name="Input 2 2 2 2 2 10 5" xfId="33881"/>
    <cellStyle name="Input 2 2 2 2 2 11" xfId="13199"/>
    <cellStyle name="Input 2 2 2 2 2 11 2" xfId="23155"/>
    <cellStyle name="Input 2 2 2 2 2 11 2 2" xfId="41513"/>
    <cellStyle name="Input 2 2 2 2 2 11 3" xfId="27280"/>
    <cellStyle name="Input 2 2 2 2 2 11 3 2" xfId="47290"/>
    <cellStyle name="Input 2 2 2 2 2 11 4" xfId="18064"/>
    <cellStyle name="Input 2 2 2 2 2 11 4 2" xfId="43443"/>
    <cellStyle name="Input 2 2 2 2 2 11 5" xfId="33805"/>
    <cellStyle name="Input 2 2 2 2 2 12" xfId="13467"/>
    <cellStyle name="Input 2 2 2 2 2 12 2" xfId="23418"/>
    <cellStyle name="Input 2 2 2 2 2 12 2 2" xfId="44097"/>
    <cellStyle name="Input 2 2 2 2 2 12 3" xfId="27533"/>
    <cellStyle name="Input 2 2 2 2 2 12 3 2" xfId="47521"/>
    <cellStyle name="Input 2 2 2 2 2 12 4" xfId="18332"/>
    <cellStyle name="Input 2 2 2 2 2 12 4 2" xfId="39408"/>
    <cellStyle name="Input 2 2 2 2 2 12 5" xfId="33561"/>
    <cellStyle name="Input 2 2 2 2 2 13" xfId="12904"/>
    <cellStyle name="Input 2 2 2 2 2 13 2" xfId="22860"/>
    <cellStyle name="Input 2 2 2 2 2 13 2 2" xfId="41375"/>
    <cellStyle name="Input 2 2 2 2 2 13 3" xfId="26992"/>
    <cellStyle name="Input 2 2 2 2 2 13 3 2" xfId="47024"/>
    <cellStyle name="Input 2 2 2 2 2 13 4" xfId="17769"/>
    <cellStyle name="Input 2 2 2 2 2 13 4 2" xfId="36347"/>
    <cellStyle name="Input 2 2 2 2 2 13 5" xfId="34084"/>
    <cellStyle name="Input 2 2 2 2 2 14" xfId="13498"/>
    <cellStyle name="Input 2 2 2 2 2 14 2" xfId="23449"/>
    <cellStyle name="Input 2 2 2 2 2 14 2 2" xfId="38355"/>
    <cellStyle name="Input 2 2 2 2 2 14 3" xfId="27560"/>
    <cellStyle name="Input 2 2 2 2 2 14 3 2" xfId="47530"/>
    <cellStyle name="Input 2 2 2 2 2 14 4" xfId="18363"/>
    <cellStyle name="Input 2 2 2 2 2 14 4 2" xfId="40709"/>
    <cellStyle name="Input 2 2 2 2 2 14 5" xfId="33548"/>
    <cellStyle name="Input 2 2 2 2 2 15" xfId="13891"/>
    <cellStyle name="Input 2 2 2 2 2 15 2" xfId="23833"/>
    <cellStyle name="Input 2 2 2 2 2 15 2 2" xfId="44175"/>
    <cellStyle name="Input 2 2 2 2 2 15 3" xfId="27926"/>
    <cellStyle name="Input 2 2 2 2 2 15 3 2" xfId="47856"/>
    <cellStyle name="Input 2 2 2 2 2 15 4" xfId="18756"/>
    <cellStyle name="Input 2 2 2 2 2 15 4 2" xfId="44529"/>
    <cellStyle name="Input 2 2 2 2 2 15 5" xfId="33197"/>
    <cellStyle name="Input 2 2 2 2 2 16" xfId="19091"/>
    <cellStyle name="Input 2 2 2 2 2 16 2" xfId="41044"/>
    <cellStyle name="Input 2 2 2 2 2 17" xfId="19517"/>
    <cellStyle name="Input 2 2 2 2 2 17 2" xfId="39357"/>
    <cellStyle name="Input 2 2 2 2 2 18" xfId="14226"/>
    <cellStyle name="Input 2 2 2 2 2 18 2" xfId="32916"/>
    <cellStyle name="Input 2 2 2 2 2 19" xfId="34951"/>
    <cellStyle name="Input 2 2 2 2 2 2" xfId="756"/>
    <cellStyle name="Input 2 2 2 2 2 2 10" xfId="13198"/>
    <cellStyle name="Input 2 2 2 2 2 2 10 2" xfId="23154"/>
    <cellStyle name="Input 2 2 2 2 2 2 10 2 2" xfId="44386"/>
    <cellStyle name="Input 2 2 2 2 2 2 10 3" xfId="27279"/>
    <cellStyle name="Input 2 2 2 2 2 2 10 3 2" xfId="47289"/>
    <cellStyle name="Input 2 2 2 2 2 2 10 4" xfId="18063"/>
    <cellStyle name="Input 2 2 2 2 2 2 10 4 2" xfId="46171"/>
    <cellStyle name="Input 2 2 2 2 2 2 10 5" xfId="33806"/>
    <cellStyle name="Input 2 2 2 2 2 2 11" xfId="13466"/>
    <cellStyle name="Input 2 2 2 2 2 2 11 2" xfId="23417"/>
    <cellStyle name="Input 2 2 2 2 2 2 11 2 2" xfId="46793"/>
    <cellStyle name="Input 2 2 2 2 2 2 11 3" xfId="27532"/>
    <cellStyle name="Input 2 2 2 2 2 2 11 3 2" xfId="47520"/>
    <cellStyle name="Input 2 2 2 2 2 2 11 4" xfId="18331"/>
    <cellStyle name="Input 2 2 2 2 2 2 11 4 2" xfId="37071"/>
    <cellStyle name="Input 2 2 2 2 2 2 11 5" xfId="33562"/>
    <cellStyle name="Input 2 2 2 2 2 2 12" xfId="12903"/>
    <cellStyle name="Input 2 2 2 2 2 2 12 2" xfId="22859"/>
    <cellStyle name="Input 2 2 2 2 2 2 12 2 2" xfId="44252"/>
    <cellStyle name="Input 2 2 2 2 2 2 12 3" xfId="26991"/>
    <cellStyle name="Input 2 2 2 2 2 2 12 3 2" xfId="47023"/>
    <cellStyle name="Input 2 2 2 2 2 2 12 4" xfId="17768"/>
    <cellStyle name="Input 2 2 2 2 2 2 12 4 2" xfId="42643"/>
    <cellStyle name="Input 2 2 2 2 2 2 12 5" xfId="34085"/>
    <cellStyle name="Input 2 2 2 2 2 2 13" xfId="13496"/>
    <cellStyle name="Input 2 2 2 2 2 2 13 2" xfId="23447"/>
    <cellStyle name="Input 2 2 2 2 2 2 13 2 2" xfId="41383"/>
    <cellStyle name="Input 2 2 2 2 2 2 13 3" xfId="27558"/>
    <cellStyle name="Input 2 2 2 2 2 2 13 3 2" xfId="47528"/>
    <cellStyle name="Input 2 2 2 2 2 2 13 4" xfId="18361"/>
    <cellStyle name="Input 2 2 2 2 2 2 13 4 2" xfId="41212"/>
    <cellStyle name="Input 2 2 2 2 2 2 13 5" xfId="33550"/>
    <cellStyle name="Input 2 2 2 2 2 2 14" xfId="13890"/>
    <cellStyle name="Input 2 2 2 2 2 2 14 2" xfId="23832"/>
    <cellStyle name="Input 2 2 2 2 2 2 14 2 2" xfId="46867"/>
    <cellStyle name="Input 2 2 2 2 2 2 14 3" xfId="27925"/>
    <cellStyle name="Input 2 2 2 2 2 2 14 3 2" xfId="47855"/>
    <cellStyle name="Input 2 2 2 2 2 2 14 4" xfId="18755"/>
    <cellStyle name="Input 2 2 2 2 2 2 14 4 2" xfId="38496"/>
    <cellStyle name="Input 2 2 2 2 2 2 14 5" xfId="33198"/>
    <cellStyle name="Input 2 2 2 2 2 2 15" xfId="19092"/>
    <cellStyle name="Input 2 2 2 2 2 2 15 2" xfId="40719"/>
    <cellStyle name="Input 2 2 2 2 2 2 16" xfId="19516"/>
    <cellStyle name="Input 2 2 2 2 2 2 16 2" xfId="36683"/>
    <cellStyle name="Input 2 2 2 2 2 2 17" xfId="14227"/>
    <cellStyle name="Input 2 2 2 2 2 2 17 2" xfId="32915"/>
    <cellStyle name="Input 2 2 2 2 2 2 18" xfId="34950"/>
    <cellStyle name="Input 2 2 2 2 2 2 2" xfId="9921"/>
    <cellStyle name="Input 2 2 2 2 2 2 2 2" xfId="19945"/>
    <cellStyle name="Input 2 2 2 2 2 2 2 2 2" xfId="35308"/>
    <cellStyle name="Input 2 2 2 2 2 2 2 3" xfId="24377"/>
    <cellStyle name="Input 2 2 2 2 2 2 2 3 2" xfId="46574"/>
    <cellStyle name="Input 2 2 2 2 2 2 2 4" xfId="14786"/>
    <cellStyle name="Input 2 2 2 2 2 2 2 4 2" xfId="32415"/>
    <cellStyle name="Input 2 2 2 2 2 2 2 5" xfId="44591"/>
    <cellStyle name="Input 2 2 2 2 2 2 3" xfId="9845"/>
    <cellStyle name="Input 2 2 2 2 2 2 3 2" xfId="19869"/>
    <cellStyle name="Input 2 2 2 2 2 2 3 2 2" xfId="36908"/>
    <cellStyle name="Input 2 2 2 2 2 2 3 3" xfId="24305"/>
    <cellStyle name="Input 2 2 2 2 2 2 3 3 2" xfId="38345"/>
    <cellStyle name="Input 2 2 2 2 2 2 3 4" xfId="14710"/>
    <cellStyle name="Input 2 2 2 2 2 2 3 4 2" xfId="32491"/>
    <cellStyle name="Input 2 2 2 2 2 2 3 5" xfId="39192"/>
    <cellStyle name="Input 2 2 2 2 2 2 4" xfId="12211"/>
    <cellStyle name="Input 2 2 2 2 2 2 4 2" xfId="22167"/>
    <cellStyle name="Input 2 2 2 2 2 2 4 2 2" xfId="45771"/>
    <cellStyle name="Input 2 2 2 2 2 2 4 3" xfId="26324"/>
    <cellStyle name="Input 2 2 2 2 2 2 4 3 2" xfId="39603"/>
    <cellStyle name="Input 2 2 2 2 2 2 4 4" xfId="17076"/>
    <cellStyle name="Input 2 2 2 2 2 2 4 4 2" xfId="46371"/>
    <cellStyle name="Input 2 2 2 2 2 2 4 5" xfId="34711"/>
    <cellStyle name="Input 2 2 2 2 2 2 5" xfId="9695"/>
    <cellStyle name="Input 2 2 2 2 2 2 5 2" xfId="19719"/>
    <cellStyle name="Input 2 2 2 2 2 2 5 2 2" xfId="46732"/>
    <cellStyle name="Input 2 2 2 2 2 2 5 3" xfId="24155"/>
    <cellStyle name="Input 2 2 2 2 2 2 5 3 2" xfId="36488"/>
    <cellStyle name="Input 2 2 2 2 2 2 5 4" xfId="14560"/>
    <cellStyle name="Input 2 2 2 2 2 2 5 4 2" xfId="32639"/>
    <cellStyle name="Input 2 2 2 2 2 2 5 5" xfId="38641"/>
    <cellStyle name="Input 2 2 2 2 2 2 6" xfId="12287"/>
    <cellStyle name="Input 2 2 2 2 2 2 6 2" xfId="22243"/>
    <cellStyle name="Input 2 2 2 2 2 2 6 2 2" xfId="44149"/>
    <cellStyle name="Input 2 2 2 2 2 2 6 3" xfId="26400"/>
    <cellStyle name="Input 2 2 2 2 2 2 6 3 2" xfId="38206"/>
    <cellStyle name="Input 2 2 2 2 2 2 6 4" xfId="17152"/>
    <cellStyle name="Input 2 2 2 2 2 2 6 4 2" xfId="38318"/>
    <cellStyle name="Input 2 2 2 2 2 2 6 5" xfId="34635"/>
    <cellStyle name="Input 2 2 2 2 2 2 7" xfId="12652"/>
    <cellStyle name="Input 2 2 2 2 2 2 7 2" xfId="22608"/>
    <cellStyle name="Input 2 2 2 2 2 2 7 2 2" xfId="37310"/>
    <cellStyle name="Input 2 2 2 2 2 2 7 3" xfId="26750"/>
    <cellStyle name="Input 2 2 2 2 2 2 7 3 2" xfId="44204"/>
    <cellStyle name="Input 2 2 2 2 2 2 7 4" xfId="17517"/>
    <cellStyle name="Input 2 2 2 2 2 2 7 4 2" xfId="44000"/>
    <cellStyle name="Input 2 2 2 2 2 2 7 5" xfId="34300"/>
    <cellStyle name="Input 2 2 2 2 2 2 8" xfId="12437"/>
    <cellStyle name="Input 2 2 2 2 2 2 8 2" xfId="22393"/>
    <cellStyle name="Input 2 2 2 2 2 2 8 2 2" xfId="43833"/>
    <cellStyle name="Input 2 2 2 2 2 2 8 3" xfId="26546"/>
    <cellStyle name="Input 2 2 2 2 2 2 8 3 2" xfId="41364"/>
    <cellStyle name="Input 2 2 2 2 2 2 8 4" xfId="17302"/>
    <cellStyle name="Input 2 2 2 2 2 2 8 4 2" xfId="37221"/>
    <cellStyle name="Input 2 2 2 2 2 2 8 5" xfId="34487"/>
    <cellStyle name="Input 2 2 2 2 2 2 9" xfId="13112"/>
    <cellStyle name="Input 2 2 2 2 2 2 9 2" xfId="23068"/>
    <cellStyle name="Input 2 2 2 2 2 2 9 2 2" xfId="43256"/>
    <cellStyle name="Input 2 2 2 2 2 2 9 3" xfId="27193"/>
    <cellStyle name="Input 2 2 2 2 2 2 9 3 2" xfId="47217"/>
    <cellStyle name="Input 2 2 2 2 2 2 9 4" xfId="17977"/>
    <cellStyle name="Input 2 2 2 2 2 2 9 4 2" xfId="42581"/>
    <cellStyle name="Input 2 2 2 2 2 2 9 5" xfId="33882"/>
    <cellStyle name="Input 2 2 2 2 2 3" xfId="9920"/>
    <cellStyle name="Input 2 2 2 2 2 3 2" xfId="19944"/>
    <cellStyle name="Input 2 2 2 2 2 3 2 2" xfId="41577"/>
    <cellStyle name="Input 2 2 2 2 2 3 3" xfId="24376"/>
    <cellStyle name="Input 2 2 2 2 2 3 3 2" xfId="40561"/>
    <cellStyle name="Input 2 2 2 2 2 3 4" xfId="14785"/>
    <cellStyle name="Input 2 2 2 2 2 3 4 2" xfId="32416"/>
    <cellStyle name="Input 2 2 2 2 2 3 5" xfId="38536"/>
    <cellStyle name="Input 2 2 2 2 2 4" xfId="9844"/>
    <cellStyle name="Input 2 2 2 2 2 4 2" xfId="19868"/>
    <cellStyle name="Input 2 2 2 2 2 4 2 2" xfId="43206"/>
    <cellStyle name="Input 2 2 2 2 2 4 3" xfId="24304"/>
    <cellStyle name="Input 2 2 2 2 2 4 3 2" xfId="35104"/>
    <cellStyle name="Input 2 2 2 2 2 4 4" xfId="14709"/>
    <cellStyle name="Input 2 2 2 2 2 4 4 2" xfId="32492"/>
    <cellStyle name="Input 2 2 2 2 2 4 5" xfId="36028"/>
    <cellStyle name="Input 2 2 2 2 2 5" xfId="12212"/>
    <cellStyle name="Input 2 2 2 2 2 5 2" xfId="22168"/>
    <cellStyle name="Input 2 2 2 2 2 5 2 2" xfId="43025"/>
    <cellStyle name="Input 2 2 2 2 2 5 3" xfId="26325"/>
    <cellStyle name="Input 2 2 2 2 2 5 3 2" xfId="45664"/>
    <cellStyle name="Input 2 2 2 2 2 5 4" xfId="17077"/>
    <cellStyle name="Input 2 2 2 2 2 5 4 2" xfId="43653"/>
    <cellStyle name="Input 2 2 2 2 2 5 5" xfId="34710"/>
    <cellStyle name="Input 2 2 2 2 2 6" xfId="9694"/>
    <cellStyle name="Input 2 2 2 2 2 6 2" xfId="19718"/>
    <cellStyle name="Input 2 2 2 2 2 6 2 2" xfId="40729"/>
    <cellStyle name="Input 2 2 2 2 2 6 3" xfId="24154"/>
    <cellStyle name="Input 2 2 2 2 2 6 3 2" xfId="42785"/>
    <cellStyle name="Input 2 2 2 2 2 6 4" xfId="14559"/>
    <cellStyle name="Input 2 2 2 2 2 6 4 2" xfId="32640"/>
    <cellStyle name="Input 2 2 2 2 2 6 5" xfId="35593"/>
    <cellStyle name="Input 2 2 2 2 2 7" xfId="12288"/>
    <cellStyle name="Input 2 2 2 2 2 7 2" xfId="22244"/>
    <cellStyle name="Input 2 2 2 2 2 7 2 2" xfId="37869"/>
    <cellStyle name="Input 2 2 2 2 2 7 3" xfId="26401"/>
    <cellStyle name="Input 2 2 2 2 2 7 3 2" xfId="44246"/>
    <cellStyle name="Input 2 2 2 2 2 7 4" xfId="17153"/>
    <cellStyle name="Input 2 2 2 2 2 7 4 2" xfId="44356"/>
    <cellStyle name="Input 2 2 2 2 2 7 5" xfId="34634"/>
    <cellStyle name="Input 2 2 2 2 2 8" xfId="12653"/>
    <cellStyle name="Input 2 2 2 2 2 8 2" xfId="22609"/>
    <cellStyle name="Input 2 2 2 2 2 8 2 2" xfId="39939"/>
    <cellStyle name="Input 2 2 2 2 2 8 3" xfId="26751"/>
    <cellStyle name="Input 2 2 2 2 2 8 3 2" xfId="37923"/>
    <cellStyle name="Input 2 2 2 2 2 8 4" xfId="17518"/>
    <cellStyle name="Input 2 2 2 2 2 8 4 2" xfId="37718"/>
    <cellStyle name="Input 2 2 2 2 2 8 5" xfId="34299"/>
    <cellStyle name="Input 2 2 2 2 2 9" xfId="12438"/>
    <cellStyle name="Input 2 2 2 2 2 9 2" xfId="22394"/>
    <cellStyle name="Input 2 2 2 2 2 9 2 2" xfId="37545"/>
    <cellStyle name="Input 2 2 2 2 2 9 3" xfId="26547"/>
    <cellStyle name="Input 2 2 2 2 2 9 3 2" xfId="35095"/>
    <cellStyle name="Input 2 2 2 2 2 9 4" xfId="17303"/>
    <cellStyle name="Input 2 2 2 2 2 9 4 2" xfId="39851"/>
    <cellStyle name="Input 2 2 2 2 2 9 5" xfId="34486"/>
    <cellStyle name="Input 2 2 2 2 20" xfId="19518"/>
    <cellStyle name="Input 2 2 2 2 20 2" xfId="45433"/>
    <cellStyle name="Input 2 2 2 2 21" xfId="14225"/>
    <cellStyle name="Input 2 2 2 2 21 2" xfId="32917"/>
    <cellStyle name="Input 2 2 2 2 22" xfId="34952"/>
    <cellStyle name="Input 2 2 2 2 3" xfId="757"/>
    <cellStyle name="Input 2 2 2 2 3 10" xfId="13197"/>
    <cellStyle name="Input 2 2 2 2 3 10 2" xfId="23153"/>
    <cellStyle name="Input 2 2 2 2 3 10 2 2" xfId="38348"/>
    <cellStyle name="Input 2 2 2 2 3 10 3" xfId="27278"/>
    <cellStyle name="Input 2 2 2 2 3 10 3 2" xfId="47288"/>
    <cellStyle name="Input 2 2 2 2 3 10 4" xfId="18062"/>
    <cellStyle name="Input 2 2 2 2 3 10 4 2" xfId="40129"/>
    <cellStyle name="Input 2 2 2 2 3 10 5" xfId="33807"/>
    <cellStyle name="Input 2 2 2 2 3 11" xfId="13465"/>
    <cellStyle name="Input 2 2 2 2 3 11 2" xfId="23416"/>
    <cellStyle name="Input 2 2 2 2 3 11 2 2" xfId="40793"/>
    <cellStyle name="Input 2 2 2 2 3 11 3" xfId="27531"/>
    <cellStyle name="Input 2 2 2 2 3 11 3 2" xfId="47519"/>
    <cellStyle name="Input 2 2 2 2 3 11 4" xfId="18330"/>
    <cellStyle name="Input 2 2 2 2 3 11 4 2" xfId="43365"/>
    <cellStyle name="Input 2 2 2 2 3 11 5" xfId="33563"/>
    <cellStyle name="Input 2 2 2 2 3 12" xfId="12902"/>
    <cellStyle name="Input 2 2 2 2 3 12 2" xfId="22858"/>
    <cellStyle name="Input 2 2 2 2 3 12 2 2" xfId="38212"/>
    <cellStyle name="Input 2 2 2 2 3 12 3" xfId="26990"/>
    <cellStyle name="Input 2 2 2 2 3 12 3 2" xfId="47022"/>
    <cellStyle name="Input 2 2 2 2 3 12 4" xfId="17767"/>
    <cellStyle name="Input 2 2 2 2 3 12 4 2" xfId="45403"/>
    <cellStyle name="Input 2 2 2 2 3 12 5" xfId="34086"/>
    <cellStyle name="Input 2 2 2 2 3 13" xfId="13319"/>
    <cellStyle name="Input 2 2 2 2 3 13 2" xfId="23274"/>
    <cellStyle name="Input 2 2 2 2 3 13 2 2" xfId="45995"/>
    <cellStyle name="Input 2 2 2 2 3 13 3" xfId="27393"/>
    <cellStyle name="Input 2 2 2 2 3 13 3 2" xfId="47381"/>
    <cellStyle name="Input 2 2 2 2 3 13 4" xfId="18184"/>
    <cellStyle name="Input 2 2 2 2 3 13 4 2" xfId="44012"/>
    <cellStyle name="Input 2 2 2 2 3 13 5" xfId="33709"/>
    <cellStyle name="Input 2 2 2 2 3 14" xfId="13889"/>
    <cellStyle name="Input 2 2 2 2 3 14 2" xfId="23831"/>
    <cellStyle name="Input 2 2 2 2 3 14 2 2" xfId="40869"/>
    <cellStyle name="Input 2 2 2 2 3 14 3" xfId="27924"/>
    <cellStyle name="Input 2 2 2 2 3 14 3 2" xfId="47854"/>
    <cellStyle name="Input 2 2 2 2 3 14 4" xfId="18754"/>
    <cellStyle name="Input 2 2 2 2 3 14 4 2" xfId="35323"/>
    <cellStyle name="Input 2 2 2 2 3 14 5" xfId="33199"/>
    <cellStyle name="Input 2 2 2 2 3 15" xfId="19093"/>
    <cellStyle name="Input 2 2 2 2 3 15 2" xfId="46722"/>
    <cellStyle name="Input 2 2 2 2 3 16" xfId="19515"/>
    <cellStyle name="Input 2 2 2 2 3 16 2" xfId="42982"/>
    <cellStyle name="Input 2 2 2 2 3 17" xfId="14228"/>
    <cellStyle name="Input 2 2 2 2 3 17 2" xfId="32914"/>
    <cellStyle name="Input 2 2 2 2 3 18" xfId="34949"/>
    <cellStyle name="Input 2 2 2 2 3 2" xfId="9922"/>
    <cellStyle name="Input 2 2 2 2 3 2 2" xfId="19946"/>
    <cellStyle name="Input 2 2 2 2 3 2 2 2" xfId="38481"/>
    <cellStyle name="Input 2 2 2 2 3 2 3" xfId="24378"/>
    <cellStyle name="Input 2 2 2 2 3 2 3 2" xfId="43870"/>
    <cellStyle name="Input 2 2 2 2 3 2 4" xfId="14787"/>
    <cellStyle name="Input 2 2 2 2 3 2 4 2" xfId="32414"/>
    <cellStyle name="Input 2 2 2 2 3 2 5" xfId="41740"/>
    <cellStyle name="Input 2 2 2 2 3 3" xfId="9846"/>
    <cellStyle name="Input 2 2 2 2 3 3 2" xfId="19870"/>
    <cellStyle name="Input 2 2 2 2 3 3 2 2" xfId="40386"/>
    <cellStyle name="Input 2 2 2 2 3 3 3" xfId="24306"/>
    <cellStyle name="Input 2 2 2 2 3 3 3 2" xfId="44383"/>
    <cellStyle name="Input 2 2 2 2 3 3 4" xfId="14711"/>
    <cellStyle name="Input 2 2 2 2 3 3 4 2" xfId="32490"/>
    <cellStyle name="Input 2 2 2 2 3 3 5" xfId="45169"/>
    <cellStyle name="Input 2 2 2 2 3 4" xfId="12210"/>
    <cellStyle name="Input 2 2 2 2 3 4 2" xfId="22166"/>
    <cellStyle name="Input 2 2 2 2 3 4 2 2" xfId="39715"/>
    <cellStyle name="Input 2 2 2 2 3 4 3" xfId="26323"/>
    <cellStyle name="Input 2 2 2 2 3 4 3 2" xfId="36745"/>
    <cellStyle name="Input 2 2 2 2 3 4 4" xfId="17075"/>
    <cellStyle name="Input 2 2 2 2 3 4 4 2" xfId="40338"/>
    <cellStyle name="Input 2 2 2 2 3 4 5" xfId="34712"/>
    <cellStyle name="Input 2 2 2 2 3 5" xfId="9696"/>
    <cellStyle name="Input 2 2 2 2 3 5 2" xfId="19720"/>
    <cellStyle name="Input 2 2 2 2 3 5 2 2" xfId="44034"/>
    <cellStyle name="Input 2 2 2 2 3 5 3" xfId="24156"/>
    <cellStyle name="Input 2 2 2 2 3 5 3 2" xfId="29857"/>
    <cellStyle name="Input 2 2 2 2 3 5 4" xfId="14561"/>
    <cellStyle name="Input 2 2 2 2 3 5 4 2" xfId="32638"/>
    <cellStyle name="Input 2 2 2 2 3 5 5" xfId="44677"/>
    <cellStyle name="Input 2 2 2 2 3 6" xfId="12286"/>
    <cellStyle name="Input 2 2 2 2 3 6 2" xfId="22242"/>
    <cellStyle name="Input 2 2 2 2 3 6 2 2" xfId="46842"/>
    <cellStyle name="Input 2 2 2 2 3 6 3" xfId="26399"/>
    <cellStyle name="Input 2 2 2 2 3 6 3 2" xfId="36618"/>
    <cellStyle name="Input 2 2 2 2 3 6 4" xfId="17151"/>
    <cellStyle name="Input 2 2 2 2 3 6 4 2" xfId="36341"/>
    <cellStyle name="Input 2 2 2 2 3 6 5" xfId="34636"/>
    <cellStyle name="Input 2 2 2 2 3 7" xfId="12651"/>
    <cellStyle name="Input 2 2 2 2 3 7 2" xfId="22607"/>
    <cellStyle name="Input 2 2 2 2 3 7 2 2" xfId="43604"/>
    <cellStyle name="Input 2 2 2 2 3 7 3" xfId="26749"/>
    <cellStyle name="Input 2 2 2 2 3 7 3 2" xfId="46896"/>
    <cellStyle name="Input 2 2 2 2 3 7 4" xfId="17516"/>
    <cellStyle name="Input 2 2 2 2 3 7 4 2" xfId="46698"/>
    <cellStyle name="Input 2 2 2 2 3 7 5" xfId="34301"/>
    <cellStyle name="Input 2 2 2 2 3 8" xfId="12436"/>
    <cellStyle name="Input 2 2 2 2 3 8 2" xfId="22392"/>
    <cellStyle name="Input 2 2 2 2 3 8 2 2" xfId="46539"/>
    <cellStyle name="Input 2 2 2 2 3 8 3" xfId="26545"/>
    <cellStyle name="Input 2 2 2 2 3 8 3 2" xfId="44242"/>
    <cellStyle name="Input 2 2 2 2 3 8 4" xfId="17301"/>
    <cellStyle name="Input 2 2 2 2 3 8 4 2" xfId="43517"/>
    <cellStyle name="Input 2 2 2 2 3 8 5" xfId="34488"/>
    <cellStyle name="Input 2 2 2 2 3 9" xfId="13111"/>
    <cellStyle name="Input 2 2 2 2 3 9 2" xfId="23067"/>
    <cellStyle name="Input 2 2 2 2 3 9 2 2" xfId="45992"/>
    <cellStyle name="Input 2 2 2 2 3 9 3" xfId="27192"/>
    <cellStyle name="Input 2 2 2 2 3 9 3 2" xfId="47216"/>
    <cellStyle name="Input 2 2 2 2 3 9 4" xfId="17976"/>
    <cellStyle name="Input 2 2 2 2 3 9 4 2" xfId="45341"/>
    <cellStyle name="Input 2 2 2 2 3 9 5" xfId="33883"/>
    <cellStyle name="Input 2 2 2 2 4" xfId="758"/>
    <cellStyle name="Input 2 2 2 2 4 10" xfId="13196"/>
    <cellStyle name="Input 2 2 2 2 4 10 2" xfId="23152"/>
    <cellStyle name="Input 2 2 2 2 4 10 2 2" xfId="35107"/>
    <cellStyle name="Input 2 2 2 2 4 10 3" xfId="27277"/>
    <cellStyle name="Input 2 2 2 2 4 10 3 2" xfId="47287"/>
    <cellStyle name="Input 2 2 2 2 4 10 4" xfId="18061"/>
    <cellStyle name="Input 2 2 2 2 4 10 4 2" xfId="37373"/>
    <cellStyle name="Input 2 2 2 2 4 10 5" xfId="33808"/>
    <cellStyle name="Input 2 2 2 2 4 11" xfId="13464"/>
    <cellStyle name="Input 2 2 2 2 4 11 2" xfId="23415"/>
    <cellStyle name="Input 2 2 2 2 4 11 2 2" xfId="37889"/>
    <cellStyle name="Input 2 2 2 2 4 11 3" xfId="27530"/>
    <cellStyle name="Input 2 2 2 2 4 11 3 2" xfId="47518"/>
    <cellStyle name="Input 2 2 2 2 4 11 4" xfId="18329"/>
    <cellStyle name="Input 2 2 2 2 4 11 4 2" xfId="46095"/>
    <cellStyle name="Input 2 2 2 2 4 11 5" xfId="33564"/>
    <cellStyle name="Input 2 2 2 2 4 12" xfId="12901"/>
    <cellStyle name="Input 2 2 2 2 4 12 2" xfId="22857"/>
    <cellStyle name="Input 2 2 2 2 4 12 2 2" xfId="36489"/>
    <cellStyle name="Input 2 2 2 2 4 12 3" xfId="26989"/>
    <cellStyle name="Input 2 2 2 2 4 12 3 2" xfId="47021"/>
    <cellStyle name="Input 2 2 2 2 4 12 4" xfId="17766"/>
    <cellStyle name="Input 2 2 2 2 4 12 4 2" xfId="39328"/>
    <cellStyle name="Input 2 2 2 2 4 12 5" xfId="34087"/>
    <cellStyle name="Input 2 2 2 2 4 13" xfId="13318"/>
    <cellStyle name="Input 2 2 2 2 4 13 2" xfId="23273"/>
    <cellStyle name="Input 2 2 2 2 4 13 2 2" xfId="39948"/>
    <cellStyle name="Input 2 2 2 2 4 13 3" xfId="27392"/>
    <cellStyle name="Input 2 2 2 2 4 13 3 2" xfId="47380"/>
    <cellStyle name="Input 2 2 2 2 4 13 4" xfId="18183"/>
    <cellStyle name="Input 2 2 2 2 4 13 4 2" xfId="46710"/>
    <cellStyle name="Input 2 2 2 2 4 13 5" xfId="33710"/>
    <cellStyle name="Input 2 2 2 2 4 14" xfId="13888"/>
    <cellStyle name="Input 2 2 2 2 4 14 2" xfId="23830"/>
    <cellStyle name="Input 2 2 2 2 4 14 2 2" xfId="40971"/>
    <cellStyle name="Input 2 2 2 2 4 14 3" xfId="27923"/>
    <cellStyle name="Input 2 2 2 2 4 14 3 2" xfId="47853"/>
    <cellStyle name="Input 2 2 2 2 4 14 4" xfId="18753"/>
    <cellStyle name="Input 2 2 2 2 4 14 4 2" xfId="41594"/>
    <cellStyle name="Input 2 2 2 2 4 14 5" xfId="33200"/>
    <cellStyle name="Input 2 2 2 2 4 15" xfId="19094"/>
    <cellStyle name="Input 2 2 2 2 4 15 2" xfId="44024"/>
    <cellStyle name="Input 2 2 2 2 4 16" xfId="19514"/>
    <cellStyle name="Input 2 2 2 2 4 16 2" xfId="45729"/>
    <cellStyle name="Input 2 2 2 2 4 17" xfId="14229"/>
    <cellStyle name="Input 2 2 2 2 4 17 2" xfId="32913"/>
    <cellStyle name="Input 2 2 2 2 4 18" xfId="34948"/>
    <cellStyle name="Input 2 2 2 2 4 2" xfId="9923"/>
    <cellStyle name="Input 2 2 2 2 4 2 2" xfId="19947"/>
    <cellStyle name="Input 2 2 2 2 4 2 2 2" xfId="44515"/>
    <cellStyle name="Input 2 2 2 2 4 2 3" xfId="24379"/>
    <cellStyle name="Input 2 2 2 2 4 2 3 2" xfId="37583"/>
    <cellStyle name="Input 2 2 2 2 4 2 4" xfId="14788"/>
    <cellStyle name="Input 2 2 2 2 4 2 4 2" xfId="32413"/>
    <cellStyle name="Input 2 2 2 2 4 2 5" xfId="35432"/>
    <cellStyle name="Input 2 2 2 2 4 3" xfId="9847"/>
    <cellStyle name="Input 2 2 2 2 4 3 2" xfId="19871"/>
    <cellStyle name="Input 2 2 2 2 4 3 2 2" xfId="46414"/>
    <cellStyle name="Input 2 2 2 2 4 3 3" xfId="24307"/>
    <cellStyle name="Input 2 2 2 2 4 3 3 2" xfId="41510"/>
    <cellStyle name="Input 2 2 2 2 4 3 4" xfId="14712"/>
    <cellStyle name="Input 2 2 2 2 4 3 4 2" xfId="32489"/>
    <cellStyle name="Input 2 2 2 2 4 3 5" xfId="42409"/>
    <cellStyle name="Input 2 2 2 2 4 4" xfId="12209"/>
    <cellStyle name="Input 2 2 2 2 4 4 2" xfId="22165"/>
    <cellStyle name="Input 2 2 2 2 4 4 2 2" xfId="36559"/>
    <cellStyle name="Input 2 2 2 2 4 4 3" xfId="26322"/>
    <cellStyle name="Input 2 2 2 2 4 4 3 2" xfId="43044"/>
    <cellStyle name="Input 2 2 2 2 4 4 4" xfId="17074"/>
    <cellStyle name="Input 2 2 2 2 4 4 4 2" xfId="36859"/>
    <cellStyle name="Input 2 2 2 2 4 4 5" xfId="34713"/>
    <cellStyle name="Input 2 2 2 2 4 5" xfId="9697"/>
    <cellStyle name="Input 2 2 2 2 4 5 2" xfId="19721"/>
    <cellStyle name="Input 2 2 2 2 4 5 2 2" xfId="37754"/>
    <cellStyle name="Input 2 2 2 2 4 5 3" xfId="24157"/>
    <cellStyle name="Input 2 2 2 2 4 5 3 2" xfId="40874"/>
    <cellStyle name="Input 2 2 2 2 4 5 4" xfId="14562"/>
    <cellStyle name="Input 2 2 2 2 4 5 4 2" xfId="32637"/>
    <cellStyle name="Input 2 2 2 2 4 5 5" xfId="41846"/>
    <cellStyle name="Input 2 2 2 2 4 6" xfId="12285"/>
    <cellStyle name="Input 2 2 2 2 4 6 2" xfId="22241"/>
    <cellStyle name="Input 2 2 2 2 4 6 2 2" xfId="40845"/>
    <cellStyle name="Input 2 2 2 2 4 6 3" xfId="26398"/>
    <cellStyle name="Input 2 2 2 2 4 6 3 2" xfId="42917"/>
    <cellStyle name="Input 2 2 2 2 4 6 4" xfId="17150"/>
    <cellStyle name="Input 2 2 2 2 4 6 4 2" xfId="42637"/>
    <cellStyle name="Input 2 2 2 2 4 6 5" xfId="34637"/>
    <cellStyle name="Input 2 2 2 2 4 7" xfId="12650"/>
    <cellStyle name="Input 2 2 2 2 4 7 2" xfId="22606"/>
    <cellStyle name="Input 2 2 2 2 4 7 2 2" xfId="46323"/>
    <cellStyle name="Input 2 2 2 2 4 7 3" xfId="26748"/>
    <cellStyle name="Input 2 2 2 2 4 7 3 2" xfId="40898"/>
    <cellStyle name="Input 2 2 2 2 4 7 4" xfId="17515"/>
    <cellStyle name="Input 2 2 2 2 4 7 4 2" xfId="40695"/>
    <cellStyle name="Input 2 2 2 2 4 7 5" xfId="34302"/>
    <cellStyle name="Input 2 2 2 2 4 8" xfId="12435"/>
    <cellStyle name="Input 2 2 2 2 4 8 2" xfId="22391"/>
    <cellStyle name="Input 2 2 2 2 4 8 2 2" xfId="40523"/>
    <cellStyle name="Input 2 2 2 2 4 8 3" xfId="26544"/>
    <cellStyle name="Input 2 2 2 2 4 8 3 2" xfId="38202"/>
    <cellStyle name="Input 2 2 2 2 4 8 4" xfId="17300"/>
    <cellStyle name="Input 2 2 2 2 4 8 4 2" xfId="46240"/>
    <cellStyle name="Input 2 2 2 2 4 8 5" xfId="34489"/>
    <cellStyle name="Input 2 2 2 2 4 9" xfId="13110"/>
    <cellStyle name="Input 2 2 2 2 4 9 2" xfId="23066"/>
    <cellStyle name="Input 2 2 2 2 4 9 2 2" xfId="39945"/>
    <cellStyle name="Input 2 2 2 2 4 9 3" xfId="27191"/>
    <cellStyle name="Input 2 2 2 2 4 9 3 2" xfId="47215"/>
    <cellStyle name="Input 2 2 2 2 4 9 4" xfId="17975"/>
    <cellStyle name="Input 2 2 2 2 4 9 4 2" xfId="39264"/>
    <cellStyle name="Input 2 2 2 2 4 9 5" xfId="33884"/>
    <cellStyle name="Input 2 2 2 2 5" xfId="759"/>
    <cellStyle name="Input 2 2 2 2 5 10" xfId="13195"/>
    <cellStyle name="Input 2 2 2 2 5 10 2" xfId="23151"/>
    <cellStyle name="Input 2 2 2 2 5 10 2 2" xfId="41376"/>
    <cellStyle name="Input 2 2 2 2 5 10 3" xfId="27276"/>
    <cellStyle name="Input 2 2 2 2 5 10 3 2" xfId="47286"/>
    <cellStyle name="Input 2 2 2 2 5 10 4" xfId="18060"/>
    <cellStyle name="Input 2 2 2 2 5 10 4 2" xfId="43669"/>
    <cellStyle name="Input 2 2 2 2 5 10 5" xfId="33809"/>
    <cellStyle name="Input 2 2 2 2 5 11" xfId="13463"/>
    <cellStyle name="Input 2 2 2 2 5 11 2" xfId="23414"/>
    <cellStyle name="Input 2 2 2 2 5 11 2 2" xfId="44169"/>
    <cellStyle name="Input 2 2 2 2 5 11 3" xfId="27529"/>
    <cellStyle name="Input 2 2 2 2 5 11 3 2" xfId="47517"/>
    <cellStyle name="Input 2 2 2 2 5 11 4" xfId="18328"/>
    <cellStyle name="Input 2 2 2 2 5 11 4 2" xfId="40052"/>
    <cellStyle name="Input 2 2 2 2 5 11 5" xfId="33565"/>
    <cellStyle name="Input 2 2 2 2 5 12" xfId="12900"/>
    <cellStyle name="Input 2 2 2 2 5 12 2" xfId="22856"/>
    <cellStyle name="Input 2 2 2 2 5 12 2 2" xfId="42786"/>
    <cellStyle name="Input 2 2 2 2 5 12 3" xfId="26988"/>
    <cellStyle name="Input 2 2 2 2 5 12 3 2" xfId="47020"/>
    <cellStyle name="Input 2 2 2 2 5 12 4" xfId="17765"/>
    <cellStyle name="Input 2 2 2 2 5 12 4 2" xfId="36650"/>
    <cellStyle name="Input 2 2 2 2 5 12 5" xfId="34088"/>
    <cellStyle name="Input 2 2 2 2 5 13" xfId="13317"/>
    <cellStyle name="Input 2 2 2 2 5 13 2" xfId="23272"/>
    <cellStyle name="Input 2 2 2 2 5 13 2 2" xfId="37319"/>
    <cellStyle name="Input 2 2 2 2 5 13 3" xfId="27391"/>
    <cellStyle name="Input 2 2 2 2 5 13 3 2" xfId="47379"/>
    <cellStyle name="Input 2 2 2 2 5 13 4" xfId="18182"/>
    <cellStyle name="Input 2 2 2 2 5 13 4 2" xfId="40706"/>
    <cellStyle name="Input 2 2 2 2 5 13 5" xfId="33711"/>
    <cellStyle name="Input 2 2 2 2 5 14" xfId="13887"/>
    <cellStyle name="Input 2 2 2 2 5 14 2" xfId="23829"/>
    <cellStyle name="Input 2 2 2 2 5 14 2 2" xfId="41294"/>
    <cellStyle name="Input 2 2 2 2 5 14 3" xfId="27922"/>
    <cellStyle name="Input 2 2 2 2 5 14 3 2" xfId="47852"/>
    <cellStyle name="Input 2 2 2 2 5 14 4" xfId="18752"/>
    <cellStyle name="Input 2 2 2 2 5 14 4 2" xfId="44466"/>
    <cellStyle name="Input 2 2 2 2 5 14 5" xfId="33201"/>
    <cellStyle name="Input 2 2 2 2 5 15" xfId="19095"/>
    <cellStyle name="Input 2 2 2 2 5 15 2" xfId="37744"/>
    <cellStyle name="Input 2 2 2 2 5 16" xfId="19513"/>
    <cellStyle name="Input 2 2 2 2 5 16 2" xfId="39673"/>
    <cellStyle name="Input 2 2 2 2 5 17" xfId="14230"/>
    <cellStyle name="Input 2 2 2 2 5 17 2" xfId="32912"/>
    <cellStyle name="Input 2 2 2 2 5 18" xfId="34947"/>
    <cellStyle name="Input 2 2 2 2 5 2" xfId="9924"/>
    <cellStyle name="Input 2 2 2 2 5 2 2" xfId="19948"/>
    <cellStyle name="Input 2 2 2 2 5 2 2 2" xfId="41646"/>
    <cellStyle name="Input 2 2 2 2 5 2 3" xfId="24380"/>
    <cellStyle name="Input 2 2 2 2 5 2 3 2" xfId="40632"/>
    <cellStyle name="Input 2 2 2 2 5 2 4" xfId="14789"/>
    <cellStyle name="Input 2 2 2 2 5 2 4 2" xfId="32412"/>
    <cellStyle name="Input 2 2 2 2 5 2 5" xfId="38891"/>
    <cellStyle name="Input 2 2 2 2 5 3" xfId="9848"/>
    <cellStyle name="Input 2 2 2 2 5 3 2" xfId="19872"/>
    <cellStyle name="Input 2 2 2 2 5 3 2 2" xfId="43701"/>
    <cellStyle name="Input 2 2 2 2 5 3 3" xfId="24308"/>
    <cellStyle name="Input 2 2 2 2 5 3 3 2" xfId="35241"/>
    <cellStyle name="Input 2 2 2 2 5 3 4" xfId="14713"/>
    <cellStyle name="Input 2 2 2 2 5 3 4 2" xfId="32488"/>
    <cellStyle name="Input 2 2 2 2 5 3 5" xfId="36099"/>
    <cellStyle name="Input 2 2 2 2 5 4" xfId="12208"/>
    <cellStyle name="Input 2 2 2 2 5 4 2" xfId="22164"/>
    <cellStyle name="Input 2 2 2 2 5 4 2 2" xfId="42858"/>
    <cellStyle name="Input 2 2 2 2 5 4 3" xfId="26321"/>
    <cellStyle name="Input 2 2 2 2 5 4 3 2" xfId="45790"/>
    <cellStyle name="Input 2 2 2 2 5 4 4" xfId="17073"/>
    <cellStyle name="Input 2 2 2 2 5 4 4 2" xfId="43156"/>
    <cellStyle name="Input 2 2 2 2 5 4 5" xfId="34714"/>
    <cellStyle name="Input 2 2 2 2 5 5" xfId="9698"/>
    <cellStyle name="Input 2 2 2 2 5 5 2" xfId="19722"/>
    <cellStyle name="Input 2 2 2 2 5 5 2 2" xfId="40242"/>
    <cellStyle name="Input 2 2 2 2 5 5 3" xfId="24158"/>
    <cellStyle name="Input 2 2 2 2 5 5 3 2" xfId="46872"/>
    <cellStyle name="Input 2 2 2 2 5 5 4" xfId="14563"/>
    <cellStyle name="Input 2 2 2 2 5 5 4 2" xfId="32636"/>
    <cellStyle name="Input 2 2 2 2 5 5 5" xfId="35535"/>
    <cellStyle name="Input 2 2 2 2 5 6" xfId="12284"/>
    <cellStyle name="Input 2 2 2 2 5 6 2" xfId="22240"/>
    <cellStyle name="Input 2 2 2 2 5 6 2 2" xfId="40996"/>
    <cellStyle name="Input 2 2 2 2 5 6 3" xfId="26397"/>
    <cellStyle name="Input 2 2 2 2 5 6 3 2" xfId="45666"/>
    <cellStyle name="Input 2 2 2 2 5 6 4" xfId="17149"/>
    <cellStyle name="Input 2 2 2 2 5 6 4 2" xfId="45398"/>
    <cellStyle name="Input 2 2 2 2 5 6 5" xfId="34638"/>
    <cellStyle name="Input 2 2 2 2 5 7" xfId="12649"/>
    <cellStyle name="Input 2 2 2 2 5 7 2" xfId="22605"/>
    <cellStyle name="Input 2 2 2 2 5 7 2 2" xfId="40291"/>
    <cellStyle name="Input 2 2 2 2 5 7 3" xfId="26747"/>
    <cellStyle name="Input 2 2 2 2 5 7 3 2" xfId="37939"/>
    <cellStyle name="Input 2 2 2 2 5 7 4" xfId="17514"/>
    <cellStyle name="Input 2 2 2 2 5 7 4 2" xfId="41067"/>
    <cellStyle name="Input 2 2 2 2 5 7 5" xfId="34303"/>
    <cellStyle name="Input 2 2 2 2 5 8" xfId="12434"/>
    <cellStyle name="Input 2 2 2 2 5 8 2" xfId="22390"/>
    <cellStyle name="Input 2 2 2 2 5 8 2 2" xfId="37800"/>
    <cellStyle name="Input 2 2 2 2 5 8 3" xfId="26543"/>
    <cellStyle name="Input 2 2 2 2 5 8 3 2" xfId="36622"/>
    <cellStyle name="Input 2 2 2 2 5 8 4" xfId="17299"/>
    <cellStyle name="Input 2 2 2 2 5 8 4 2" xfId="40203"/>
    <cellStyle name="Input 2 2 2 2 5 8 5" xfId="34490"/>
    <cellStyle name="Input 2 2 2 2 5 9" xfId="13109"/>
    <cellStyle name="Input 2 2 2 2 5 9 2" xfId="23065"/>
    <cellStyle name="Input 2 2 2 2 5 9 2 2" xfId="37316"/>
    <cellStyle name="Input 2 2 2 2 5 9 3" xfId="27190"/>
    <cellStyle name="Input 2 2 2 2 5 9 3 2" xfId="47214"/>
    <cellStyle name="Input 2 2 2 2 5 9 4" xfId="17974"/>
    <cellStyle name="Input 2 2 2 2 5 9 4 2" xfId="35203"/>
    <cellStyle name="Input 2 2 2 2 5 9 5" xfId="33885"/>
    <cellStyle name="Input 2 2 2 2 6" xfId="9919"/>
    <cellStyle name="Input 2 2 2 2 6 2" xfId="19943"/>
    <cellStyle name="Input 2 2 2 2 6 2 2" xfId="44449"/>
    <cellStyle name="Input 2 2 2 2 6 3" xfId="24375"/>
    <cellStyle name="Input 2 2 2 2 6 3 2" xfId="37830"/>
    <cellStyle name="Input 2 2 2 2 6 4" xfId="14784"/>
    <cellStyle name="Input 2 2 2 2 6 4 2" xfId="32417"/>
    <cellStyle name="Input 2 2 2 2 6 5" xfId="35470"/>
    <cellStyle name="Input 2 2 2 2 7" xfId="9843"/>
    <cellStyle name="Input 2 2 2 2 7 2" xfId="19867"/>
    <cellStyle name="Input 2 2 2 2 7 2 2" xfId="45942"/>
    <cellStyle name="Input 2 2 2 2 7 3" xfId="24303"/>
    <cellStyle name="Input 2 2 2 2 7 3 2" xfId="41373"/>
    <cellStyle name="Input 2 2 2 2 7 4" xfId="14708"/>
    <cellStyle name="Input 2 2 2 2 7 4 2" xfId="32493"/>
    <cellStyle name="Input 2 2 2 2 7 5" xfId="42333"/>
    <cellStyle name="Input 2 2 2 2 8" xfId="12213"/>
    <cellStyle name="Input 2 2 2 2 8 2" xfId="22169"/>
    <cellStyle name="Input 2 2 2 2 8 2 2" xfId="36725"/>
    <cellStyle name="Input 2 2 2 2 8 3" xfId="26326"/>
    <cellStyle name="Input 2 2 2 2 8 3 2" xfId="42915"/>
    <cellStyle name="Input 2 2 2 2 8 4" xfId="17078"/>
    <cellStyle name="Input 2 2 2 2 8 4 2" xfId="37357"/>
    <cellStyle name="Input 2 2 2 2 8 5" xfId="34709"/>
    <cellStyle name="Input 2 2 2 2 9" xfId="9693"/>
    <cellStyle name="Input 2 2 2 2 9 2" xfId="19717"/>
    <cellStyle name="Input 2 2 2 2 9 2 2" xfId="41034"/>
    <cellStyle name="Input 2 2 2 2 9 3" xfId="24153"/>
    <cellStyle name="Input 2 2 2 2 9 3 2" xfId="45541"/>
    <cellStyle name="Input 2 2 2 2 9 4" xfId="14558"/>
    <cellStyle name="Input 2 2 2 2 9 4 2" xfId="32641"/>
    <cellStyle name="Input 2 2 2 2 9 5" xfId="41903"/>
    <cellStyle name="Input 2 2 2 20" xfId="13893"/>
    <cellStyle name="Input 2 2 2 20 2" xfId="23835"/>
    <cellStyle name="Input 2 2 2 20 2 2" xfId="40799"/>
    <cellStyle name="Input 2 2 2 20 3" xfId="27928"/>
    <cellStyle name="Input 2 2 2 20 3 2" xfId="47858"/>
    <cellStyle name="Input 2 2 2 20 4" xfId="18758"/>
    <cellStyle name="Input 2 2 2 20 4 2" xfId="35392"/>
    <cellStyle name="Input 2 2 2 20 5" xfId="33195"/>
    <cellStyle name="Input 2 2 2 21" xfId="19089"/>
    <cellStyle name="Input 2 2 2 21 2" xfId="38076"/>
    <cellStyle name="Input 2 2 2 22" xfId="19519"/>
    <cellStyle name="Input 2 2 2 22 2" xfId="42672"/>
    <cellStyle name="Input 2 2 2 23" xfId="14224"/>
    <cellStyle name="Input 2 2 2 23 2" xfId="32918"/>
    <cellStyle name="Input 2 2 2 24" xfId="34953"/>
    <cellStyle name="Input 2 2 2 3" xfId="760"/>
    <cellStyle name="Input 2 2 2 3 10" xfId="12283"/>
    <cellStyle name="Input 2 2 2 3 10 2" xfId="22239"/>
    <cellStyle name="Input 2 2 2 3 10 2 2" xfId="41267"/>
    <cellStyle name="Input 2 2 2 3 10 3" xfId="26396"/>
    <cellStyle name="Input 2 2 2 3 10 3 2" xfId="39605"/>
    <cellStyle name="Input 2 2 2 3 10 4" xfId="17148"/>
    <cellStyle name="Input 2 2 2 3 10 4 2" xfId="39322"/>
    <cellStyle name="Input 2 2 2 3 10 5" xfId="34639"/>
    <cellStyle name="Input 2 2 2 3 11" xfId="12648"/>
    <cellStyle name="Input 2 2 2 3 11 2" xfId="22604"/>
    <cellStyle name="Input 2 2 2 3 11 2 2" xfId="29880"/>
    <cellStyle name="Input 2 2 2 3 11 3" xfId="26746"/>
    <cellStyle name="Input 2 2 2 3 11 3 2" xfId="44219"/>
    <cellStyle name="Input 2 2 2 3 11 4" xfId="17513"/>
    <cellStyle name="Input 2 2 2 3 11 4 2" xfId="41199"/>
    <cellStyle name="Input 2 2 2 3 11 5" xfId="34304"/>
    <cellStyle name="Input 2 2 2 3 12" xfId="12433"/>
    <cellStyle name="Input 2 2 2 3 12 2" xfId="22389"/>
    <cellStyle name="Input 2 2 2 3 12 2 2" xfId="44080"/>
    <cellStyle name="Input 2 2 2 3 12 3" xfId="26542"/>
    <cellStyle name="Input 2 2 2 3 12 3 2" xfId="42921"/>
    <cellStyle name="Input 2 2 2 3 12 4" xfId="17298"/>
    <cellStyle name="Input 2 2 2 3 12 4 2" xfId="37714"/>
    <cellStyle name="Input 2 2 2 3 12 5" xfId="34491"/>
    <cellStyle name="Input 2 2 2 3 13" xfId="13108"/>
    <cellStyle name="Input 2 2 2 3 13 2" xfId="23064"/>
    <cellStyle name="Input 2 2 2 3 13 2 2" xfId="43611"/>
    <cellStyle name="Input 2 2 2 3 13 3" xfId="27189"/>
    <cellStyle name="Input 2 2 2 3 13 3 2" xfId="47213"/>
    <cellStyle name="Input 2 2 2 3 13 4" xfId="17973"/>
    <cellStyle name="Input 2 2 2 3 13 4 2" xfId="41472"/>
    <cellStyle name="Input 2 2 2 3 13 5" xfId="33886"/>
    <cellStyle name="Input 2 2 2 3 14" xfId="13194"/>
    <cellStyle name="Input 2 2 2 3 14 2" xfId="23150"/>
    <cellStyle name="Input 2 2 2 3 14 2 2" xfId="44253"/>
    <cellStyle name="Input 2 2 2 3 14 3" xfId="27275"/>
    <cellStyle name="Input 2 2 2 3 14 3 2" xfId="47285"/>
    <cellStyle name="Input 2 2 2 3 14 4" xfId="18059"/>
    <cellStyle name="Input 2 2 2 3 14 4 2" xfId="46386"/>
    <cellStyle name="Input 2 2 2 3 14 5" xfId="33810"/>
    <cellStyle name="Input 2 2 2 3 15" xfId="13462"/>
    <cellStyle name="Input 2 2 2 3 15 2" xfId="23413"/>
    <cellStyle name="Input 2 2 2 3 15 2 2" xfId="46861"/>
    <cellStyle name="Input 2 2 2 3 15 3" xfId="27528"/>
    <cellStyle name="Input 2 2 2 3 15 3 2" xfId="47516"/>
    <cellStyle name="Input 2 2 2 3 15 4" xfId="18327"/>
    <cellStyle name="Input 2 2 2 3 15 4 2" xfId="30248"/>
    <cellStyle name="Input 2 2 2 3 15 5" xfId="33566"/>
    <cellStyle name="Input 2 2 2 3 16" xfId="12899"/>
    <cellStyle name="Input 2 2 2 3 16 2" xfId="22855"/>
    <cellStyle name="Input 2 2 2 3 16 2 2" xfId="45542"/>
    <cellStyle name="Input 2 2 2 3 16 3" xfId="26987"/>
    <cellStyle name="Input 2 2 2 3 16 3 2" xfId="47019"/>
    <cellStyle name="Input 2 2 2 3 16 4" xfId="17764"/>
    <cellStyle name="Input 2 2 2 3 16 4 2" xfId="42949"/>
    <cellStyle name="Input 2 2 2 3 16 5" xfId="34089"/>
    <cellStyle name="Input 2 2 2 3 17" xfId="13316"/>
    <cellStyle name="Input 2 2 2 3 17 2" xfId="23271"/>
    <cellStyle name="Input 2 2 2 3 17 2 2" xfId="43615"/>
    <cellStyle name="Input 2 2 2 3 17 3" xfId="27390"/>
    <cellStyle name="Input 2 2 2 3 17 3 2" xfId="47378"/>
    <cellStyle name="Input 2 2 2 3 17 4" xfId="18181"/>
    <cellStyle name="Input 2 2 2 3 17 4 2" xfId="41057"/>
    <cellStyle name="Input 2 2 2 3 17 5" xfId="33712"/>
    <cellStyle name="Input 2 2 2 3 18" xfId="13886"/>
    <cellStyle name="Input 2 2 2 3 18 2" xfId="23828"/>
    <cellStyle name="Input 2 2 2 3 18 2 2" xfId="38000"/>
    <cellStyle name="Input 2 2 2 3 18 3" xfId="27921"/>
    <cellStyle name="Input 2 2 2 3 18 3 2" xfId="47851"/>
    <cellStyle name="Input 2 2 2 3 18 4" xfId="18751"/>
    <cellStyle name="Input 2 2 2 3 18 4 2" xfId="38428"/>
    <cellStyle name="Input 2 2 2 3 18 5" xfId="33202"/>
    <cellStyle name="Input 2 2 2 3 19" xfId="19096"/>
    <cellStyle name="Input 2 2 2 3 19 2" xfId="40233"/>
    <cellStyle name="Input 2 2 2 3 2" xfId="761"/>
    <cellStyle name="Input 2 2 2 3 2 10" xfId="13107"/>
    <cellStyle name="Input 2 2 2 3 2 10 2" xfId="23063"/>
    <cellStyle name="Input 2 2 2 3 2 10 2 2" xfId="46330"/>
    <cellStyle name="Input 2 2 2 3 2 10 3" xfId="27188"/>
    <cellStyle name="Input 2 2 2 3 2 10 3 2" xfId="47212"/>
    <cellStyle name="Input 2 2 2 3 2 10 4" xfId="17972"/>
    <cellStyle name="Input 2 2 2 3 2 10 4 2" xfId="44346"/>
    <cellStyle name="Input 2 2 2 3 2 10 5" xfId="33887"/>
    <cellStyle name="Input 2 2 2 3 2 11" xfId="13193"/>
    <cellStyle name="Input 2 2 2 3 2 11 2" xfId="23149"/>
    <cellStyle name="Input 2 2 2 3 2 11 2 2" xfId="38213"/>
    <cellStyle name="Input 2 2 2 3 2 11 3" xfId="27274"/>
    <cellStyle name="Input 2 2 2 3 2 11 3 2" xfId="47284"/>
    <cellStyle name="Input 2 2 2 3 2 11 4" xfId="18058"/>
    <cellStyle name="Input 2 2 2 3 2 11 4 2" xfId="40352"/>
    <cellStyle name="Input 2 2 2 3 2 11 5" xfId="33811"/>
    <cellStyle name="Input 2 2 2 3 2 12" xfId="13461"/>
    <cellStyle name="Input 2 2 2 3 2 12 2" xfId="23412"/>
    <cellStyle name="Input 2 2 2 3 2 12 2 2" xfId="40863"/>
    <cellStyle name="Input 2 2 2 3 2 12 3" xfId="27527"/>
    <cellStyle name="Input 2 2 2 3 2 12 3 2" xfId="47515"/>
    <cellStyle name="Input 2 2 2 3 2 12 4" xfId="18326"/>
    <cellStyle name="Input 2 2 2 3 2 12 4 2" xfId="37151"/>
    <cellStyle name="Input 2 2 2 3 2 12 5" xfId="33567"/>
    <cellStyle name="Input 2 2 2 3 2 13" xfId="12898"/>
    <cellStyle name="Input 2 2 2 3 2 13 2" xfId="22854"/>
    <cellStyle name="Input 2 2 2 3 2 13 2 2" xfId="39474"/>
    <cellStyle name="Input 2 2 2 3 2 13 3" xfId="26986"/>
    <cellStyle name="Input 2 2 2 3 2 13 3 2" xfId="47018"/>
    <cellStyle name="Input 2 2 2 3 2 13 4" xfId="17763"/>
    <cellStyle name="Input 2 2 2 3 2 13 4 2" xfId="45697"/>
    <cellStyle name="Input 2 2 2 3 2 13 5" xfId="34090"/>
    <cellStyle name="Input 2 2 2 3 2 14" xfId="13315"/>
    <cellStyle name="Input 2 2 2 3 2 14 2" xfId="23270"/>
    <cellStyle name="Input 2 2 2 3 2 14 2 2" xfId="46334"/>
    <cellStyle name="Input 2 2 2 3 2 14 3" xfId="27389"/>
    <cellStyle name="Input 2 2 2 3 2 14 3 2" xfId="47377"/>
    <cellStyle name="Input 2 2 2 3 2 14 4" xfId="18180"/>
    <cellStyle name="Input 2 2 2 3 2 14 4 2" xfId="30251"/>
    <cellStyle name="Input 2 2 2 3 2 14 5" xfId="33713"/>
    <cellStyle name="Input 2 2 2 3 2 15" xfId="13885"/>
    <cellStyle name="Input 2 2 2 3 2 15 2" xfId="23827"/>
    <cellStyle name="Input 2 2 2 3 2 15 2 2" xfId="35249"/>
    <cellStyle name="Input 2 2 2 3 2 15 3" xfId="27920"/>
    <cellStyle name="Input 2 2 2 3 2 15 3 2" xfId="47850"/>
    <cellStyle name="Input 2 2 2 3 2 15 4" xfId="18750"/>
    <cellStyle name="Input 2 2 2 3 2 15 4 2" xfId="36297"/>
    <cellStyle name="Input 2 2 2 3 2 15 5" xfId="33203"/>
    <cellStyle name="Input 2 2 2 3 2 16" xfId="19097"/>
    <cellStyle name="Input 2 2 2 3 2 16 2" xfId="46270"/>
    <cellStyle name="Input 2 2 2 3 2 17" xfId="19511"/>
    <cellStyle name="Input 2 2 2 3 2 17 2" xfId="42741"/>
    <cellStyle name="Input 2 2 2 3 2 18" xfId="14232"/>
    <cellStyle name="Input 2 2 2 3 2 18 2" xfId="32910"/>
    <cellStyle name="Input 2 2 2 3 2 19" xfId="34945"/>
    <cellStyle name="Input 2 2 2 3 2 2" xfId="762"/>
    <cellStyle name="Input 2 2 2 3 2 2 10" xfId="13192"/>
    <cellStyle name="Input 2 2 2 3 2 2 10 2" xfId="23148"/>
    <cellStyle name="Input 2 2 2 3 2 2 10 2 2" xfId="40966"/>
    <cellStyle name="Input 2 2 2 3 2 2 10 3" xfId="27273"/>
    <cellStyle name="Input 2 2 2 3 2 2 10 3 2" xfId="47283"/>
    <cellStyle name="Input 2 2 2 3 2 2 10 4" xfId="18057"/>
    <cellStyle name="Input 2 2 2 3 2 2 10 4 2" xfId="36878"/>
    <cellStyle name="Input 2 2 2 3 2 2 10 5" xfId="33812"/>
    <cellStyle name="Input 2 2 2 3 2 2 11" xfId="13460"/>
    <cellStyle name="Input 2 2 2 3 2 2 11 2" xfId="23411"/>
    <cellStyle name="Input 2 2 2 3 2 2 11 2 2" xfId="40977"/>
    <cellStyle name="Input 2 2 2 3 2 2 11 3" xfId="27526"/>
    <cellStyle name="Input 2 2 2 3 2 2 11 3 2" xfId="47514"/>
    <cellStyle name="Input 2 2 2 3 2 2 11 4" xfId="18325"/>
    <cellStyle name="Input 2 2 2 3 2 2 11 4 2" xfId="43447"/>
    <cellStyle name="Input 2 2 2 3 2 2 11 5" xfId="33568"/>
    <cellStyle name="Input 2 2 2 3 2 2 12" xfId="12897"/>
    <cellStyle name="Input 2 2 2 3 2 2 12 2" xfId="22853"/>
    <cellStyle name="Input 2 2 2 3 2 2 12 2 2" xfId="29877"/>
    <cellStyle name="Input 2 2 2 3 2 2 12 3" xfId="26985"/>
    <cellStyle name="Input 2 2 2 3 2 2 12 3 2" xfId="47017"/>
    <cellStyle name="Input 2 2 2 3 2 2 12 4" xfId="17762"/>
    <cellStyle name="Input 2 2 2 3 2 2 12 4 2" xfId="39639"/>
    <cellStyle name="Input 2 2 2 3 2 2 12 5" xfId="34091"/>
    <cellStyle name="Input 2 2 2 3 2 2 13" xfId="13314"/>
    <cellStyle name="Input 2 2 2 3 2 2 13 2" xfId="23269"/>
    <cellStyle name="Input 2 2 2 3 2 2 13 2 2" xfId="40301"/>
    <cellStyle name="Input 2 2 2 3 2 2 13 3" xfId="27388"/>
    <cellStyle name="Input 2 2 2 3 2 2 13 3 2" xfId="47376"/>
    <cellStyle name="Input 2 2 2 3 2 2 13 4" xfId="18179"/>
    <cellStyle name="Input 2 2 2 3 2 2 13 4 2" xfId="37067"/>
    <cellStyle name="Input 2 2 2 3 2 2 13 5" xfId="33714"/>
    <cellStyle name="Input 2 2 2 3 2 2 14" xfId="13884"/>
    <cellStyle name="Input 2 2 2 3 2 2 14 2" xfId="23826"/>
    <cellStyle name="Input 2 2 2 3 2 2 14 2 2" xfId="41519"/>
    <cellStyle name="Input 2 2 2 3 2 2 14 3" xfId="27919"/>
    <cellStyle name="Input 2 2 2 3 2 2 14 3 2" xfId="47849"/>
    <cellStyle name="Input 2 2 2 3 2 2 14 4" xfId="18749"/>
    <cellStyle name="Input 2 2 2 3 2 2 14 4 2" xfId="42594"/>
    <cellStyle name="Input 2 2 2 3 2 2 14 5" xfId="33204"/>
    <cellStyle name="Input 2 2 2 3 2 2 15" xfId="19098"/>
    <cellStyle name="Input 2 2 2 3 2 2 15 2" xfId="43547"/>
    <cellStyle name="Input 2 2 2 3 2 2 16" xfId="19510"/>
    <cellStyle name="Input 2 2 2 3 2 2 16 2" xfId="45496"/>
    <cellStyle name="Input 2 2 2 3 2 2 17" xfId="14233"/>
    <cellStyle name="Input 2 2 2 3 2 2 17 2" xfId="32909"/>
    <cellStyle name="Input 2 2 2 3 2 2 18" xfId="34944"/>
    <cellStyle name="Input 2 2 2 3 2 2 2" xfId="9927"/>
    <cellStyle name="Input 2 2 2 3 2 2 2 2" xfId="19951"/>
    <cellStyle name="Input 2 2 2 3 2 2 2 2 2" xfId="41236"/>
    <cellStyle name="Input 2 2 2 3 2 2 2 3" xfId="24383"/>
    <cellStyle name="Input 2 2 2 3 2 2 2 3 2" xfId="37653"/>
    <cellStyle name="Input 2 2 2 3 2 2 2 4" xfId="14792"/>
    <cellStyle name="Input 2 2 2 3 2 2 2 4 2" xfId="32409"/>
    <cellStyle name="Input 2 2 2 3 2 2 2 5" xfId="35790"/>
    <cellStyle name="Input 2 2 2 3 2 2 3" xfId="9851"/>
    <cellStyle name="Input 2 2 2 3 2 2 3 2" xfId="19875"/>
    <cellStyle name="Input 2 2 2 3 2 2 3 2 2" xfId="46201"/>
    <cellStyle name="Input 2 2 2 3 2 2 3 3" xfId="24311"/>
    <cellStyle name="Input 2 2 2 3 2 2 3 3 2" xfId="40964"/>
    <cellStyle name="Input 2 2 2 3 2 2 3 4" xfId="14716"/>
    <cellStyle name="Input 2 2 2 3 2 2 3 4 2" xfId="32485"/>
    <cellStyle name="Input 2 2 2 3 2 2 3 5" xfId="41160"/>
    <cellStyle name="Input 2 2 2 3 2 2 4" xfId="12205"/>
    <cellStyle name="Input 2 2 2 3 2 2 4 2" xfId="22161"/>
    <cellStyle name="Input 2 2 2 3 2 2 4 2 2" xfId="36830"/>
    <cellStyle name="Input 2 2 2 3 2 2 4 3" xfId="26318"/>
    <cellStyle name="Input 2 2 2 3 2 2 4 3 2" xfId="43135"/>
    <cellStyle name="Input 2 2 2 3 2 2 4 4" xfId="17070"/>
    <cellStyle name="Input 2 2 2 3 2 2 4 4 2" xfId="37217"/>
    <cellStyle name="Input 2 2 2 3 2 2 4 5" xfId="34717"/>
    <cellStyle name="Input 2 2 2 3 2 2 5" xfId="9701"/>
    <cellStyle name="Input 2 2 2 3 2 2 5 2" xfId="19725"/>
    <cellStyle name="Input 2 2 2 3 2 2 5 2 2" xfId="37261"/>
    <cellStyle name="Input 2 2 2 3 2 2 5 3" xfId="24161"/>
    <cellStyle name="Input 2 2 2 3 2 2 5 3 2" xfId="40804"/>
    <cellStyle name="Input 2 2 2 3 2 2 5 4" xfId="14566"/>
    <cellStyle name="Input 2 2 2 3 2 2 5 4 2" xfId="32633"/>
    <cellStyle name="Input 2 2 2 3 2 2 5 5" xfId="41774"/>
    <cellStyle name="Input 2 2 2 3 2 2 6" xfId="12281"/>
    <cellStyle name="Input 2 2 2 3 2 2 6 2" xfId="22237"/>
    <cellStyle name="Input 2 2 2 3 2 2 6 2 2" xfId="35275"/>
    <cellStyle name="Input 2 2 2 3 2 2 6 3" xfId="26394"/>
    <cellStyle name="Input 2 2 2 3 2 2 6 3 2" xfId="43046"/>
    <cellStyle name="Input 2 2 2 3 2 2 6 4" xfId="17146"/>
    <cellStyle name="Input 2 2 2 3 2 2 6 4 2" xfId="42943"/>
    <cellStyle name="Input 2 2 2 3 2 2 6 5" xfId="34641"/>
    <cellStyle name="Input 2 2 2 3 2 2 7" xfId="12646"/>
    <cellStyle name="Input 2 2 2 3 2 2 7 2" xfId="22602"/>
    <cellStyle name="Input 2 2 2 3 2 2 7 2 2" xfId="43766"/>
    <cellStyle name="Input 2 2 2 3 2 2 7 3" xfId="26744"/>
    <cellStyle name="Input 2 2 2 3 2 2 7 3 2" xfId="40914"/>
    <cellStyle name="Input 2 2 2 3 2 2 7 4" xfId="17511"/>
    <cellStyle name="Input 2 2 2 3 2 2 7 4 2" xfId="30263"/>
    <cellStyle name="Input 2 2 2 3 2 2 7 5" xfId="34306"/>
    <cellStyle name="Input 2 2 2 3 2 2 8" xfId="12431"/>
    <cellStyle name="Input 2 2 2 3 2 2 8 2" xfId="22387"/>
    <cellStyle name="Input 2 2 2 3 2 2 8 2 2" xfId="40775"/>
    <cellStyle name="Input 2 2 2 3 2 2 8 3" xfId="26540"/>
    <cellStyle name="Input 2 2 2 3 2 2 8 3 2" xfId="39609"/>
    <cellStyle name="Input 2 2 2 3 2 2 8 4" xfId="17296"/>
    <cellStyle name="Input 2 2 2 3 2 2 8 4 2" xfId="46694"/>
    <cellStyle name="Input 2 2 2 3 2 2 8 5" xfId="34493"/>
    <cellStyle name="Input 2 2 2 3 2 2 9" xfId="13106"/>
    <cellStyle name="Input 2 2 2 3 2 2 9 2" xfId="23062"/>
    <cellStyle name="Input 2 2 2 3 2 2 9 2 2" xfId="40297"/>
    <cellStyle name="Input 2 2 2 3 2 2 9 3" xfId="27187"/>
    <cellStyle name="Input 2 2 2 3 2 2 9 3 2" xfId="47211"/>
    <cellStyle name="Input 2 2 2 3 2 2 9 4" xfId="17971"/>
    <cellStyle name="Input 2 2 2 3 2 2 9 4 2" xfId="38308"/>
    <cellStyle name="Input 2 2 2 3 2 2 9 5" xfId="33888"/>
    <cellStyle name="Input 2 2 2 3 2 3" xfId="9926"/>
    <cellStyle name="Input 2 2 2 3 2 3 2" xfId="19950"/>
    <cellStyle name="Input 2 2 2 3 2 3 2 2" xfId="38062"/>
    <cellStyle name="Input 2 2 2 3 2 3 3" xfId="24382"/>
    <cellStyle name="Input 2 2 2 3 2 3 3 2" xfId="43939"/>
    <cellStyle name="Input 2 2 2 3 2 3 4" xfId="14791"/>
    <cellStyle name="Input 2 2 2 3 2 3 4 2" xfId="32410"/>
    <cellStyle name="Input 2 2 2 3 2 3 5" xfId="42097"/>
    <cellStyle name="Input 2 2 2 3 2 4" xfId="9850"/>
    <cellStyle name="Input 2 2 2 3 2 4 2" xfId="19874"/>
    <cellStyle name="Input 2 2 2 3 2 4 2 2" xfId="40159"/>
    <cellStyle name="Input 2 2 2 3 2 4 3" xfId="24310"/>
    <cellStyle name="Input 2 2 2 3 2 4 3 2" xfId="41302"/>
    <cellStyle name="Input 2 2 2 3 2 4 4" xfId="14715"/>
    <cellStyle name="Input 2 2 2 3 2 4 4 2" xfId="32486"/>
    <cellStyle name="Input 2 2 2 3 2 4 5" xfId="41083"/>
    <cellStyle name="Input 2 2 2 3 2 5" xfId="12206"/>
    <cellStyle name="Input 2 2 2 3 2 5 2" xfId="22162"/>
    <cellStyle name="Input 2 2 2 3 2 5 2 2" xfId="39545"/>
    <cellStyle name="Input 2 2 2 3 2 5 3" xfId="26319"/>
    <cellStyle name="Input 2 2 2 3 2 5 3 2" xfId="36837"/>
    <cellStyle name="Input 2 2 2 3 2 5 4" xfId="17071"/>
    <cellStyle name="Input 2 2 2 3 2 5 4 2" xfId="39847"/>
    <cellStyle name="Input 2 2 2 3 2 5 5" xfId="34716"/>
    <cellStyle name="Input 2 2 2 3 2 6" xfId="9700"/>
    <cellStyle name="Input 2 2 2 3 2 6 2" xfId="19724"/>
    <cellStyle name="Input 2 2 2 3 2 6 2 2" xfId="43558"/>
    <cellStyle name="Input 2 2 2 3 2 6 3" xfId="24160"/>
    <cellStyle name="Input 2 2 2 3 2 6 3 2" xfId="37900"/>
    <cellStyle name="Input 2 2 2 3 2 6 4" xfId="14565"/>
    <cellStyle name="Input 2 2 2 3 2 6 4 2" xfId="32634"/>
    <cellStyle name="Input 2 2 2 3 2 6 5" xfId="44625"/>
    <cellStyle name="Input 2 2 2 3 2 7" xfId="12282"/>
    <cellStyle name="Input 2 2 2 3 2 7 2" xfId="22238"/>
    <cellStyle name="Input 2 2 2 3 2 7 2 2" xfId="38027"/>
    <cellStyle name="Input 2 2 2 3 2 7 3" xfId="26395"/>
    <cellStyle name="Input 2 2 2 3 2 7 3 2" xfId="36747"/>
    <cellStyle name="Input 2 2 2 3 2 7 4" xfId="17147"/>
    <cellStyle name="Input 2 2 2 3 2 7 4 2" xfId="36644"/>
    <cellStyle name="Input 2 2 2 3 2 7 5" xfId="34640"/>
    <cellStyle name="Input 2 2 2 3 2 8" xfId="12647"/>
    <cellStyle name="Input 2 2 2 3 2 8 2" xfId="22603"/>
    <cellStyle name="Input 2 2 2 3 2 8 2 2" xfId="37478"/>
    <cellStyle name="Input 2 2 2 3 2 8 3" xfId="26745"/>
    <cellStyle name="Input 2 2 2 3 2 8 3 2" xfId="46911"/>
    <cellStyle name="Input 2 2 2 3 2 8 4" xfId="17512"/>
    <cellStyle name="Input 2 2 2 3 2 8 4 2" xfId="38099"/>
    <cellStyle name="Input 2 2 2 3 2 8 5" xfId="34305"/>
    <cellStyle name="Input 2 2 2 3 2 9" xfId="12432"/>
    <cellStyle name="Input 2 2 2 3 2 9 2" xfId="22388"/>
    <cellStyle name="Input 2 2 2 3 2 9 2 2" xfId="46776"/>
    <cellStyle name="Input 2 2 2 3 2 9 3" xfId="26541"/>
    <cellStyle name="Input 2 2 2 3 2 9 3 2" xfId="45670"/>
    <cellStyle name="Input 2 2 2 3 2 9 4" xfId="17297"/>
    <cellStyle name="Input 2 2 2 3 2 9 4 2" xfId="43996"/>
    <cellStyle name="Input 2 2 2 3 2 9 5" xfId="34492"/>
    <cellStyle name="Input 2 2 2 3 20" xfId="19512"/>
    <cellStyle name="Input 2 2 2 3 20 2" xfId="36445"/>
    <cellStyle name="Input 2 2 2 3 21" xfId="14231"/>
    <cellStyle name="Input 2 2 2 3 21 2" xfId="32911"/>
    <cellStyle name="Input 2 2 2 3 22" xfId="34946"/>
    <cellStyle name="Input 2 2 2 3 3" xfId="763"/>
    <cellStyle name="Input 2 2 2 3 3 10" xfId="13191"/>
    <cellStyle name="Input 2 2 2 3 3 10 2" xfId="23147"/>
    <cellStyle name="Input 2 2 2 3 3 10 2 2" xfId="41300"/>
    <cellStyle name="Input 2 2 2 3 3 10 3" xfId="27272"/>
    <cellStyle name="Input 2 2 2 3 3 10 3 2" xfId="47282"/>
    <cellStyle name="Input 2 2 2 3 3 10 4" xfId="18056"/>
    <cellStyle name="Input 2 2 2 3 3 10 4 2" xfId="43176"/>
    <cellStyle name="Input 2 2 2 3 3 10 5" xfId="33813"/>
    <cellStyle name="Input 2 2 2 3 3 11" xfId="13459"/>
    <cellStyle name="Input 2 2 2 3 3 11 2" xfId="23410"/>
    <cellStyle name="Input 2 2 2 3 3 11 2 2" xfId="41287"/>
    <cellStyle name="Input 2 2 2 3 3 11 3" xfId="27525"/>
    <cellStyle name="Input 2 2 2 3 3 11 3 2" xfId="47513"/>
    <cellStyle name="Input 2 2 2 3 3 11 4" xfId="18324"/>
    <cellStyle name="Input 2 2 2 3 3 11 4 2" xfId="46175"/>
    <cellStyle name="Input 2 2 2 3 3 11 5" xfId="33569"/>
    <cellStyle name="Input 2 2 2 3 3 12" xfId="12896"/>
    <cellStyle name="Input 2 2 2 3 3 12 2" xfId="22852"/>
    <cellStyle name="Input 2 2 2 3 3 12 2 2" xfId="36468"/>
    <cellStyle name="Input 2 2 2 3 3 12 3" xfId="26984"/>
    <cellStyle name="Input 2 2 2 3 3 12 3 2" xfId="47016"/>
    <cellStyle name="Input 2 2 2 3 3 12 4" xfId="17761"/>
    <cellStyle name="Input 2 2 2 3 3 12 4 2" xfId="36414"/>
    <cellStyle name="Input 2 2 2 3 3 12 5" xfId="34092"/>
    <cellStyle name="Input 2 2 2 3 3 13" xfId="13312"/>
    <cellStyle name="Input 2 2 2 3 3 13 2" xfId="23267"/>
    <cellStyle name="Input 2 2 2 3 3 13 2 2" xfId="37488"/>
    <cellStyle name="Input 2 2 2 3 3 13 3" xfId="27386"/>
    <cellStyle name="Input 2 2 2 3 3 13 3 2" xfId="47374"/>
    <cellStyle name="Input 2 2 2 3 3 13 4" xfId="18177"/>
    <cellStyle name="Input 2 2 2 3 3 13 4 2" xfId="46091"/>
    <cellStyle name="Input 2 2 2 3 3 13 5" xfId="33716"/>
    <cellStyle name="Input 2 2 2 3 3 14" xfId="13883"/>
    <cellStyle name="Input 2 2 2 3 3 14 2" xfId="23825"/>
    <cellStyle name="Input 2 2 2 3 3 14 2 2" xfId="44392"/>
    <cellStyle name="Input 2 2 2 3 3 14 3" xfId="27918"/>
    <cellStyle name="Input 2 2 2 3 3 14 3 2" xfId="47848"/>
    <cellStyle name="Input 2 2 2 3 3 14 4" xfId="18748"/>
    <cellStyle name="Input 2 2 2 3 3 14 4 2" xfId="45355"/>
    <cellStyle name="Input 2 2 2 3 3 14 5" xfId="33205"/>
    <cellStyle name="Input 2 2 2 3 3 15" xfId="19099"/>
    <cellStyle name="Input 2 2 2 3 3 15 2" xfId="37250"/>
    <cellStyle name="Input 2 2 2 3 3 16" xfId="19509"/>
    <cellStyle name="Input 2 2 2 3 3 16 2" xfId="39427"/>
    <cellStyle name="Input 2 2 2 3 3 17" xfId="14234"/>
    <cellStyle name="Input 2 2 2 3 3 17 2" xfId="32908"/>
    <cellStyle name="Input 2 2 2 3 3 18" xfId="34943"/>
    <cellStyle name="Input 2 2 2 3 3 2" xfId="9928"/>
    <cellStyle name="Input 2 2 2 3 3 2 2" xfId="19952"/>
    <cellStyle name="Input 2 2 2 3 3 2 2 2" xfId="41030"/>
    <cellStyle name="Input 2 2 2 3 3 2 3" xfId="24384"/>
    <cellStyle name="Input 2 2 2 3 3 2 3 2" xfId="40480"/>
    <cellStyle name="Input 2 2 2 3 3 2 4" xfId="14793"/>
    <cellStyle name="Input 2 2 2 3 3 2 4 2" xfId="32408"/>
    <cellStyle name="Input 2 2 2 3 3 2 5" xfId="34851"/>
    <cellStyle name="Input 2 2 2 3 3 3" xfId="9852"/>
    <cellStyle name="Input 2 2 2 3 3 3 2" xfId="19876"/>
    <cellStyle name="Input 2 2 2 3 3 3 2 2" xfId="43473"/>
    <cellStyle name="Input 2 2 2 3 3 3 3" xfId="24312"/>
    <cellStyle name="Input 2 2 2 3 3 3 3 2" xfId="40876"/>
    <cellStyle name="Input 2 2 2 3 3 3 4" xfId="14717"/>
    <cellStyle name="Input 2 2 2 3 3 3 4 2" xfId="32484"/>
    <cellStyle name="Input 2 2 2 3 3 3 5" xfId="38699"/>
    <cellStyle name="Input 2 2 2 3 3 4" xfId="12204"/>
    <cellStyle name="Input 2 2 2 3 3 4 2" xfId="22160"/>
    <cellStyle name="Input 2 2 2 3 3 4 2 2" xfId="43128"/>
    <cellStyle name="Input 2 2 2 3 3 4 3" xfId="26317"/>
    <cellStyle name="Input 2 2 2 3 3 4 3 2" xfId="45876"/>
    <cellStyle name="Input 2 2 2 3 3 4 4" xfId="17069"/>
    <cellStyle name="Input 2 2 2 3 3 4 4 2" xfId="43513"/>
    <cellStyle name="Input 2 2 2 3 3 4 5" xfId="34718"/>
    <cellStyle name="Input 2 2 2 3 3 5" xfId="9702"/>
    <cellStyle name="Input 2 2 2 3 3 5 2" xfId="19726"/>
    <cellStyle name="Input 2 2 2 3 3 5 2 2" xfId="39894"/>
    <cellStyle name="Input 2 2 2 3 3 5 3" xfId="24162"/>
    <cellStyle name="Input 2 2 2 3 3 5 3 2" xfId="46803"/>
    <cellStyle name="Input 2 2 2 3 3 5 4" xfId="14567"/>
    <cellStyle name="Input 2 2 2 3 3 5 4 2" xfId="32632"/>
    <cellStyle name="Input 2 2 2 3 3 5 5" xfId="35466"/>
    <cellStyle name="Input 2 2 2 3 3 6" xfId="12280"/>
    <cellStyle name="Input 2 2 2 3 3 6 2" xfId="22236"/>
    <cellStyle name="Input 2 2 2 3 3 6 2 2" xfId="41544"/>
    <cellStyle name="Input 2 2 2 3 3 6 3" xfId="26393"/>
    <cellStyle name="Input 2 2 2 3 3 6 3 2" xfId="45792"/>
    <cellStyle name="Input 2 2 2 3 3 6 4" xfId="17145"/>
    <cellStyle name="Input 2 2 2 3 3 6 4 2" xfId="45690"/>
    <cellStyle name="Input 2 2 2 3 3 6 5" xfId="34642"/>
    <cellStyle name="Input 2 2 2 3 3 7" xfId="12645"/>
    <cellStyle name="Input 2 2 2 3 3 7 2" xfId="22601"/>
    <cellStyle name="Input 2 2 2 3 3 7 2 2" xfId="46476"/>
    <cellStyle name="Input 2 2 2 3 3 7 3" xfId="26743"/>
    <cellStyle name="Input 2 2 2 3 3 7 3 2" xfId="35090"/>
    <cellStyle name="Input 2 2 2 3 3 7 4" xfId="17510"/>
    <cellStyle name="Input 2 2 2 3 3 7 4 2" xfId="37137"/>
    <cellStyle name="Input 2 2 2 3 3 7 5" xfId="34307"/>
    <cellStyle name="Input 2 2 2 3 3 8" xfId="12430"/>
    <cellStyle name="Input 2 2 2 3 3 8 2" xfId="22386"/>
    <cellStyle name="Input 2 2 2 3 3 8 2 2" xfId="37871"/>
    <cellStyle name="Input 2 2 2 3 3 8 3" xfId="26539"/>
    <cellStyle name="Input 2 2 2 3 3 8 3 2" xfId="36750"/>
    <cellStyle name="Input 2 2 2 3 3 8 4" xfId="17295"/>
    <cellStyle name="Input 2 2 2 3 3 8 4 2" xfId="40691"/>
    <cellStyle name="Input 2 2 2 3 3 8 5" xfId="34494"/>
    <cellStyle name="Input 2 2 2 3 3 9" xfId="13105"/>
    <cellStyle name="Input 2 2 2 3 3 9 2" xfId="23061"/>
    <cellStyle name="Input 2 2 2 3 3 9 2 2" xfId="35260"/>
    <cellStyle name="Input 2 2 2 3 3 9 3" xfId="27186"/>
    <cellStyle name="Input 2 2 2 3 3 9 3 2" xfId="47210"/>
    <cellStyle name="Input 2 2 2 3 3 9 4" xfId="17970"/>
    <cellStyle name="Input 2 2 2 3 3 9 4 2" xfId="36351"/>
    <cellStyle name="Input 2 2 2 3 3 9 5" xfId="33889"/>
    <cellStyle name="Input 2 2 2 3 4" xfId="764"/>
    <cellStyle name="Input 2 2 2 3 4 10" xfId="13190"/>
    <cellStyle name="Input 2 2 2 3 4 10 2" xfId="23146"/>
    <cellStyle name="Input 2 2 2 3 4 10 2 2" xfId="37993"/>
    <cellStyle name="Input 2 2 2 3 4 10 3" xfId="27271"/>
    <cellStyle name="Input 2 2 2 3 4 10 3 2" xfId="47281"/>
    <cellStyle name="Input 2 2 2 3 4 10 4" xfId="18055"/>
    <cellStyle name="Input 2 2 2 3 4 10 4 2" xfId="45912"/>
    <cellStyle name="Input 2 2 2 3 4 10 5" xfId="33814"/>
    <cellStyle name="Input 2 2 2 3 4 11" xfId="13458"/>
    <cellStyle name="Input 2 2 2 3 4 11 2" xfId="23409"/>
    <cellStyle name="Input 2 2 2 3 4 11 2 2" xfId="38007"/>
    <cellStyle name="Input 2 2 2 3 4 11 3" xfId="27524"/>
    <cellStyle name="Input 2 2 2 3 4 11 3 2" xfId="47512"/>
    <cellStyle name="Input 2 2 2 3 4 11 4" xfId="18323"/>
    <cellStyle name="Input 2 2 2 3 4 11 4 2" xfId="40133"/>
    <cellStyle name="Input 2 2 2 3 4 11 5" xfId="33570"/>
    <cellStyle name="Input 2 2 2 3 4 12" xfId="12895"/>
    <cellStyle name="Input 2 2 2 3 4 12 2" xfId="22851"/>
    <cellStyle name="Input 2 2 2 3 4 12 2 2" xfId="42765"/>
    <cellStyle name="Input 2 2 2 3 4 12 3" xfId="26983"/>
    <cellStyle name="Input 2 2 2 3 4 12 3 2" xfId="47015"/>
    <cellStyle name="Input 2 2 2 3 4 12 4" xfId="17760"/>
    <cellStyle name="Input 2 2 2 3 4 12 4 2" xfId="42711"/>
    <cellStyle name="Input 2 2 2 3 4 12 5" xfId="34093"/>
    <cellStyle name="Input 2 2 2 3 4 13" xfId="13297"/>
    <cellStyle name="Input 2 2 2 3 4 13 2" xfId="23252"/>
    <cellStyle name="Input 2 2 2 3 4 13 2 2" xfId="40790"/>
    <cellStyle name="Input 2 2 2 3 4 13 3" xfId="27371"/>
    <cellStyle name="Input 2 2 2 3 4 13 3 2" xfId="47373"/>
    <cellStyle name="Input 2 2 2 3 4 13 4" xfId="18162"/>
    <cellStyle name="Input 2 2 2 3 4 13 4 2" xfId="43532"/>
    <cellStyle name="Input 2 2 2 3 4 13 5" xfId="33717"/>
    <cellStyle name="Input 2 2 2 3 4 14" xfId="13882"/>
    <cellStyle name="Input 2 2 2 3 4 14 2" xfId="23824"/>
    <cellStyle name="Input 2 2 2 3 4 14 2 2" xfId="38354"/>
    <cellStyle name="Input 2 2 2 3 4 14 3" xfId="27917"/>
    <cellStyle name="Input 2 2 2 3 4 14 3 2" xfId="47847"/>
    <cellStyle name="Input 2 2 2 3 4 14 4" xfId="18747"/>
    <cellStyle name="Input 2 2 2 3 4 14 4 2" xfId="39278"/>
    <cellStyle name="Input 2 2 2 3 4 14 5" xfId="33206"/>
    <cellStyle name="Input 2 2 2 3 4 15" xfId="19100"/>
    <cellStyle name="Input 2 2 2 3 4 15 2" xfId="39883"/>
    <cellStyle name="Input 2 2 2 3 4 16" xfId="19508"/>
    <cellStyle name="Input 2 2 2 3 4 16 2" xfId="37090"/>
    <cellStyle name="Input 2 2 2 3 4 17" xfId="14235"/>
    <cellStyle name="Input 2 2 2 3 4 17 2" xfId="32907"/>
    <cellStyle name="Input 2 2 2 3 4 18" xfId="34942"/>
    <cellStyle name="Input 2 2 2 3 4 2" xfId="9929"/>
    <cellStyle name="Input 2 2 2 3 4 2 2" xfId="19953"/>
    <cellStyle name="Input 2 2 2 3 4 2 2 2" xfId="40732"/>
    <cellStyle name="Input 2 2 2 3 4 2 3" xfId="24385"/>
    <cellStyle name="Input 2 2 2 3 4 2 3 2" xfId="46502"/>
    <cellStyle name="Input 2 2 2 3 4 2 4" xfId="14794"/>
    <cellStyle name="Input 2 2 2 3 4 2 4 2" xfId="32407"/>
    <cellStyle name="Input 2 2 2 3 4 2 5" xfId="38936"/>
    <cellStyle name="Input 2 2 2 3 4 3" xfId="9853"/>
    <cellStyle name="Input 2 2 2 3 4 3 2" xfId="19877"/>
    <cellStyle name="Input 2 2 2 3 4 3 2 2" xfId="37177"/>
    <cellStyle name="Input 2 2 2 3 4 3 3" xfId="24313"/>
    <cellStyle name="Input 2 2 2 3 4 3 3 2" xfId="46874"/>
    <cellStyle name="Input 2 2 2 3 4 3 4" xfId="14718"/>
    <cellStyle name="Input 2 2 2 3 4 3 4 2" xfId="32483"/>
    <cellStyle name="Input 2 2 2 3 4 3 5" xfId="44716"/>
    <cellStyle name="Input 2 2 2 3 4 4" xfId="12203"/>
    <cellStyle name="Input 2 2 2 3 4 4 2" xfId="22159"/>
    <cellStyle name="Input 2 2 2 3 4 4 2 2" xfId="45869"/>
    <cellStyle name="Input 2 2 2 3 4 4 3" xfId="26316"/>
    <cellStyle name="Input 2 2 2 3 4 4 3 2" xfId="39825"/>
    <cellStyle name="Input 2 2 2 3 4 4 4" xfId="17068"/>
    <cellStyle name="Input 2 2 2 3 4 4 4 2" xfId="46236"/>
    <cellStyle name="Input 2 2 2 3 4 4 5" xfId="34719"/>
    <cellStyle name="Input 2 2 2 3 4 5" xfId="9703"/>
    <cellStyle name="Input 2 2 2 3 4 5 2" xfId="19727"/>
    <cellStyle name="Input 2 2 2 3 4 5 2 2" xfId="45940"/>
    <cellStyle name="Input 2 2 2 3 4 5 3" xfId="24163"/>
    <cellStyle name="Input 2 2 2 3 4 5 3 2" xfId="44107"/>
    <cellStyle name="Input 2 2 2 3 4 5 4" xfId="14568"/>
    <cellStyle name="Input 2 2 2 3 4 5 4 2" xfId="32631"/>
    <cellStyle name="Input 2 2 2 3 4 5 5" xfId="38532"/>
    <cellStyle name="Input 2 2 2 3 4 6" xfId="12279"/>
    <cellStyle name="Input 2 2 2 3 4 6 2" xfId="22235"/>
    <cellStyle name="Input 2 2 2 3 4 6 2 2" xfId="44417"/>
    <cellStyle name="Input 2 2 2 3 4 6 3" xfId="26392"/>
    <cellStyle name="Input 2 2 2 3 4 6 3 2" xfId="39736"/>
    <cellStyle name="Input 2 2 2 3 4 6 4" xfId="17144"/>
    <cellStyle name="Input 2 2 2 3 4 6 4 2" xfId="39631"/>
    <cellStyle name="Input 2 2 2 3 4 6 5" xfId="34643"/>
    <cellStyle name="Input 2 2 2 3 4 7" xfId="12644"/>
    <cellStyle name="Input 2 2 2 3 4 7 2" xfId="22600"/>
    <cellStyle name="Input 2 2 2 3 4 7 2 2" xfId="40454"/>
    <cellStyle name="Input 2 2 2 3 4 7 3" xfId="26742"/>
    <cellStyle name="Input 2 2 2 3 4 7 3 2" xfId="41358"/>
    <cellStyle name="Input 2 2 2 3 4 7 4" xfId="17509"/>
    <cellStyle name="Input 2 2 2 3 4 7 4 2" xfId="43433"/>
    <cellStyle name="Input 2 2 2 3 4 7 5" xfId="34308"/>
    <cellStyle name="Input 2 2 2 3 4 8" xfId="12429"/>
    <cellStyle name="Input 2 2 2 3 4 8 2" xfId="22385"/>
    <cellStyle name="Input 2 2 2 3 4 8 2 2" xfId="44151"/>
    <cellStyle name="Input 2 2 2 3 4 8 3" xfId="26538"/>
    <cellStyle name="Input 2 2 2 3 4 8 3 2" xfId="43049"/>
    <cellStyle name="Input 2 2 2 3 4 8 4" xfId="17294"/>
    <cellStyle name="Input 2 2 2 3 4 8 4 2" xfId="41071"/>
    <cellStyle name="Input 2 2 2 3 4 8 5" xfId="34495"/>
    <cellStyle name="Input 2 2 2 3 4 9" xfId="13104"/>
    <cellStyle name="Input 2 2 2 3 4 9 2" xfId="23060"/>
    <cellStyle name="Input 2 2 2 3 4 9 2 2" xfId="41530"/>
    <cellStyle name="Input 2 2 2 3 4 9 3" xfId="27185"/>
    <cellStyle name="Input 2 2 2 3 4 9 3 2" xfId="47209"/>
    <cellStyle name="Input 2 2 2 3 4 9 4" xfId="17969"/>
    <cellStyle name="Input 2 2 2 3 4 9 4 2" xfId="42647"/>
    <cellStyle name="Input 2 2 2 3 4 9 5" xfId="33890"/>
    <cellStyle name="Input 2 2 2 3 5" xfId="765"/>
    <cellStyle name="Input 2 2 2 3 5 10" xfId="13189"/>
    <cellStyle name="Input 2 2 2 3 5 10 2" xfId="23145"/>
    <cellStyle name="Input 2 2 2 3 5 10 2 2" xfId="29872"/>
    <cellStyle name="Input 2 2 2 3 5 10 3" xfId="27270"/>
    <cellStyle name="Input 2 2 2 3 5 10 3 2" xfId="47280"/>
    <cellStyle name="Input 2 2 2 3 5 10 4" xfId="18054"/>
    <cellStyle name="Input 2 2 2 3 5 10 4 2" xfId="39867"/>
    <cellStyle name="Input 2 2 2 3 5 10 5" xfId="33815"/>
    <cellStyle name="Input 2 2 2 3 5 11" xfId="13457"/>
    <cellStyle name="Input 2 2 2 3 5 11 2" xfId="23408"/>
    <cellStyle name="Input 2 2 2 3 5 11 2 2" xfId="29868"/>
    <cellStyle name="Input 2 2 2 3 5 11 3" xfId="27523"/>
    <cellStyle name="Input 2 2 2 3 5 11 3 2" xfId="47511"/>
    <cellStyle name="Input 2 2 2 3 5 11 4" xfId="18322"/>
    <cellStyle name="Input 2 2 2 3 5 11 4 2" xfId="37377"/>
    <cellStyle name="Input 2 2 2 3 5 11 5" xfId="33571"/>
    <cellStyle name="Input 2 2 2 3 5 12" xfId="12894"/>
    <cellStyle name="Input 2 2 2 3 5 12 2" xfId="22850"/>
    <cellStyle name="Input 2 2 2 3 5 12 2 2" xfId="45521"/>
    <cellStyle name="Input 2 2 2 3 5 12 3" xfId="26982"/>
    <cellStyle name="Input 2 2 2 3 5 12 3 2" xfId="47014"/>
    <cellStyle name="Input 2 2 2 3 5 12 4" xfId="17759"/>
    <cellStyle name="Input 2 2 2 3 5 12 4 2" xfId="45467"/>
    <cellStyle name="Input 2 2 2 3 5 12 5" xfId="34094"/>
    <cellStyle name="Input 2 2 2 3 5 13" xfId="13296"/>
    <cellStyle name="Input 2 2 2 3 5 13 2" xfId="23251"/>
    <cellStyle name="Input 2 2 2 3 5 13 2 2" xfId="37886"/>
    <cellStyle name="Input 2 2 2 3 5 13 3" xfId="27370"/>
    <cellStyle name="Input 2 2 2 3 5 13 3 2" xfId="47372"/>
    <cellStyle name="Input 2 2 2 3 5 13 4" xfId="18161"/>
    <cellStyle name="Input 2 2 2 3 5 13 4 2" xfId="46255"/>
    <cellStyle name="Input 2 2 2 3 5 13 5" xfId="33718"/>
    <cellStyle name="Input 2 2 2 3 5 14" xfId="13881"/>
    <cellStyle name="Input 2 2 2 3 5 14 2" xfId="23823"/>
    <cellStyle name="Input 2 2 2 3 5 14 2 2" xfId="35113"/>
    <cellStyle name="Input 2 2 2 3 5 14 3" xfId="27916"/>
    <cellStyle name="Input 2 2 2 3 5 14 3 2" xfId="47846"/>
    <cellStyle name="Input 2 2 2 3 5 14 4" xfId="18746"/>
    <cellStyle name="Input 2 2 2 3 5 14 4 2" xfId="35189"/>
    <cellStyle name="Input 2 2 2 3 5 14 5" xfId="33207"/>
    <cellStyle name="Input 2 2 2 3 5 15" xfId="19101"/>
    <cellStyle name="Input 2 2 2 3 5 15 2" xfId="45929"/>
    <cellStyle name="Input 2 2 2 3 5 16" xfId="19507"/>
    <cellStyle name="Input 2 2 2 3 5 16 2" xfId="43384"/>
    <cellStyle name="Input 2 2 2 3 5 17" xfId="14236"/>
    <cellStyle name="Input 2 2 2 3 5 17 2" xfId="32906"/>
    <cellStyle name="Input 2 2 2 3 5 18" xfId="34941"/>
    <cellStyle name="Input 2 2 2 3 5 2" xfId="9930"/>
    <cellStyle name="Input 2 2 2 3 5 2 2" xfId="19954"/>
    <cellStyle name="Input 2 2 2 3 5 2 2 2" xfId="46735"/>
    <cellStyle name="Input 2 2 2 3 5 2 3" xfId="24386"/>
    <cellStyle name="Input 2 2 2 3 5 2 3 2" xfId="43792"/>
    <cellStyle name="Input 2 2 2 3 5 2 4" xfId="14795"/>
    <cellStyle name="Input 2 2 2 3 5 2 4 2" xfId="32406"/>
    <cellStyle name="Input 2 2 2 3 5 2 5" xfId="44928"/>
    <cellStyle name="Input 2 2 2 3 5 3" xfId="9854"/>
    <cellStyle name="Input 2 2 2 3 5 3 2" xfId="19878"/>
    <cellStyle name="Input 2 2 2 3 5 3 2 2" xfId="30223"/>
    <cellStyle name="Input 2 2 2 3 5 3 3" xfId="24314"/>
    <cellStyle name="Input 2 2 2 3 5 3 3 2" xfId="44183"/>
    <cellStyle name="Input 2 2 2 3 5 3 4" xfId="14719"/>
    <cellStyle name="Input 2 2 2 3 5 3 4 2" xfId="32482"/>
    <cellStyle name="Input 2 2 2 3 5 3 5" xfId="41905"/>
    <cellStyle name="Input 2 2 2 3 5 4" xfId="12202"/>
    <cellStyle name="Input 2 2 2 3 5 4 2" xfId="22158"/>
    <cellStyle name="Input 2 2 2 3 5 4 2 2" xfId="39818"/>
    <cellStyle name="Input 2 2 2 3 5 4 3" xfId="26315"/>
    <cellStyle name="Input 2 2 2 3 5 4 3 2" xfId="37437"/>
    <cellStyle name="Input 2 2 2 3 5 4 4" xfId="17067"/>
    <cellStyle name="Input 2 2 2 3 5 4 4 2" xfId="40199"/>
    <cellStyle name="Input 2 2 2 3 5 4 5" xfId="34720"/>
    <cellStyle name="Input 2 2 2 3 5 5" xfId="9704"/>
    <cellStyle name="Input 2 2 2 3 5 5 2" xfId="19728"/>
    <cellStyle name="Input 2 2 2 3 5 5 2 2" xfId="43204"/>
    <cellStyle name="Input 2 2 2 3 5 5 3" xfId="24164"/>
    <cellStyle name="Input 2 2 2 3 5 5 3 2" xfId="37827"/>
    <cellStyle name="Input 2 2 2 3 5 5 4" xfId="14569"/>
    <cellStyle name="Input 2 2 2 3 5 5 4 2" xfId="32630"/>
    <cellStyle name="Input 2 2 2 3 5 5 5" xfId="44587"/>
    <cellStyle name="Input 2 2 2 3 5 6" xfId="12278"/>
    <cellStyle name="Input 2 2 2 3 5 6 2" xfId="22234"/>
    <cellStyle name="Input 2 2 2 3 5 6 2 2" xfId="38379"/>
    <cellStyle name="Input 2 2 2 3 5 6 3" xfId="26391"/>
    <cellStyle name="Input 2 2 2 3 5 6 3 2" xfId="36839"/>
    <cellStyle name="Input 2 2 2 3 5 6 4" xfId="17143"/>
    <cellStyle name="Input 2 2 2 3 5 6 4 2" xfId="36406"/>
    <cellStyle name="Input 2 2 2 3 5 6 5" xfId="34644"/>
    <cellStyle name="Input 2 2 2 3 5 7" xfId="12643"/>
    <cellStyle name="Input 2 2 2 3 5 7 2" xfId="22599"/>
    <cellStyle name="Input 2 2 2 3 5 7 2 2" xfId="37624"/>
    <cellStyle name="Input 2 2 2 3 5 7 3" xfId="26741"/>
    <cellStyle name="Input 2 2 2 3 5 7 3 2" xfId="44236"/>
    <cellStyle name="Input 2 2 2 3 5 7 4" xfId="17508"/>
    <cellStyle name="Input 2 2 2 3 5 7 4 2" xfId="46162"/>
    <cellStyle name="Input 2 2 2 3 5 7 5" xfId="34309"/>
    <cellStyle name="Input 2 2 2 3 5 8" xfId="12428"/>
    <cellStyle name="Input 2 2 2 3 5 8 2" xfId="22384"/>
    <cellStyle name="Input 2 2 2 3 5 8 2 2" xfId="46844"/>
    <cellStyle name="Input 2 2 2 3 5 8 3" xfId="26537"/>
    <cellStyle name="Input 2 2 2 3 5 8 3 2" xfId="45796"/>
    <cellStyle name="Input 2 2 2 3 5 8 4" xfId="17293"/>
    <cellStyle name="Input 2 2 2 3 5 8 4 2" xfId="41195"/>
    <cellStyle name="Input 2 2 2 3 5 8 5" xfId="34496"/>
    <cellStyle name="Input 2 2 2 3 5 9" xfId="13103"/>
    <cellStyle name="Input 2 2 2 3 5 9 2" xfId="23059"/>
    <cellStyle name="Input 2 2 2 3 5 9 2 2" xfId="44403"/>
    <cellStyle name="Input 2 2 2 3 5 9 3" xfId="27184"/>
    <cellStyle name="Input 2 2 2 3 5 9 3 2" xfId="47208"/>
    <cellStyle name="Input 2 2 2 3 5 9 4" xfId="17968"/>
    <cellStyle name="Input 2 2 2 3 5 9 4 2" xfId="45407"/>
    <cellStyle name="Input 2 2 2 3 5 9 5" xfId="33891"/>
    <cellStyle name="Input 2 2 2 3 6" xfId="9925"/>
    <cellStyle name="Input 2 2 2 3 6 2" xfId="19949"/>
    <cellStyle name="Input 2 2 2 3 6 2 2" xfId="35375"/>
    <cellStyle name="Input 2 2 2 3 6 3" xfId="24381"/>
    <cellStyle name="Input 2 2 2 3 6 3 2" xfId="46644"/>
    <cellStyle name="Input 2 2 2 3 6 4" xfId="14790"/>
    <cellStyle name="Input 2 2 2 3 6 4 2" xfId="32411"/>
    <cellStyle name="Input 2 2 2 3 6 5" xfId="44878"/>
    <cellStyle name="Input 2 2 2 3 7" xfId="9849"/>
    <cellStyle name="Input 2 2 2 3 7 2" xfId="19873"/>
    <cellStyle name="Input 2 2 2 3 7 2 2" xfId="37407"/>
    <cellStyle name="Input 2 2 2 3 7 3" xfId="24309"/>
    <cellStyle name="Input 2 2 2 3 7 3 2" xfId="37991"/>
    <cellStyle name="Input 2 2 2 3 7 4" xfId="14714"/>
    <cellStyle name="Input 2 2 2 3 7 4 2" xfId="32487"/>
    <cellStyle name="Input 2 2 2 3 7 5" xfId="38153"/>
    <cellStyle name="Input 2 2 2 3 8" xfId="12207"/>
    <cellStyle name="Input 2 2 2 3 8 2" xfId="22163"/>
    <cellStyle name="Input 2 2 2 3 8 2 2" xfId="45607"/>
    <cellStyle name="Input 2 2 2 3 8 3" xfId="26320"/>
    <cellStyle name="Input 2 2 2 3 8 3 2" xfId="39734"/>
    <cellStyle name="Input 2 2 2 3 8 4" xfId="17072"/>
    <cellStyle name="Input 2 2 2 3 8 4 2" xfId="45897"/>
    <cellStyle name="Input 2 2 2 3 8 5" xfId="34715"/>
    <cellStyle name="Input 2 2 2 3 9" xfId="9699"/>
    <cellStyle name="Input 2 2 2 3 9 2" xfId="19723"/>
    <cellStyle name="Input 2 2 2 3 9 2 2" xfId="46279"/>
    <cellStyle name="Input 2 2 2 3 9 3" xfId="24159"/>
    <cellStyle name="Input 2 2 2 3 9 3 2" xfId="44181"/>
    <cellStyle name="Input 2 2 2 3 9 4" xfId="14564"/>
    <cellStyle name="Input 2 2 2 3 9 4 2" xfId="32635"/>
    <cellStyle name="Input 2 2 2 3 9 5" xfId="38570"/>
    <cellStyle name="Input 2 2 2 4" xfId="766"/>
    <cellStyle name="Input 2 2 2 4 10" xfId="13102"/>
    <cellStyle name="Input 2 2 2 4 10 2" xfId="23058"/>
    <cellStyle name="Input 2 2 2 4 10 2 2" xfId="38366"/>
    <cellStyle name="Input 2 2 2 4 10 3" xfId="27183"/>
    <cellStyle name="Input 2 2 2 4 10 3 2" xfId="47207"/>
    <cellStyle name="Input 2 2 2 4 10 4" xfId="17967"/>
    <cellStyle name="Input 2 2 2 4 10 4 2" xfId="39332"/>
    <cellStyle name="Input 2 2 2 4 10 5" xfId="33892"/>
    <cellStyle name="Input 2 2 2 4 11" xfId="13188"/>
    <cellStyle name="Input 2 2 2 4 11 2" xfId="23144"/>
    <cellStyle name="Input 2 2 2 4 11 2 2" xfId="37317"/>
    <cellStyle name="Input 2 2 2 4 11 3" xfId="27269"/>
    <cellStyle name="Input 2 2 2 4 11 3 2" xfId="47279"/>
    <cellStyle name="Input 2 2 2 4 11 4" xfId="18053"/>
    <cellStyle name="Input 2 2 2 4 11 4 2" xfId="37234"/>
    <cellStyle name="Input 2 2 2 4 11 5" xfId="33816"/>
    <cellStyle name="Input 2 2 2 4 12" xfId="13456"/>
    <cellStyle name="Input 2 2 2 4 12 2" xfId="23407"/>
    <cellStyle name="Input 2 2 2 4 12 2 2" xfId="37490"/>
    <cellStyle name="Input 2 2 2 4 12 3" xfId="27522"/>
    <cellStyle name="Input 2 2 2 4 12 3 2" xfId="47510"/>
    <cellStyle name="Input 2 2 2 4 12 4" xfId="18321"/>
    <cellStyle name="Input 2 2 2 4 12 4 2" xfId="43673"/>
    <cellStyle name="Input 2 2 2 4 12 5" xfId="33572"/>
    <cellStyle name="Input 2 2 2 4 13" xfId="12893"/>
    <cellStyle name="Input 2 2 2 4 13 2" xfId="22849"/>
    <cellStyle name="Input 2 2 2 4 13 2 2" xfId="39452"/>
    <cellStyle name="Input 2 2 2 4 13 3" xfId="26981"/>
    <cellStyle name="Input 2 2 2 4 13 3 2" xfId="47013"/>
    <cellStyle name="Input 2 2 2 4 13 4" xfId="17758"/>
    <cellStyle name="Input 2 2 2 4 13 4 2" xfId="39397"/>
    <cellStyle name="Input 2 2 2 4 13 5" xfId="34095"/>
    <cellStyle name="Input 2 2 2 4 14" xfId="13295"/>
    <cellStyle name="Input 2 2 2 4 14 2" xfId="23250"/>
    <cellStyle name="Input 2 2 2 4 14 2 2" xfId="44166"/>
    <cellStyle name="Input 2 2 2 4 14 3" xfId="27369"/>
    <cellStyle name="Input 2 2 2 4 14 3 2" xfId="47371"/>
    <cellStyle name="Input 2 2 2 4 14 4" xfId="18160"/>
    <cellStyle name="Input 2 2 2 4 14 4 2" xfId="40218"/>
    <cellStyle name="Input 2 2 2 4 14 5" xfId="33719"/>
    <cellStyle name="Input 2 2 2 4 15" xfId="13880"/>
    <cellStyle name="Input 2 2 2 4 15 2" xfId="23822"/>
    <cellStyle name="Input 2 2 2 4 15 2 2" xfId="41382"/>
    <cellStyle name="Input 2 2 2 4 15 3" xfId="27915"/>
    <cellStyle name="Input 2 2 2 4 15 3 2" xfId="47845"/>
    <cellStyle name="Input 2 2 2 4 15 4" xfId="18745"/>
    <cellStyle name="Input 2 2 2 4 15 4 2" xfId="41458"/>
    <cellStyle name="Input 2 2 2 4 15 5" xfId="33208"/>
    <cellStyle name="Input 2 2 2 4 16" xfId="19102"/>
    <cellStyle name="Input 2 2 2 4 16 2" xfId="43193"/>
    <cellStyle name="Input 2 2 2 4 17" xfId="19506"/>
    <cellStyle name="Input 2 2 2 4 17 2" xfId="46114"/>
    <cellStyle name="Input 2 2 2 4 18" xfId="14237"/>
    <cellStyle name="Input 2 2 2 4 18 2" xfId="32905"/>
    <cellStyle name="Input 2 2 2 4 19" xfId="34940"/>
    <cellStyle name="Input 2 2 2 4 2" xfId="767"/>
    <cellStyle name="Input 2 2 2 4 2 10" xfId="13187"/>
    <cellStyle name="Input 2 2 2 4 2 10 2" xfId="23143"/>
    <cellStyle name="Input 2 2 2 4 2 10 2 2" xfId="43612"/>
    <cellStyle name="Input 2 2 2 4 2 10 3" xfId="27268"/>
    <cellStyle name="Input 2 2 2 4 2 10 3 2" xfId="47278"/>
    <cellStyle name="Input 2 2 2 4 2 10 4" xfId="18052"/>
    <cellStyle name="Input 2 2 2 4 2 10 4 2" xfId="43530"/>
    <cellStyle name="Input 2 2 2 4 2 10 5" xfId="33817"/>
    <cellStyle name="Input 2 2 2 4 2 11" xfId="13455"/>
    <cellStyle name="Input 2 2 2 4 2 11 2" xfId="23406"/>
    <cellStyle name="Input 2 2 2 4 2 11 2 2" xfId="43777"/>
    <cellStyle name="Input 2 2 2 4 2 11 3" xfId="27521"/>
    <cellStyle name="Input 2 2 2 4 2 11 3 2" xfId="47509"/>
    <cellStyle name="Input 2 2 2 4 2 11 4" xfId="18320"/>
    <cellStyle name="Input 2 2 2 4 2 11 4 2" xfId="46390"/>
    <cellStyle name="Input 2 2 2 4 2 11 5" xfId="33573"/>
    <cellStyle name="Input 2 2 2 4 2 12" xfId="12892"/>
    <cellStyle name="Input 2 2 2 4 2 12 2" xfId="22848"/>
    <cellStyle name="Input 2 2 2 4 2 12 2 2" xfId="36736"/>
    <cellStyle name="Input 2 2 2 4 2 12 3" xfId="26980"/>
    <cellStyle name="Input 2 2 2 4 2 12 3 2" xfId="47012"/>
    <cellStyle name="Input 2 2 2 4 2 12 4" xfId="17757"/>
    <cellStyle name="Input 2 2 2 4 2 12 4 2" xfId="37060"/>
    <cellStyle name="Input 2 2 2 4 2 12 5" xfId="34096"/>
    <cellStyle name="Input 2 2 2 4 2 13" xfId="13294"/>
    <cellStyle name="Input 2 2 2 4 2 13 2" xfId="23249"/>
    <cellStyle name="Input 2 2 2 4 2 13 2 2" xfId="46858"/>
    <cellStyle name="Input 2 2 2 4 2 13 3" xfId="27368"/>
    <cellStyle name="Input 2 2 2 4 2 13 3 2" xfId="47370"/>
    <cellStyle name="Input 2 2 2 4 2 13 4" xfId="18159"/>
    <cellStyle name="Input 2 2 2 4 2 13 4 2" xfId="37729"/>
    <cellStyle name="Input 2 2 2 4 2 13 5" xfId="33720"/>
    <cellStyle name="Input 2 2 2 4 2 14" xfId="13879"/>
    <cellStyle name="Input 2 2 2 4 2 14 2" xfId="23821"/>
    <cellStyle name="Input 2 2 2 4 2 14 2 2" xfId="44259"/>
    <cellStyle name="Input 2 2 2 4 2 14 3" xfId="27914"/>
    <cellStyle name="Input 2 2 2 4 2 14 3 2" xfId="47844"/>
    <cellStyle name="Input 2 2 2 4 2 14 4" xfId="18744"/>
    <cellStyle name="Input 2 2 2 4 2 14 4 2" xfId="44332"/>
    <cellStyle name="Input 2 2 2 4 2 14 5" xfId="33209"/>
    <cellStyle name="Input 2 2 2 4 2 15" xfId="19103"/>
    <cellStyle name="Input 2 2 2 4 2 15 2" xfId="36895"/>
    <cellStyle name="Input 2 2 2 4 2 16" xfId="19505"/>
    <cellStyle name="Input 2 2 2 4 2 16 2" xfId="40071"/>
    <cellStyle name="Input 2 2 2 4 2 17" xfId="14238"/>
    <cellStyle name="Input 2 2 2 4 2 17 2" xfId="32904"/>
    <cellStyle name="Input 2 2 2 4 2 18" xfId="34939"/>
    <cellStyle name="Input 2 2 2 4 2 2" xfId="9932"/>
    <cellStyle name="Input 2 2 2 4 2 2 2" xfId="19956"/>
    <cellStyle name="Input 2 2 2 4 2 2 2 2" xfId="37757"/>
    <cellStyle name="Input 2 2 2 4 2 2 3" xfId="24388"/>
    <cellStyle name="Input 2 2 2 4 2 2 3 2" xfId="29853"/>
    <cellStyle name="Input 2 2 2 4 2 2 4" xfId="14797"/>
    <cellStyle name="Input 2 2 2 4 2 2 4 2" xfId="32404"/>
    <cellStyle name="Input 2 2 2 4 2 2 5" xfId="35838"/>
    <cellStyle name="Input 2 2 2 4 2 3" xfId="9856"/>
    <cellStyle name="Input 2 2 2 4 2 3 2" xfId="19880"/>
    <cellStyle name="Input 2 2 2 4 2 3 2 2" xfId="41235"/>
    <cellStyle name="Input 2 2 2 4 2 3 3" xfId="24316"/>
    <cellStyle name="Input 2 2 2 4 2 3 3 2" xfId="40806"/>
    <cellStyle name="Input 2 2 2 4 2 3 4" xfId="14721"/>
    <cellStyle name="Input 2 2 2 4 2 3 4 2" xfId="32480"/>
    <cellStyle name="Input 2 2 2 4 2 3 5" xfId="38643"/>
    <cellStyle name="Input 2 2 2 4 2 4" xfId="12200"/>
    <cellStyle name="Input 2 2 2 4 2 4 2" xfId="22156"/>
    <cellStyle name="Input 2 2 2 4 2 4 2 2" xfId="43242"/>
    <cellStyle name="Input 2 2 2 4 2 4 3" xfId="26313"/>
    <cellStyle name="Input 2 2 2 4 2 4 3 2" xfId="46438"/>
    <cellStyle name="Input 2 2 2 4 2 4 4" xfId="17065"/>
    <cellStyle name="Input 2 2 2 4 2 4 4 2" xfId="43990"/>
    <cellStyle name="Input 2 2 2 4 2 4 5" xfId="34722"/>
    <cellStyle name="Input 2 2 2 4 2 5" xfId="9706"/>
    <cellStyle name="Input 2 2 2 4 2 5 2" xfId="19730"/>
    <cellStyle name="Input 2 2 2 4 2 5 2 2" xfId="40384"/>
    <cellStyle name="Input 2 2 2 4 2 5 3" xfId="24166"/>
    <cellStyle name="Input 2 2 2 4 2 5 3 2" xfId="46570"/>
    <cellStyle name="Input 2 2 2 4 2 5 4" xfId="14571"/>
    <cellStyle name="Input 2 2 2 4 2 5 4 2" xfId="32628"/>
    <cellStyle name="Input 2 2 2 4 2 5 5" xfId="35428"/>
    <cellStyle name="Input 2 2 2 4 2 6" xfId="12276"/>
    <cellStyle name="Input 2 2 2 4 2 6 2" xfId="22232"/>
    <cellStyle name="Input 2 2 2 4 2 6 2 2" xfId="41408"/>
    <cellStyle name="Input 2 2 2 4 2 6 3" xfId="26389"/>
    <cellStyle name="Input 2 2 2 4 2 6 3 2" xfId="45878"/>
    <cellStyle name="Input 2 2 2 4 2 6 4" xfId="17141"/>
    <cellStyle name="Input 2 2 2 4 2 6 4 2" xfId="45461"/>
    <cellStyle name="Input 2 2 2 4 2 6 5" xfId="34646"/>
    <cellStyle name="Input 2 2 2 4 2 7" xfId="12641"/>
    <cellStyle name="Input 2 2 2 4 2 7 2" xfId="22597"/>
    <cellStyle name="Input 2 2 2 4 2 7 2 2" xfId="46614"/>
    <cellStyle name="Input 2 2 2 4 2 7 3" xfId="26739"/>
    <cellStyle name="Input 2 2 2 4 2 7 3 2" xfId="37941"/>
    <cellStyle name="Input 2 2 2 4 2 7 4" xfId="17506"/>
    <cellStyle name="Input 2 2 2 4 2 7 4 2" xfId="37363"/>
    <cellStyle name="Input 2 2 2 4 2 7 5" xfId="34311"/>
    <cellStyle name="Input 2 2 2 4 2 8" xfId="12426"/>
    <cellStyle name="Input 2 2 2 4 2 8 2" xfId="22382"/>
    <cellStyle name="Input 2 2 2 4 2 8 2 2" xfId="40994"/>
    <cellStyle name="Input 2 2 2 4 2 8 3" xfId="26535"/>
    <cellStyle name="Input 2 2 2 4 2 8 3 2" xfId="36843"/>
    <cellStyle name="Input 2 2 2 4 2 8 4" xfId="17291"/>
    <cellStyle name="Input 2 2 2 4 2 8 4 2" xfId="35417"/>
    <cellStyle name="Input 2 2 2 4 2 8 5" xfId="34498"/>
    <cellStyle name="Input 2 2 2 4 2 9" xfId="13101"/>
    <cellStyle name="Input 2 2 2 4 2 9 2" xfId="23057"/>
    <cellStyle name="Input 2 2 2 4 2 9 2 2" xfId="35125"/>
    <cellStyle name="Input 2 2 2 4 2 9 3" xfId="27182"/>
    <cellStyle name="Input 2 2 2 4 2 9 3 2" xfId="47206"/>
    <cellStyle name="Input 2 2 2 4 2 9 4" xfId="17966"/>
    <cellStyle name="Input 2 2 2 4 2 9 4 2" xfId="36654"/>
    <cellStyle name="Input 2 2 2 4 2 9 5" xfId="33893"/>
    <cellStyle name="Input 2 2 2 4 3" xfId="9931"/>
    <cellStyle name="Input 2 2 2 4 3 2" xfId="19955"/>
    <cellStyle name="Input 2 2 2 4 3 2 2" xfId="44037"/>
    <cellStyle name="Input 2 2 2 4 3 3" xfId="24387"/>
    <cellStyle name="Input 2 2 2 4 3 3 2" xfId="37505"/>
    <cellStyle name="Input 2 2 2 4 3 4" xfId="14796"/>
    <cellStyle name="Input 2 2 2 4 3 4 2" xfId="32405"/>
    <cellStyle name="Input 2 2 2 4 3 5" xfId="42147"/>
    <cellStyle name="Input 2 2 2 4 4" xfId="9855"/>
    <cellStyle name="Input 2 2 2 4 4 2" xfId="19879"/>
    <cellStyle name="Input 2 2 2 4 4 2 2" xfId="38063"/>
    <cellStyle name="Input 2 2 2 4 4 3" xfId="24315"/>
    <cellStyle name="Input 2 2 2 4 4 3 2" xfId="37902"/>
    <cellStyle name="Input 2 2 2 4 4 4" xfId="14720"/>
    <cellStyle name="Input 2 2 2 4 4 4 2" xfId="32481"/>
    <cellStyle name="Input 2 2 2 4 4 5" xfId="35595"/>
    <cellStyle name="Input 2 2 2 4 5" xfId="12201"/>
    <cellStyle name="Input 2 2 2 4 5 2" xfId="22157"/>
    <cellStyle name="Input 2 2 2 4 5 2 2" xfId="36944"/>
    <cellStyle name="Input 2 2 2 4 5 3" xfId="26314"/>
    <cellStyle name="Input 2 2 2 4 5 3 2" xfId="43729"/>
    <cellStyle name="Input 2 2 2 4 5 4" xfId="17066"/>
    <cellStyle name="Input 2 2 2 4 5 4 2" xfId="37707"/>
    <cellStyle name="Input 2 2 2 4 5 5" xfId="34721"/>
    <cellStyle name="Input 2 2 2 4 6" xfId="9705"/>
    <cellStyle name="Input 2 2 2 4 6 2" xfId="19729"/>
    <cellStyle name="Input 2 2 2 4 6 2 2" xfId="36906"/>
    <cellStyle name="Input 2 2 2 4 6 3" xfId="24165"/>
    <cellStyle name="Input 2 2 2 4 6 3 2" xfId="40554"/>
    <cellStyle name="Input 2 2 2 4 6 4" xfId="14570"/>
    <cellStyle name="Input 2 2 2 4 6 4 2" xfId="32629"/>
    <cellStyle name="Input 2 2 2 4 6 5" xfId="41736"/>
    <cellStyle name="Input 2 2 2 4 7" xfId="12277"/>
    <cellStyle name="Input 2 2 2 4 7 2" xfId="22233"/>
    <cellStyle name="Input 2 2 2 4 7 2 2" xfId="35137"/>
    <cellStyle name="Input 2 2 2 4 7 3" xfId="26390"/>
    <cellStyle name="Input 2 2 2 4 7 3 2" xfId="43137"/>
    <cellStyle name="Input 2 2 2 4 7 4" xfId="17142"/>
    <cellStyle name="Input 2 2 2 4 7 4 2" xfId="42703"/>
    <cellStyle name="Input 2 2 2 4 7 5" xfId="34645"/>
    <cellStyle name="Input 2 2 2 4 8" xfId="12642"/>
    <cellStyle name="Input 2 2 2 4 8 2" xfId="22598"/>
    <cellStyle name="Input 2 2 2 4 8 2 2" xfId="43909"/>
    <cellStyle name="Input 2 2 2 4 8 3" xfId="26740"/>
    <cellStyle name="Input 2 2 2 4 8 3 2" xfId="38196"/>
    <cellStyle name="Input 2 2 2 4 8 4" xfId="17507"/>
    <cellStyle name="Input 2 2 2 4 8 4 2" xfId="40120"/>
    <cellStyle name="Input 2 2 2 4 8 5" xfId="34310"/>
    <cellStyle name="Input 2 2 2 4 9" xfId="12427"/>
    <cellStyle name="Input 2 2 2 4 9 2" xfId="22383"/>
    <cellStyle name="Input 2 2 2 4 9 2 2" xfId="40847"/>
    <cellStyle name="Input 2 2 2 4 9 3" xfId="26536"/>
    <cellStyle name="Input 2 2 2 4 9 3 2" xfId="39740"/>
    <cellStyle name="Input 2 2 2 4 9 4" xfId="17292"/>
    <cellStyle name="Input 2 2 2 4 9 4 2" xfId="38103"/>
    <cellStyle name="Input 2 2 2 4 9 5" xfId="34497"/>
    <cellStyle name="Input 2 2 2 5" xfId="768"/>
    <cellStyle name="Input 2 2 2 5 10" xfId="13186"/>
    <cellStyle name="Input 2 2 2 5 10 2" xfId="23142"/>
    <cellStyle name="Input 2 2 2 5 10 2 2" xfId="46331"/>
    <cellStyle name="Input 2 2 2 5 10 3" xfId="27267"/>
    <cellStyle name="Input 2 2 2 5 10 3 2" xfId="47277"/>
    <cellStyle name="Input 2 2 2 5 10 4" xfId="18051"/>
    <cellStyle name="Input 2 2 2 5 10 4 2" xfId="46253"/>
    <cellStyle name="Input 2 2 2 5 10 5" xfId="33818"/>
    <cellStyle name="Input 2 2 2 5 11" xfId="13454"/>
    <cellStyle name="Input 2 2 2 5 11 2" xfId="23405"/>
    <cellStyle name="Input 2 2 2 5 11 2 2" xfId="46487"/>
    <cellStyle name="Input 2 2 2 5 11 3" xfId="27520"/>
    <cellStyle name="Input 2 2 2 5 11 3 2" xfId="47508"/>
    <cellStyle name="Input 2 2 2 5 11 4" xfId="18319"/>
    <cellStyle name="Input 2 2 2 5 11 4 2" xfId="40356"/>
    <cellStyle name="Input 2 2 2 5 11 5" xfId="33574"/>
    <cellStyle name="Input 2 2 2 5 12" xfId="12891"/>
    <cellStyle name="Input 2 2 2 5 12 2" xfId="22847"/>
    <cellStyle name="Input 2 2 2 5 12 2 2" xfId="43035"/>
    <cellStyle name="Input 2 2 2 5 12 3" xfId="26979"/>
    <cellStyle name="Input 2 2 2 5 12 3 2" xfId="47011"/>
    <cellStyle name="Input 2 2 2 5 12 4" xfId="17756"/>
    <cellStyle name="Input 2 2 2 5 12 4 2" xfId="43354"/>
    <cellStyle name="Input 2 2 2 5 12 5" xfId="34097"/>
    <cellStyle name="Input 2 2 2 5 13" xfId="13293"/>
    <cellStyle name="Input 2 2 2 5 13 2" xfId="23248"/>
    <cellStyle name="Input 2 2 2 5 13 2 2" xfId="40860"/>
    <cellStyle name="Input 2 2 2 5 13 3" xfId="27367"/>
    <cellStyle name="Input 2 2 2 5 13 3 2" xfId="47369"/>
    <cellStyle name="Input 2 2 2 5 13 4" xfId="18158"/>
    <cellStyle name="Input 2 2 2 5 13 4 2" xfId="44011"/>
    <cellStyle name="Input 2 2 2 5 13 5" xfId="33721"/>
    <cellStyle name="Input 2 2 2 5 14" xfId="13878"/>
    <cellStyle name="Input 2 2 2 5 14 2" xfId="23820"/>
    <cellStyle name="Input 2 2 2 5 14 2 2" xfId="38219"/>
    <cellStyle name="Input 2 2 2 5 14 3" xfId="27913"/>
    <cellStyle name="Input 2 2 2 5 14 3 2" xfId="47843"/>
    <cellStyle name="Input 2 2 2 5 14 4" xfId="18743"/>
    <cellStyle name="Input 2 2 2 5 14 4 2" xfId="38295"/>
    <cellStyle name="Input 2 2 2 5 14 5" xfId="33210"/>
    <cellStyle name="Input 2 2 2 5 15" xfId="19104"/>
    <cellStyle name="Input 2 2 2 5 15 2" xfId="40373"/>
    <cellStyle name="Input 2 2 2 5 16" xfId="19504"/>
    <cellStyle name="Input 2 2 2 5 16 2" xfId="37171"/>
    <cellStyle name="Input 2 2 2 5 17" xfId="14239"/>
    <cellStyle name="Input 2 2 2 5 17 2" xfId="32903"/>
    <cellStyle name="Input 2 2 2 5 18" xfId="34938"/>
    <cellStyle name="Input 2 2 2 5 2" xfId="9933"/>
    <cellStyle name="Input 2 2 2 5 2 2" xfId="19957"/>
    <cellStyle name="Input 2 2 2 5 2 2 2" xfId="40245"/>
    <cellStyle name="Input 2 2 2 5 2 3" xfId="24389"/>
    <cellStyle name="Input 2 2 2 5 2 3 2" xfId="39968"/>
    <cellStyle name="Input 2 2 2 5 2 4" xfId="14798"/>
    <cellStyle name="Input 2 2 2 5 2 4 2" xfId="32403"/>
    <cellStyle name="Input 2 2 2 5 2 5" xfId="38989"/>
    <cellStyle name="Input 2 2 2 5 3" xfId="9857"/>
    <cellStyle name="Input 2 2 2 5 3 2" xfId="19881"/>
    <cellStyle name="Input 2 2 2 5 3 2 2" xfId="41031"/>
    <cellStyle name="Input 2 2 2 5 3 3" xfId="24317"/>
    <cellStyle name="Input 2 2 2 5 3 3 2" xfId="46805"/>
    <cellStyle name="Input 2 2 2 5 3 4" xfId="14722"/>
    <cellStyle name="Input 2 2 2 5 3 4 2" xfId="32479"/>
    <cellStyle name="Input 2 2 2 5 3 5" xfId="44679"/>
    <cellStyle name="Input 2 2 2 5 4" xfId="12199"/>
    <cellStyle name="Input 2 2 2 5 4 2" xfId="22155"/>
    <cellStyle name="Input 2 2 2 5 4 2 2" xfId="45978"/>
    <cellStyle name="Input 2 2 2 5 4 3" xfId="26312"/>
    <cellStyle name="Input 2 2 2 5 4 3 2" xfId="40413"/>
    <cellStyle name="Input 2 2 2 5 4 4" xfId="17064"/>
    <cellStyle name="Input 2 2 2 5 4 4 2" xfId="46690"/>
    <cellStyle name="Input 2 2 2 5 4 5" xfId="34723"/>
    <cellStyle name="Input 2 2 2 5 5" xfId="9707"/>
    <cellStyle name="Input 2 2 2 5 5 2" xfId="19731"/>
    <cellStyle name="Input 2 2 2 5 5 2 2" xfId="46412"/>
    <cellStyle name="Input 2 2 2 5 5 3" xfId="24167"/>
    <cellStyle name="Input 2 2 2 5 5 3 2" xfId="43863"/>
    <cellStyle name="Input 2 2 2 5 5 4" xfId="14572"/>
    <cellStyle name="Input 2 2 2 5 5 4 2" xfId="32627"/>
    <cellStyle name="Input 2 2 2 5 5 5" xfId="38895"/>
    <cellStyle name="Input 2 2 2 5 6" xfId="12275"/>
    <cellStyle name="Input 2 2 2 5 6 2" xfId="22231"/>
    <cellStyle name="Input 2 2 2 5 6 2 2" xfId="44286"/>
    <cellStyle name="Input 2 2 2 5 6 3" xfId="26388"/>
    <cellStyle name="Input 2 2 2 5 6 3 2" xfId="39827"/>
    <cellStyle name="Input 2 2 2 5 6 4" xfId="17140"/>
    <cellStyle name="Input 2 2 2 5 6 4 2" xfId="39391"/>
    <cellStyle name="Input 2 2 2 5 6 5" xfId="34647"/>
    <cellStyle name="Input 2 2 2 5 7" xfId="12640"/>
    <cellStyle name="Input 2 2 2 5 7 2" xfId="22596"/>
    <cellStyle name="Input 2 2 2 5 7 2 2" xfId="40602"/>
    <cellStyle name="Input 2 2 2 5 7 3" xfId="26738"/>
    <cellStyle name="Input 2 2 2 5 7 3 2" xfId="44221"/>
    <cellStyle name="Input 2 2 2 5 7 4" xfId="17505"/>
    <cellStyle name="Input 2 2 2 5 7 4 2" xfId="43659"/>
    <cellStyle name="Input 2 2 2 5 7 5" xfId="34312"/>
    <cellStyle name="Input 2 2 2 5 8" xfId="12425"/>
    <cellStyle name="Input 2 2 2 5 8 2" xfId="22381"/>
    <cellStyle name="Input 2 2 2 5 8 2 2" xfId="41269"/>
    <cellStyle name="Input 2 2 2 5 8 3" xfId="26534"/>
    <cellStyle name="Input 2 2 2 5 8 3 2" xfId="43141"/>
    <cellStyle name="Input 2 2 2 5 8 4" xfId="17290"/>
    <cellStyle name="Input 2 2 2 5 8 4 2" xfId="41686"/>
    <cellStyle name="Input 2 2 2 5 8 5" xfId="34499"/>
    <cellStyle name="Input 2 2 2 5 9" xfId="13100"/>
    <cellStyle name="Input 2 2 2 5 9 2" xfId="23056"/>
    <cellStyle name="Input 2 2 2 5 9 2 2" xfId="41394"/>
    <cellStyle name="Input 2 2 2 5 9 3" xfId="27181"/>
    <cellStyle name="Input 2 2 2 5 9 3 2" xfId="47205"/>
    <cellStyle name="Input 2 2 2 5 9 4" xfId="17965"/>
    <cellStyle name="Input 2 2 2 5 9 4 2" xfId="42952"/>
    <cellStyle name="Input 2 2 2 5 9 5" xfId="33894"/>
    <cellStyle name="Input 2 2 2 6" xfId="769"/>
    <cellStyle name="Input 2 2 2 6 10" xfId="13185"/>
    <cellStyle name="Input 2 2 2 6 10 2" xfId="23141"/>
    <cellStyle name="Input 2 2 2 6 10 2 2" xfId="40298"/>
    <cellStyle name="Input 2 2 2 6 10 3" xfId="27266"/>
    <cellStyle name="Input 2 2 2 6 10 3 2" xfId="47276"/>
    <cellStyle name="Input 2 2 2 6 10 4" xfId="18050"/>
    <cellStyle name="Input 2 2 2 6 10 4 2" xfId="40216"/>
    <cellStyle name="Input 2 2 2 6 10 5" xfId="33819"/>
    <cellStyle name="Input 2 2 2 6 11" xfId="13453"/>
    <cellStyle name="Input 2 2 2 6 11 2" xfId="23404"/>
    <cellStyle name="Input 2 2 2 6 11 2 2" xfId="40465"/>
    <cellStyle name="Input 2 2 2 6 11 3" xfId="27519"/>
    <cellStyle name="Input 2 2 2 6 11 3 2" xfId="47507"/>
    <cellStyle name="Input 2 2 2 6 11 4" xfId="18318"/>
    <cellStyle name="Input 2 2 2 6 11 4 2" xfId="36882"/>
    <cellStyle name="Input 2 2 2 6 11 5" xfId="33575"/>
    <cellStyle name="Input 2 2 2 6 12" xfId="12890"/>
    <cellStyle name="Input 2 2 2 6 12 2" xfId="22846"/>
    <cellStyle name="Input 2 2 2 6 12 2 2" xfId="45781"/>
    <cellStyle name="Input 2 2 2 6 12 3" xfId="26978"/>
    <cellStyle name="Input 2 2 2 6 12 3 2" xfId="47010"/>
    <cellStyle name="Input 2 2 2 6 12 4" xfId="17755"/>
    <cellStyle name="Input 2 2 2 6 12 4 2" xfId="46084"/>
    <cellStyle name="Input 2 2 2 6 12 5" xfId="34098"/>
    <cellStyle name="Input 2 2 2 6 13" xfId="13292"/>
    <cellStyle name="Input 2 2 2 6 13 2" xfId="23247"/>
    <cellStyle name="Input 2 2 2 6 13 2 2" xfId="40980"/>
    <cellStyle name="Input 2 2 2 6 13 3" xfId="27366"/>
    <cellStyle name="Input 2 2 2 6 13 3 2" xfId="47368"/>
    <cellStyle name="Input 2 2 2 6 13 4" xfId="18157"/>
    <cellStyle name="Input 2 2 2 6 13 4 2" xfId="46709"/>
    <cellStyle name="Input 2 2 2 6 13 5" xfId="33722"/>
    <cellStyle name="Input 2 2 2 6 14" xfId="13877"/>
    <cellStyle name="Input 2 2 2 6 14 2" xfId="23819"/>
    <cellStyle name="Input 2 2 2 6 14 2 2" xfId="36482"/>
    <cellStyle name="Input 2 2 2 6 14 3" xfId="27912"/>
    <cellStyle name="Input 2 2 2 6 14 3 2" xfId="47842"/>
    <cellStyle name="Input 2 2 2 6 14 4" xfId="18742"/>
    <cellStyle name="Input 2 2 2 6 14 4 2" xfId="36364"/>
    <cellStyle name="Input 2 2 2 6 14 5" xfId="33211"/>
    <cellStyle name="Input 2 2 2 6 15" xfId="19105"/>
    <cellStyle name="Input 2 2 2 6 15 2" xfId="46401"/>
    <cellStyle name="Input 2 2 2 6 16" xfId="19503"/>
    <cellStyle name="Input 2 2 2 6 16 2" xfId="43467"/>
    <cellStyle name="Input 2 2 2 6 17" xfId="14240"/>
    <cellStyle name="Input 2 2 2 6 17 2" xfId="32902"/>
    <cellStyle name="Input 2 2 2 6 18" xfId="34937"/>
    <cellStyle name="Input 2 2 2 6 2" xfId="9934"/>
    <cellStyle name="Input 2 2 2 6 2 2" xfId="19958"/>
    <cellStyle name="Input 2 2 2 6 2 2 2" xfId="46282"/>
    <cellStyle name="Input 2 2 2 6 2 3" xfId="24390"/>
    <cellStyle name="Input 2 2 2 6 2 3 2" xfId="46015"/>
    <cellStyle name="Input 2 2 2 6 2 4" xfId="14799"/>
    <cellStyle name="Input 2 2 2 6 2 4 2" xfId="32402"/>
    <cellStyle name="Input 2 2 2 6 2 5" xfId="44969"/>
    <cellStyle name="Input 2 2 2 6 3" xfId="9858"/>
    <cellStyle name="Input 2 2 2 6 3 2" xfId="19882"/>
    <cellStyle name="Input 2 2 2 6 3 2 2" xfId="40731"/>
    <cellStyle name="Input 2 2 2 6 3 3" xfId="24318"/>
    <cellStyle name="Input 2 2 2 6 3 3 2" xfId="44109"/>
    <cellStyle name="Input 2 2 2 6 3 4" xfId="14723"/>
    <cellStyle name="Input 2 2 2 6 3 4 2" xfId="32478"/>
    <cellStyle name="Input 2 2 2 6 3 5" xfId="41849"/>
    <cellStyle name="Input 2 2 2 6 4" xfId="12198"/>
    <cellStyle name="Input 2 2 2 6 4 2" xfId="22154"/>
    <cellStyle name="Input 2 2 2 6 4 2 2" xfId="39931"/>
    <cellStyle name="Input 2 2 2 6 4 3" xfId="26311"/>
    <cellStyle name="Input 2 2 2 6 4 3 2" xfId="37271"/>
    <cellStyle name="Input 2 2 2 6 4 4" xfId="17063"/>
    <cellStyle name="Input 2 2 2 6 4 4 2" xfId="40685"/>
    <cellStyle name="Input 2 2 2 6 4 5" xfId="34724"/>
    <cellStyle name="Input 2 2 2 6 5" xfId="9708"/>
    <cellStyle name="Input 2 2 2 6 5 2" xfId="19732"/>
    <cellStyle name="Input 2 2 2 6 5 2 2" xfId="43699"/>
    <cellStyle name="Input 2 2 2 6 5 3" xfId="24168"/>
    <cellStyle name="Input 2 2 2 6 5 3 2" xfId="37576"/>
    <cellStyle name="Input 2 2 2 6 5 4" xfId="14573"/>
    <cellStyle name="Input 2 2 2 6 5 4 2" xfId="32626"/>
    <cellStyle name="Input 2 2 2 6 5 5" xfId="44882"/>
    <cellStyle name="Input 2 2 2 6 6" xfId="12274"/>
    <cellStyle name="Input 2 2 2 6 6 2" xfId="22230"/>
    <cellStyle name="Input 2 2 2 6 6 2 2" xfId="38245"/>
    <cellStyle name="Input 2 2 2 6 6 3" xfId="26387"/>
    <cellStyle name="Input 2 2 2 6 6 3 2" xfId="37439"/>
    <cellStyle name="Input 2 2 2 6 6 4" xfId="17139"/>
    <cellStyle name="Input 2 2 2 6 6 4 2" xfId="30267"/>
    <cellStyle name="Input 2 2 2 6 6 5" xfId="34648"/>
    <cellStyle name="Input 2 2 2 6 7" xfId="12637"/>
    <cellStyle name="Input 2 2 2 6 7 2" xfId="22593"/>
    <cellStyle name="Input 2 2 2 6 7 2 2" xfId="46546"/>
    <cellStyle name="Input 2 2 2 6 7 3" xfId="26735"/>
    <cellStyle name="Input 2 2 2 6 7 3 2" xfId="40918"/>
    <cellStyle name="Input 2 2 2 6 7 4" xfId="17502"/>
    <cellStyle name="Input 2 2 2 6 7 4 2" xfId="36869"/>
    <cellStyle name="Input 2 2 2 6 7 5" xfId="34313"/>
    <cellStyle name="Input 2 2 2 6 8" xfId="12424"/>
    <cellStyle name="Input 2 2 2 6 8 2" xfId="22380"/>
    <cellStyle name="Input 2 2 2 6 8 2 2" xfId="38025"/>
    <cellStyle name="Input 2 2 2 6 8 3" xfId="26533"/>
    <cellStyle name="Input 2 2 2 6 8 3 2" xfId="45882"/>
    <cellStyle name="Input 2 2 2 6 8 4" xfId="17289"/>
    <cellStyle name="Input 2 2 2 6 8 4 2" xfId="44554"/>
    <cellStyle name="Input 2 2 2 6 8 5" xfId="34500"/>
    <cellStyle name="Input 2 2 2 6 9" xfId="13099"/>
    <cellStyle name="Input 2 2 2 6 9 2" xfId="23055"/>
    <cellStyle name="Input 2 2 2 6 9 2 2" xfId="44271"/>
    <cellStyle name="Input 2 2 2 6 9 3" xfId="27180"/>
    <cellStyle name="Input 2 2 2 6 9 3 2" xfId="47204"/>
    <cellStyle name="Input 2 2 2 6 9 4" xfId="17964"/>
    <cellStyle name="Input 2 2 2 6 9 4 2" xfId="45700"/>
    <cellStyle name="Input 2 2 2 6 9 5" xfId="33895"/>
    <cellStyle name="Input 2 2 2 7" xfId="770"/>
    <cellStyle name="Input 2 2 2 7 10" xfId="13184"/>
    <cellStyle name="Input 2 2 2 7 10 2" xfId="23140"/>
    <cellStyle name="Input 2 2 2 7 10 2 2" xfId="37486"/>
    <cellStyle name="Input 2 2 2 7 10 3" xfId="27265"/>
    <cellStyle name="Input 2 2 2 7 10 3 2" xfId="47275"/>
    <cellStyle name="Input 2 2 2 7 10 4" xfId="18049"/>
    <cellStyle name="Input 2 2 2 7 10 4 2" xfId="37727"/>
    <cellStyle name="Input 2 2 2 7 10 5" xfId="33820"/>
    <cellStyle name="Input 2 2 2 7 11" xfId="13452"/>
    <cellStyle name="Input 2 2 2 7 11 2" xfId="23403"/>
    <cellStyle name="Input 2 2 2 7 11 2 2" xfId="37639"/>
    <cellStyle name="Input 2 2 2 7 11 3" xfId="27518"/>
    <cellStyle name="Input 2 2 2 7 11 3 2" xfId="47506"/>
    <cellStyle name="Input 2 2 2 7 11 4" xfId="18317"/>
    <cellStyle name="Input 2 2 2 7 11 4 2" xfId="43180"/>
    <cellStyle name="Input 2 2 2 7 11 5" xfId="33576"/>
    <cellStyle name="Input 2 2 2 7 12" xfId="12889"/>
    <cellStyle name="Input 2 2 2 7 12 2" xfId="22845"/>
    <cellStyle name="Input 2 2 2 7 12 2 2" xfId="39725"/>
    <cellStyle name="Input 2 2 2 7 12 3" xfId="26977"/>
    <cellStyle name="Input 2 2 2 7 12 3 2" xfId="47009"/>
    <cellStyle name="Input 2 2 2 7 12 4" xfId="17754"/>
    <cellStyle name="Input 2 2 2 7 12 4 2" xfId="40042"/>
    <cellStyle name="Input 2 2 2 7 12 5" xfId="34099"/>
    <cellStyle name="Input 2 2 2 7 13" xfId="13291"/>
    <cellStyle name="Input 2 2 2 7 13 2" xfId="23246"/>
    <cellStyle name="Input 2 2 2 7 13 2 2" xfId="41284"/>
    <cellStyle name="Input 2 2 2 7 13 3" xfId="27365"/>
    <cellStyle name="Input 2 2 2 7 13 3 2" xfId="47367"/>
    <cellStyle name="Input 2 2 2 7 13 4" xfId="18156"/>
    <cellStyle name="Input 2 2 2 7 13 4 2" xfId="40705"/>
    <cellStyle name="Input 2 2 2 7 13 5" xfId="33723"/>
    <cellStyle name="Input 2 2 2 7 14" xfId="13876"/>
    <cellStyle name="Input 2 2 2 7 14 2" xfId="23818"/>
    <cellStyle name="Input 2 2 2 7 14 2 2" xfId="42779"/>
    <cellStyle name="Input 2 2 2 7 14 3" xfId="27911"/>
    <cellStyle name="Input 2 2 2 7 14 3 2" xfId="47841"/>
    <cellStyle name="Input 2 2 2 7 14 4" xfId="18741"/>
    <cellStyle name="Input 2 2 2 7 14 4 2" xfId="42661"/>
    <cellStyle name="Input 2 2 2 7 14 5" xfId="33212"/>
    <cellStyle name="Input 2 2 2 7 15" xfId="19106"/>
    <cellStyle name="Input 2 2 2 7 15 2" xfId="43688"/>
    <cellStyle name="Input 2 2 2 7 16" xfId="19502"/>
    <cellStyle name="Input 2 2 2 7 16 2" xfId="46195"/>
    <cellStyle name="Input 2 2 2 7 17" xfId="14241"/>
    <cellStyle name="Input 2 2 2 7 17 2" xfId="32901"/>
    <cellStyle name="Input 2 2 2 7 18" xfId="34936"/>
    <cellStyle name="Input 2 2 2 7 2" xfId="9935"/>
    <cellStyle name="Input 2 2 2 7 2 2" xfId="19959"/>
    <cellStyle name="Input 2 2 2 7 2 2 2" xfId="43562"/>
    <cellStyle name="Input 2 2 2 7 2 3" xfId="24391"/>
    <cellStyle name="Input 2 2 2 7 2 3 2" xfId="43279"/>
    <cellStyle name="Input 2 2 2 7 2 4" xfId="14800"/>
    <cellStyle name="Input 2 2 2 7 2 4 2" xfId="32401"/>
    <cellStyle name="Input 2 2 2 7 2 5" xfId="42199"/>
    <cellStyle name="Input 2 2 2 7 3" xfId="9859"/>
    <cellStyle name="Input 2 2 2 7 3 2" xfId="19883"/>
    <cellStyle name="Input 2 2 2 7 3 2 2" xfId="46734"/>
    <cellStyle name="Input 2 2 2 7 3 3" xfId="24319"/>
    <cellStyle name="Input 2 2 2 7 3 3 2" xfId="37829"/>
    <cellStyle name="Input 2 2 2 7 3 4" xfId="14724"/>
    <cellStyle name="Input 2 2 2 7 3 4 2" xfId="32477"/>
    <cellStyle name="Input 2 2 2 7 3 5" xfId="35538"/>
    <cellStyle name="Input 2 2 2 7 4" xfId="12197"/>
    <cellStyle name="Input 2 2 2 7 4 2" xfId="22153"/>
    <cellStyle name="Input 2 2 2 7 4 2 2" xfId="37302"/>
    <cellStyle name="Input 2 2 2 7 4 3" xfId="26310"/>
    <cellStyle name="Input 2 2 2 7 4 3 2" xfId="43569"/>
    <cellStyle name="Input 2 2 2 7 4 4" xfId="17062"/>
    <cellStyle name="Input 2 2 2 7 4 4 2" xfId="41075"/>
    <cellStyle name="Input 2 2 2 7 4 5" xfId="34725"/>
    <cellStyle name="Input 2 2 2 7 5" xfId="9709"/>
    <cellStyle name="Input 2 2 2 7 5 2" xfId="19733"/>
    <cellStyle name="Input 2 2 2 7 5 2 2" xfId="37405"/>
    <cellStyle name="Input 2 2 2 7 5 3" xfId="24169"/>
    <cellStyle name="Input 2 2 2 7 5 3 2" xfId="40629"/>
    <cellStyle name="Input 2 2 2 7 5 4" xfId="14574"/>
    <cellStyle name="Input 2 2 2 7 5 4 2" xfId="32625"/>
    <cellStyle name="Input 2 2 2 7 5 5" xfId="42101"/>
    <cellStyle name="Input 2 2 2 7 6" xfId="12273"/>
    <cellStyle name="Input 2 2 2 7 6 2" xfId="22229"/>
    <cellStyle name="Input 2 2 2 7 6 2 2" xfId="36458"/>
    <cellStyle name="Input 2 2 2 7 6 3" xfId="26386"/>
    <cellStyle name="Input 2 2 2 7 6 3 2" xfId="43731"/>
    <cellStyle name="Input 2 2 2 7 6 4" xfId="17138"/>
    <cellStyle name="Input 2 2 2 7 6 4 2" xfId="37131"/>
    <cellStyle name="Input 2 2 2 7 6 5" xfId="34649"/>
    <cellStyle name="Input 2 2 2 7 7" xfId="12636"/>
    <cellStyle name="Input 2 2 2 7 7 2" xfId="22592"/>
    <cellStyle name="Input 2 2 2 7 7 2 2" xfId="40530"/>
    <cellStyle name="Input 2 2 2 7 7 3" xfId="26734"/>
    <cellStyle name="Input 2 2 2 7 7 3 2" xfId="41346"/>
    <cellStyle name="Input 2 2 2 7 7 4" xfId="17501"/>
    <cellStyle name="Input 2 2 2 7 7 4 2" xfId="43166"/>
    <cellStyle name="Input 2 2 2 7 7 5" xfId="34314"/>
    <cellStyle name="Input 2 2 2 7 8" xfId="12423"/>
    <cellStyle name="Input 2 2 2 7 8 2" xfId="22379"/>
    <cellStyle name="Input 2 2 2 7 8 2 2" xfId="35273"/>
    <cellStyle name="Input 2 2 2 7 8 3" xfId="26532"/>
    <cellStyle name="Input 2 2 2 7 8 3 2" xfId="39831"/>
    <cellStyle name="Input 2 2 2 7 8 4" xfId="17288"/>
    <cellStyle name="Input 2 2 2 7 8 4 2" xfId="38521"/>
    <cellStyle name="Input 2 2 2 7 8 5" xfId="34501"/>
    <cellStyle name="Input 2 2 2 7 9" xfId="13098"/>
    <cellStyle name="Input 2 2 2 7 9 2" xfId="23054"/>
    <cellStyle name="Input 2 2 2 7 9 2 2" xfId="38230"/>
    <cellStyle name="Input 2 2 2 7 9 3" xfId="27179"/>
    <cellStyle name="Input 2 2 2 7 9 3 2" xfId="47203"/>
    <cellStyle name="Input 2 2 2 7 9 4" xfId="17963"/>
    <cellStyle name="Input 2 2 2 7 9 4 2" xfId="39643"/>
    <cellStyle name="Input 2 2 2 7 9 5" xfId="33896"/>
    <cellStyle name="Input 2 2 2 8" xfId="9918"/>
    <cellStyle name="Input 2 2 2 8 2" xfId="19942"/>
    <cellStyle name="Input 2 2 2 8 2 2" xfId="38411"/>
    <cellStyle name="Input 2 2 2 8 3" xfId="24374"/>
    <cellStyle name="Input 2 2 2 8 3 2" xfId="44110"/>
    <cellStyle name="Input 2 2 2 8 4" xfId="14783"/>
    <cellStyle name="Input 2 2 2 8 4 2" xfId="32418"/>
    <cellStyle name="Input 2 2 2 8 5" xfId="41778"/>
    <cellStyle name="Input 2 2 2 9" xfId="9842"/>
    <cellStyle name="Input 2 2 2 9 2" xfId="19866"/>
    <cellStyle name="Input 2 2 2 9 2 2" xfId="39896"/>
    <cellStyle name="Input 2 2 2 9 3" xfId="24302"/>
    <cellStyle name="Input 2 2 2 9 3 2" xfId="44250"/>
    <cellStyle name="Input 2 2 2 9 4" xfId="14707"/>
    <cellStyle name="Input 2 2 2 9 4 2" xfId="32494"/>
    <cellStyle name="Input 2 2 2 9 5" xfId="45104"/>
    <cellStyle name="Input 2 2 20" xfId="19088"/>
    <cellStyle name="Input 2 2 20 2" xfId="35389"/>
    <cellStyle name="Input 2 2 21" xfId="19520"/>
    <cellStyle name="Input 2 2 21 2" xfId="36375"/>
    <cellStyle name="Input 2 2 22" xfId="14223"/>
    <cellStyle name="Input 2 2 22 2" xfId="32919"/>
    <cellStyle name="Input 2 2 23" xfId="34954"/>
    <cellStyle name="Input 2 2 3" xfId="771"/>
    <cellStyle name="Input 2 2 3 10" xfId="13097"/>
    <cellStyle name="Input 2 2 3 10 2" xfId="23053"/>
    <cellStyle name="Input 2 2 3 10 2 2" xfId="36472"/>
    <cellStyle name="Input 2 2 3 10 3" xfId="27178"/>
    <cellStyle name="Input 2 2 3 10 3 2" xfId="47202"/>
    <cellStyle name="Input 2 2 3 10 4" xfId="17962"/>
    <cellStyle name="Input 2 2 3 10 4 2" xfId="36418"/>
    <cellStyle name="Input 2 2 3 10 5" xfId="33897"/>
    <cellStyle name="Input 2 2 3 11" xfId="13183"/>
    <cellStyle name="Input 2 2 3 11 2" xfId="23139"/>
    <cellStyle name="Input 2 2 3 11 2 2" xfId="43774"/>
    <cellStyle name="Input 2 2 3 11 3" xfId="27264"/>
    <cellStyle name="Input 2 2 3 11 3 2" xfId="47274"/>
    <cellStyle name="Input 2 2 3 11 4" xfId="18048"/>
    <cellStyle name="Input 2 2 3 11 4 2" xfId="44009"/>
    <cellStyle name="Input 2 2 3 11 5" xfId="33821"/>
    <cellStyle name="Input 2 2 3 12" xfId="13451"/>
    <cellStyle name="Input 2 2 3 12 2" xfId="23402"/>
    <cellStyle name="Input 2 2 3 12 2 2" xfId="43924"/>
    <cellStyle name="Input 2 2 3 12 3" xfId="27517"/>
    <cellStyle name="Input 2 2 3 12 3 2" xfId="47505"/>
    <cellStyle name="Input 2 2 3 12 4" xfId="18316"/>
    <cellStyle name="Input 2 2 3 12 4 2" xfId="45916"/>
    <cellStyle name="Input 2 2 3 12 5" xfId="33577"/>
    <cellStyle name="Input 2 2 3 13" xfId="12888"/>
    <cellStyle name="Input 2 2 3 13 2" xfId="22844"/>
    <cellStyle name="Input 2 2 3 13 2 2" xfId="36569"/>
    <cellStyle name="Input 2 2 3 13 3" xfId="26976"/>
    <cellStyle name="Input 2 2 3 13 3 2" xfId="47008"/>
    <cellStyle name="Input 2 2 3 13 4" xfId="17753"/>
    <cellStyle name="Input 2 2 3 13 4 2" xfId="35409"/>
    <cellStyle name="Input 2 2 3 13 5" xfId="34100"/>
    <cellStyle name="Input 2 2 3 14" xfId="13290"/>
    <cellStyle name="Input 2 2 3 14 2" xfId="23245"/>
    <cellStyle name="Input 2 2 3 14 2 2" xfId="38010"/>
    <cellStyle name="Input 2 2 3 14 3" xfId="27364"/>
    <cellStyle name="Input 2 2 3 14 3 2" xfId="47366"/>
    <cellStyle name="Input 2 2 3 14 4" xfId="18155"/>
    <cellStyle name="Input 2 2 3 14 4 2" xfId="41058"/>
    <cellStyle name="Input 2 2 3 14 5" xfId="33724"/>
    <cellStyle name="Input 2 2 3 15" xfId="13875"/>
    <cellStyle name="Input 2 2 3 15 2" xfId="23817"/>
    <cellStyle name="Input 2 2 3 15 2 2" xfId="45535"/>
    <cellStyle name="Input 2 2 3 15 3" xfId="27910"/>
    <cellStyle name="Input 2 2 3 15 3 2" xfId="47840"/>
    <cellStyle name="Input 2 2 3 15 4" xfId="18740"/>
    <cellStyle name="Input 2 2 3 15 4 2" xfId="45421"/>
    <cellStyle name="Input 2 2 3 15 5" xfId="33213"/>
    <cellStyle name="Input 2 2 3 16" xfId="19107"/>
    <cellStyle name="Input 2 2 3 16 2" xfId="37393"/>
    <cellStyle name="Input 2 2 3 17" xfId="19501"/>
    <cellStyle name="Input 2 2 3 17 2" xfId="40153"/>
    <cellStyle name="Input 2 2 3 18" xfId="14242"/>
    <cellStyle name="Input 2 2 3 18 2" xfId="32900"/>
    <cellStyle name="Input 2 2 3 19" xfId="34935"/>
    <cellStyle name="Input 2 2 3 2" xfId="772"/>
    <cellStyle name="Input 2 2 3 2 10" xfId="13182"/>
    <cellStyle name="Input 2 2 3 2 10 2" xfId="23138"/>
    <cellStyle name="Input 2 2 3 2 10 2 2" xfId="46484"/>
    <cellStyle name="Input 2 2 3 2 10 3" xfId="27263"/>
    <cellStyle name="Input 2 2 3 2 10 3 2" xfId="47273"/>
    <cellStyle name="Input 2 2 3 2 10 4" xfId="18047"/>
    <cellStyle name="Input 2 2 3 2 10 4 2" xfId="46707"/>
    <cellStyle name="Input 2 2 3 2 10 5" xfId="33822"/>
    <cellStyle name="Input 2 2 3 2 11" xfId="13450"/>
    <cellStyle name="Input 2 2 3 2 11 2" xfId="23401"/>
    <cellStyle name="Input 2 2 3 2 11 2 2" xfId="46630"/>
    <cellStyle name="Input 2 2 3 2 11 3" xfId="27516"/>
    <cellStyle name="Input 2 2 3 2 11 3 2" xfId="47504"/>
    <cellStyle name="Input 2 2 3 2 11 4" xfId="18315"/>
    <cellStyle name="Input 2 2 3 2 11 4 2" xfId="39871"/>
    <cellStyle name="Input 2 2 3 2 11 5" xfId="33578"/>
    <cellStyle name="Input 2 2 3 2 12" xfId="12887"/>
    <cellStyle name="Input 2 2 3 2 12 2" xfId="22843"/>
    <cellStyle name="Input 2 2 3 2 12 2 2" xfId="42868"/>
    <cellStyle name="Input 2 2 3 2 12 3" xfId="26975"/>
    <cellStyle name="Input 2 2 3 2 12 3 2" xfId="47007"/>
    <cellStyle name="Input 2 2 3 2 12 4" xfId="17752"/>
    <cellStyle name="Input 2 2 3 2 12 4 2" xfId="41677"/>
    <cellStyle name="Input 2 2 3 2 12 5" xfId="34101"/>
    <cellStyle name="Input 2 2 3 2 13" xfId="13289"/>
    <cellStyle name="Input 2 2 3 2 13 2" xfId="23244"/>
    <cellStyle name="Input 2 2 3 2 13 2 2" xfId="35258"/>
    <cellStyle name="Input 2 2 3 2 13 3" xfId="27363"/>
    <cellStyle name="Input 2 2 3 2 13 3 2" xfId="47365"/>
    <cellStyle name="Input 2 2 3 2 13 4" xfId="18154"/>
    <cellStyle name="Input 2 2 3 2 13 4 2" xfId="41208"/>
    <cellStyle name="Input 2 2 3 2 13 5" xfId="33725"/>
    <cellStyle name="Input 2 2 3 2 14" xfId="13874"/>
    <cellStyle name="Input 2 2 3 2 14 2" xfId="23816"/>
    <cellStyle name="Input 2 2 3 2 14 2 2" xfId="39467"/>
    <cellStyle name="Input 2 2 3 2 14 3" xfId="27909"/>
    <cellStyle name="Input 2 2 3 2 14 3 2" xfId="47839"/>
    <cellStyle name="Input 2 2 3 2 14 4" xfId="18739"/>
    <cellStyle name="Input 2 2 3 2 14 4 2" xfId="39346"/>
    <cellStyle name="Input 2 2 3 2 14 5" xfId="33214"/>
    <cellStyle name="Input 2 2 3 2 15" xfId="19108"/>
    <cellStyle name="Input 2 2 3 2 15 2" xfId="40145"/>
    <cellStyle name="Input 2 2 3 2 16" xfId="19500"/>
    <cellStyle name="Input 2 2 3 2 16 2" xfId="37401"/>
    <cellStyle name="Input 2 2 3 2 17" xfId="14243"/>
    <cellStyle name="Input 2 2 3 2 17 2" xfId="32899"/>
    <cellStyle name="Input 2 2 3 2 18" xfId="34934"/>
    <cellStyle name="Input 2 2 3 2 2" xfId="9937"/>
    <cellStyle name="Input 2 2 3 2 2 2" xfId="19961"/>
    <cellStyle name="Input 2 2 3 2 2 2 2" xfId="39898"/>
    <cellStyle name="Input 2 2 3 2 2 3" xfId="24393"/>
    <cellStyle name="Input 2 2 3 2 2 3 2" xfId="40016"/>
    <cellStyle name="Input 2 2 3 2 2 4" xfId="14802"/>
    <cellStyle name="Input 2 2 3 2 2 4 2" xfId="32399"/>
    <cellStyle name="Input 2 2 3 2 2 5" xfId="39044"/>
    <cellStyle name="Input 2 2 3 2 3" xfId="9861"/>
    <cellStyle name="Input 2 2 3 2 3 2" xfId="19885"/>
    <cellStyle name="Input 2 2 3 2 3 2 2" xfId="37756"/>
    <cellStyle name="Input 2 2 3 2 3 3" xfId="24321"/>
    <cellStyle name="Input 2 2 3 2 3 3 2" xfId="46573"/>
    <cellStyle name="Input 2 2 3 2 3 4" xfId="14726"/>
    <cellStyle name="Input 2 2 3 2 3 4 2" xfId="32475"/>
    <cellStyle name="Input 2 2 3 2 3 5" xfId="44628"/>
    <cellStyle name="Input 2 2 3 2 4" xfId="12195"/>
    <cellStyle name="Input 2 2 3 2 4 2" xfId="22151"/>
    <cellStyle name="Input 2 2 3 2 4 2 2" xfId="46315"/>
    <cellStyle name="Input 2 2 3 2 4 3" xfId="26308"/>
    <cellStyle name="Input 2 2 3 2 4 3 2" xfId="40252"/>
    <cellStyle name="Input 2 2 3 2 4 4" xfId="17060"/>
    <cellStyle name="Input 2 2 3 2 4 4 2" xfId="38107"/>
    <cellStyle name="Input 2 2 3 2 4 5" xfId="34727"/>
    <cellStyle name="Input 2 2 3 2 5" xfId="9711"/>
    <cellStyle name="Input 2 2 3 2 5 2" xfId="19735"/>
    <cellStyle name="Input 2 2 3 2 5 2 2" xfId="46199"/>
    <cellStyle name="Input 2 2 3 2 5 3" xfId="24171"/>
    <cellStyle name="Input 2 2 3 2 5 3 2" xfId="43936"/>
    <cellStyle name="Input 2 2 3 2 5 4" xfId="14576"/>
    <cellStyle name="Input 2 2 3 2 5 4 2" xfId="32623"/>
    <cellStyle name="Input 2 2 3 2 5 5" xfId="38941"/>
    <cellStyle name="Input 2 2 3 2 6" xfId="12271"/>
    <cellStyle name="Input 2 2 3 2 6 2" xfId="22227"/>
    <cellStyle name="Input 2 2 3 2 6 2 2" xfId="45511"/>
    <cellStyle name="Input 2 2 3 2 6 3" xfId="26384"/>
    <cellStyle name="Input 2 2 3 2 6 3 2" xfId="40415"/>
    <cellStyle name="Input 2 2 3 2 6 4" xfId="17136"/>
    <cellStyle name="Input 2 2 3 2 6 4 2" xfId="46155"/>
    <cellStyle name="Input 2 2 3 2 6 5" xfId="34651"/>
    <cellStyle name="Input 2 2 3 2 7" xfId="12634"/>
    <cellStyle name="Input 2 2 3 2 7 2" xfId="22590"/>
    <cellStyle name="Input 2 2 3 2 7 2 2" xfId="44083"/>
    <cellStyle name="Input 2 2 3 2 7 3" xfId="26732"/>
    <cellStyle name="Input 2 2 3 2 7 3 2" xfId="36757"/>
    <cellStyle name="Input 2 2 3 2 7 4" xfId="17499"/>
    <cellStyle name="Input 2 2 3 2 7 4 2" xfId="39858"/>
    <cellStyle name="Input 2 2 3 2 7 5" xfId="34316"/>
    <cellStyle name="Input 2 2 3 2 8" xfId="12421"/>
    <cellStyle name="Input 2 2 3 2 8 2" xfId="22377"/>
    <cellStyle name="Input 2 2 3 2 8 2 2" xfId="44415"/>
    <cellStyle name="Input 2 2 3 2 8 3" xfId="26530"/>
    <cellStyle name="Input 2 2 3 2 8 3 2" xfId="43735"/>
    <cellStyle name="Input 2 2 3 2 8 4" xfId="17286"/>
    <cellStyle name="Input 2 2 3 2 8 4 2" xfId="41618"/>
    <cellStyle name="Input 2 2 3 2 8 5" xfId="34503"/>
    <cellStyle name="Input 2 2 3 2 9" xfId="13096"/>
    <cellStyle name="Input 2 2 3 2 9 2" xfId="23052"/>
    <cellStyle name="Input 2 2 3 2 9 2 2" xfId="42769"/>
    <cellStyle name="Input 2 2 3 2 9 3" xfId="27177"/>
    <cellStyle name="Input 2 2 3 2 9 3 2" xfId="47201"/>
    <cellStyle name="Input 2 2 3 2 9 4" xfId="17961"/>
    <cellStyle name="Input 2 2 3 2 9 4 2" xfId="42715"/>
    <cellStyle name="Input 2 2 3 2 9 5" xfId="33898"/>
    <cellStyle name="Input 2 2 3 3" xfId="9936"/>
    <cellStyle name="Input 2 2 3 3 2" xfId="19960"/>
    <cellStyle name="Input 2 2 3 3 2 2" xfId="37265"/>
    <cellStyle name="Input 2 2 3 3 3" xfId="24392"/>
    <cellStyle name="Input 2 2 3 3 3 2" xfId="36984"/>
    <cellStyle name="Input 2 2 3 3 4" xfId="14801"/>
    <cellStyle name="Input 2 2 3 3 4 2" xfId="32400"/>
    <cellStyle name="Input 2 2 3 3 5" xfId="35890"/>
    <cellStyle name="Input 2 2 3 4" xfId="9860"/>
    <cellStyle name="Input 2 2 3 4 2" xfId="19884"/>
    <cellStyle name="Input 2 2 3 4 2 2" xfId="44036"/>
    <cellStyle name="Input 2 2 3 4 3" xfId="24320"/>
    <cellStyle name="Input 2 2 3 4 3 2" xfId="40560"/>
    <cellStyle name="Input 2 2 3 4 4" xfId="14725"/>
    <cellStyle name="Input 2 2 3 4 4 2" xfId="32476"/>
    <cellStyle name="Input 2 2 3 4 5" xfId="38573"/>
    <cellStyle name="Input 2 2 3 5" xfId="12196"/>
    <cellStyle name="Input 2 2 3 5 2" xfId="22152"/>
    <cellStyle name="Input 2 2 3 5 2 2" xfId="43596"/>
    <cellStyle name="Input 2 2 3 5 3" xfId="26309"/>
    <cellStyle name="Input 2 2 3 5 3 2" xfId="46289"/>
    <cellStyle name="Input 2 2 3 5 4" xfId="17061"/>
    <cellStyle name="Input 2 2 3 5 4 2" xfId="41191"/>
    <cellStyle name="Input 2 2 3 5 5" xfId="34726"/>
    <cellStyle name="Input 2 2 3 6" xfId="9710"/>
    <cellStyle name="Input 2 2 3 6 2" xfId="19734"/>
    <cellStyle name="Input 2 2 3 6 2 2" xfId="40157"/>
    <cellStyle name="Input 2 2 3 6 3" xfId="24170"/>
    <cellStyle name="Input 2 2 3 6 3 2" xfId="46641"/>
    <cellStyle name="Input 2 2 3 6 4" xfId="14575"/>
    <cellStyle name="Input 2 2 3 6 4 2" xfId="32624"/>
    <cellStyle name="Input 2 2 3 6 5" xfId="35794"/>
    <cellStyle name="Input 2 2 3 7" xfId="12272"/>
    <cellStyle name="Input 2 2 3 7 2" xfId="22228"/>
    <cellStyle name="Input 2 2 3 7 2 2" xfId="42756"/>
    <cellStyle name="Input 2 2 3 7 3" xfId="26385"/>
    <cellStyle name="Input 2 2 3 7 3 2" xfId="46440"/>
    <cellStyle name="Input 2 2 3 7 4" xfId="17137"/>
    <cellStyle name="Input 2 2 3 7 4 2" xfId="43426"/>
    <cellStyle name="Input 2 2 3 7 5" xfId="34650"/>
    <cellStyle name="Input 2 2 3 8" xfId="12635"/>
    <cellStyle name="Input 2 2 3 8 2" xfId="22591"/>
    <cellStyle name="Input 2 2 3 8 2 2" xfId="37803"/>
    <cellStyle name="Input 2 2 3 8 3" xfId="26733"/>
    <cellStyle name="Input 2 2 3 8 3 2" xfId="37944"/>
    <cellStyle name="Input 2 2 3 8 4" xfId="17500"/>
    <cellStyle name="Input 2 2 3 8 4 2" xfId="45903"/>
    <cellStyle name="Input 2 2 3 8 5" xfId="34315"/>
    <cellStyle name="Input 2 2 3 9" xfId="12422"/>
    <cellStyle name="Input 2 2 3 9 2" xfId="22378"/>
    <cellStyle name="Input 2 2 3 9 2 2" xfId="41542"/>
    <cellStyle name="Input 2 2 3 9 3" xfId="26531"/>
    <cellStyle name="Input 2 2 3 9 3 2" xfId="37443"/>
    <cellStyle name="Input 2 2 3 9 4" xfId="17287"/>
    <cellStyle name="Input 2 2 3 9 4 2" xfId="35347"/>
    <cellStyle name="Input 2 2 3 9 5" xfId="34502"/>
    <cellStyle name="Input 2 2 4" xfId="773"/>
    <cellStyle name="Input 2 2 4 10" xfId="13181"/>
    <cellStyle name="Input 2 2 4 10 2" xfId="23137"/>
    <cellStyle name="Input 2 2 4 10 2 2" xfId="40462"/>
    <cellStyle name="Input 2 2 4 10 3" xfId="27262"/>
    <cellStyle name="Input 2 2 4 10 3 2" xfId="47272"/>
    <cellStyle name="Input 2 2 4 10 4" xfId="18046"/>
    <cellStyle name="Input 2 2 4 10 4 2" xfId="40703"/>
    <cellStyle name="Input 2 2 4 10 5" xfId="33823"/>
    <cellStyle name="Input 2 2 4 11" xfId="13449"/>
    <cellStyle name="Input 2 2 4 11 2" xfId="23400"/>
    <cellStyle name="Input 2 2 4 11 2 2" xfId="40618"/>
    <cellStyle name="Input 2 2 4 11 3" xfId="27515"/>
    <cellStyle name="Input 2 2 4 11 3 2" xfId="47503"/>
    <cellStyle name="Input 2 2 4 11 4" xfId="18314"/>
    <cellStyle name="Input 2 2 4 11 4 2" xfId="37238"/>
    <cellStyle name="Input 2 2 4 11 5" xfId="33579"/>
    <cellStyle name="Input 2 2 4 12" xfId="12886"/>
    <cellStyle name="Input 2 2 4 12 2" xfId="22842"/>
    <cellStyle name="Input 2 2 4 12 2 2" xfId="45618"/>
    <cellStyle name="Input 2 2 4 12 3" xfId="26974"/>
    <cellStyle name="Input 2 2 4 12 3 2" xfId="47006"/>
    <cellStyle name="Input 2 2 4 12 4" xfId="17751"/>
    <cellStyle name="Input 2 2 4 12 4 2" xfId="44545"/>
    <cellStyle name="Input 2 2 4 12 5" xfId="34102"/>
    <cellStyle name="Input 2 2 4 13" xfId="13288"/>
    <cellStyle name="Input 2 2 4 13 2" xfId="23243"/>
    <cellStyle name="Input 2 2 4 13 2 2" xfId="41528"/>
    <cellStyle name="Input 2 2 4 13 3" xfId="27362"/>
    <cellStyle name="Input 2 2 4 13 3 2" xfId="47364"/>
    <cellStyle name="Input 2 2 4 13 4" xfId="18153"/>
    <cellStyle name="Input 2 2 4 13 4 2" xfId="38090"/>
    <cellStyle name="Input 2 2 4 13 5" xfId="33726"/>
    <cellStyle name="Input 2 2 4 14" xfId="13873"/>
    <cellStyle name="Input 2 2 4 14 2" xfId="23815"/>
    <cellStyle name="Input 2 2 4 14 2 2" xfId="36763"/>
    <cellStyle name="Input 2 2 4 14 3" xfId="27908"/>
    <cellStyle name="Input 2 2 4 14 3 2" xfId="47838"/>
    <cellStyle name="Input 2 2 4 14 4" xfId="18738"/>
    <cellStyle name="Input 2 2 4 14 4 2" xfId="36672"/>
    <cellStyle name="Input 2 2 4 14 5" xfId="33215"/>
    <cellStyle name="Input 2 2 4 15" xfId="19109"/>
    <cellStyle name="Input 2 2 4 15 2" xfId="46187"/>
    <cellStyle name="Input 2 2 4 16" xfId="19499"/>
    <cellStyle name="Input 2 2 4 16 2" xfId="43695"/>
    <cellStyle name="Input 2 2 4 17" xfId="14244"/>
    <cellStyle name="Input 2 2 4 17 2" xfId="32898"/>
    <cellStyle name="Input 2 2 4 18" xfId="34933"/>
    <cellStyle name="Input 2 2 4 2" xfId="9938"/>
    <cellStyle name="Input 2 2 4 2 2" xfId="19962"/>
    <cellStyle name="Input 2 2 4 2 2 2" xfId="45944"/>
    <cellStyle name="Input 2 2 4 2 3" xfId="24394"/>
    <cellStyle name="Input 2 2 4 2 3 2" xfId="46057"/>
    <cellStyle name="Input 2 2 4 2 4" xfId="14803"/>
    <cellStyle name="Input 2 2 4 2 4 2" xfId="32398"/>
    <cellStyle name="Input 2 2 4 2 5" xfId="45025"/>
    <cellStyle name="Input 2 2 4 3" xfId="9862"/>
    <cellStyle name="Input 2 2 4 3 2" xfId="19886"/>
    <cellStyle name="Input 2 2 4 3 2 2" xfId="40244"/>
    <cellStyle name="Input 2 2 4 3 3" xfId="24322"/>
    <cellStyle name="Input 2 2 4 3 3 2" xfId="43869"/>
    <cellStyle name="Input 2 2 4 3 4" xfId="14727"/>
    <cellStyle name="Input 2 2 4 3 4 2" xfId="32474"/>
    <cellStyle name="Input 2 2 4 3 5" xfId="41777"/>
    <cellStyle name="Input 2 2 4 4" xfId="12194"/>
    <cellStyle name="Input 2 2 4 4 2" xfId="22150"/>
    <cellStyle name="Input 2 2 4 4 2 2" xfId="40283"/>
    <cellStyle name="Input 2 2 4 4 3" xfId="26307"/>
    <cellStyle name="Input 2 2 4 4 3 2" xfId="37676"/>
    <cellStyle name="Input 2 2 4 4 4" xfId="17059"/>
    <cellStyle name="Input 2 2 4 4 4 2" xfId="35421"/>
    <cellStyle name="Input 2 2 4 4 5" xfId="34728"/>
    <cellStyle name="Input 2 2 4 5" xfId="9712"/>
    <cellStyle name="Input 2 2 4 5 2" xfId="19736"/>
    <cellStyle name="Input 2 2 4 5 2 2" xfId="43471"/>
    <cellStyle name="Input 2 2 4 5 3" xfId="24172"/>
    <cellStyle name="Input 2 2 4 5 3 2" xfId="37650"/>
    <cellStyle name="Input 2 2 4 5 4" xfId="14577"/>
    <cellStyle name="Input 2 2 4 5 4 2" xfId="32622"/>
    <cellStyle name="Input 2 2 4 5 5" xfId="44933"/>
    <cellStyle name="Input 2 2 4 6" xfId="12270"/>
    <cellStyle name="Input 2 2 4 6 2" xfId="22226"/>
    <cellStyle name="Input 2 2 4 6 2 2" xfId="39442"/>
    <cellStyle name="Input 2 2 4 6 3" xfId="26383"/>
    <cellStyle name="Input 2 2 4 6 3 2" xfId="37273"/>
    <cellStyle name="Input 2 2 4 6 4" xfId="17135"/>
    <cellStyle name="Input 2 2 4 6 4 2" xfId="40113"/>
    <cellStyle name="Input 2 2 4 6 5" xfId="34652"/>
    <cellStyle name="Input 2 2 4 7" xfId="12633"/>
    <cellStyle name="Input 2 2 4 7 2" xfId="22589"/>
    <cellStyle name="Input 2 2 4 7 2 2" xfId="46779"/>
    <cellStyle name="Input 2 2 4 7 3" xfId="26731"/>
    <cellStyle name="Input 2 2 4 7 3 2" xfId="43056"/>
    <cellStyle name="Input 2 2 4 7 4" xfId="17498"/>
    <cellStyle name="Input 2 2 4 7 4 2" xfId="37224"/>
    <cellStyle name="Input 2 2 4 7 5" xfId="34317"/>
    <cellStyle name="Input 2 2 4 8" xfId="12420"/>
    <cellStyle name="Input 2 2 4 8 2" xfId="22376"/>
    <cellStyle name="Input 2 2 4 8 2 2" xfId="38377"/>
    <cellStyle name="Input 2 2 4 8 3" xfId="26529"/>
    <cellStyle name="Input 2 2 4 8 3 2" xfId="46444"/>
    <cellStyle name="Input 2 2 4 8 4" xfId="17285"/>
    <cellStyle name="Input 2 2 4 8 4 2" xfId="44491"/>
    <cellStyle name="Input 2 2 4 8 5" xfId="34504"/>
    <cellStyle name="Input 2 2 4 9" xfId="13095"/>
    <cellStyle name="Input 2 2 4 9 2" xfId="23051"/>
    <cellStyle name="Input 2 2 4 9 2 2" xfId="45525"/>
    <cellStyle name="Input 2 2 4 9 3" xfId="27176"/>
    <cellStyle name="Input 2 2 4 9 3 2" xfId="47200"/>
    <cellStyle name="Input 2 2 4 9 4" xfId="17960"/>
    <cellStyle name="Input 2 2 4 9 4 2" xfId="45471"/>
    <cellStyle name="Input 2 2 4 9 5" xfId="33899"/>
    <cellStyle name="Input 2 2 5" xfId="774"/>
    <cellStyle name="Input 2 2 5 10" xfId="13180"/>
    <cellStyle name="Input 2 2 5 10 2" xfId="23136"/>
    <cellStyle name="Input 2 2 5 10 2 2" xfId="37636"/>
    <cellStyle name="Input 2 2 5 10 3" xfId="27261"/>
    <cellStyle name="Input 2 2 5 10 3 2" xfId="47271"/>
    <cellStyle name="Input 2 2 5 10 4" xfId="18045"/>
    <cellStyle name="Input 2 2 5 10 4 2" xfId="41060"/>
    <cellStyle name="Input 2 2 5 10 5" xfId="33824"/>
    <cellStyle name="Input 2 2 5 11" xfId="13448"/>
    <cellStyle name="Input 2 2 5 11 2" xfId="23399"/>
    <cellStyle name="Input 2 2 5 11 2 2" xfId="37563"/>
    <cellStyle name="Input 2 2 5 11 3" xfId="27514"/>
    <cellStyle name="Input 2 2 5 11 3 2" xfId="47502"/>
    <cellStyle name="Input 2 2 5 11 4" xfId="18313"/>
    <cellStyle name="Input 2 2 5 11 4 2" xfId="43535"/>
    <cellStyle name="Input 2 2 5 11 5" xfId="33580"/>
    <cellStyle name="Input 2 2 5 12" xfId="12885"/>
    <cellStyle name="Input 2 2 5 12 2" xfId="22841"/>
    <cellStyle name="Input 2 2 5 12 2 2" xfId="39556"/>
    <cellStyle name="Input 2 2 5 12 3" xfId="26973"/>
    <cellStyle name="Input 2 2 5 12 3 2" xfId="47005"/>
    <cellStyle name="Input 2 2 5 12 4" xfId="17750"/>
    <cellStyle name="Input 2 2 5 12 4 2" xfId="38512"/>
    <cellStyle name="Input 2 2 5 12 5" xfId="34103"/>
    <cellStyle name="Input 2 2 5 13" xfId="13287"/>
    <cellStyle name="Input 2 2 5 13 2" xfId="23242"/>
    <cellStyle name="Input 2 2 5 13 2 2" xfId="44401"/>
    <cellStyle name="Input 2 2 5 13 3" xfId="27361"/>
    <cellStyle name="Input 2 2 5 13 3 2" xfId="47363"/>
    <cellStyle name="Input 2 2 5 13 4" xfId="18152"/>
    <cellStyle name="Input 2 2 5 13 4 2" xfId="30252"/>
    <cellStyle name="Input 2 2 5 13 5" xfId="33727"/>
    <cellStyle name="Input 2 2 5 14" xfId="13872"/>
    <cellStyle name="Input 2 2 5 14 2" xfId="23814"/>
    <cellStyle name="Input 2 2 5 14 2 2" xfId="43061"/>
    <cellStyle name="Input 2 2 5 14 3" xfId="27907"/>
    <cellStyle name="Input 2 2 5 14 3 2" xfId="47837"/>
    <cellStyle name="Input 2 2 5 14 4" xfId="18737"/>
    <cellStyle name="Input 2 2 5 14 4 2" xfId="42971"/>
    <cellStyle name="Input 2 2 5 14 5" xfId="33216"/>
    <cellStyle name="Input 2 2 5 15" xfId="19110"/>
    <cellStyle name="Input 2 2 5 15 2" xfId="43459"/>
    <cellStyle name="Input 2 2 5 16" xfId="19498"/>
    <cellStyle name="Input 2 2 5 16 2" xfId="46408"/>
    <cellStyle name="Input 2 2 5 17" xfId="14245"/>
    <cellStyle name="Input 2 2 5 17 2" xfId="32897"/>
    <cellStyle name="Input 2 2 5 18" xfId="34932"/>
    <cellStyle name="Input 2 2 5 2" xfId="9939"/>
    <cellStyle name="Input 2 2 5 2 2" xfId="19963"/>
    <cellStyle name="Input 2 2 5 2 2 2" xfId="43208"/>
    <cellStyle name="Input 2 2 5 2 3" xfId="24395"/>
    <cellStyle name="Input 2 2 5 2 3 2" xfId="43327"/>
    <cellStyle name="Input 2 2 5 2 4" xfId="14804"/>
    <cellStyle name="Input 2 2 5 2 4 2" xfId="32397"/>
    <cellStyle name="Input 2 2 5 2 5" xfId="42254"/>
    <cellStyle name="Input 2 2 5 3" xfId="9863"/>
    <cellStyle name="Input 2 2 5 3 2" xfId="19887"/>
    <cellStyle name="Input 2 2 5 3 2 2" xfId="46281"/>
    <cellStyle name="Input 2 2 5 3 3" xfId="24323"/>
    <cellStyle name="Input 2 2 5 3 3 2" xfId="37582"/>
    <cellStyle name="Input 2 2 5 3 4" xfId="14728"/>
    <cellStyle name="Input 2 2 5 3 4 2" xfId="32473"/>
    <cellStyle name="Input 2 2 5 3 5" xfId="35469"/>
    <cellStyle name="Input 2 2 5 4" xfId="12193"/>
    <cellStyle name="Input 2 2 5 4 2" xfId="22149"/>
    <cellStyle name="Input 2 2 5 4 2 2" xfId="35271"/>
    <cellStyle name="Input 2 2 5 4 3" xfId="26306"/>
    <cellStyle name="Input 2 2 5 4 3 2" xfId="43962"/>
    <cellStyle name="Input 2 2 5 4 4" xfId="17058"/>
    <cellStyle name="Input 2 2 5 4 4 2" xfId="41690"/>
    <cellStyle name="Input 2 2 5 4 5" xfId="34729"/>
    <cellStyle name="Input 2 2 5 5" xfId="9713"/>
    <cellStyle name="Input 2 2 5 5 2" xfId="19737"/>
    <cellStyle name="Input 2 2 5 5 2 2" xfId="37175"/>
    <cellStyle name="Input 2 2 5 5 3" xfId="24173"/>
    <cellStyle name="Input 2 2 5 5 3 2" xfId="40477"/>
    <cellStyle name="Input 2 2 5 5 4" xfId="14578"/>
    <cellStyle name="Input 2 2 5 5 4 2" xfId="32621"/>
    <cellStyle name="Input 2 2 5 5 5" xfId="42152"/>
    <cellStyle name="Input 2 2 5 6" xfId="12269"/>
    <cellStyle name="Input 2 2 5 6 2" xfId="22225"/>
    <cellStyle name="Input 2 2 5 6 2 2" xfId="36726"/>
    <cellStyle name="Input 2 2 5 6 3" xfId="26382"/>
    <cellStyle name="Input 2 2 5 6 3 2" xfId="43571"/>
    <cellStyle name="Input 2 2 5 6 4" xfId="17134"/>
    <cellStyle name="Input 2 2 5 6 4 2" xfId="37358"/>
    <cellStyle name="Input 2 2 5 6 5" xfId="34653"/>
    <cellStyle name="Input 2 2 5 7" xfId="12632"/>
    <cellStyle name="Input 2 2 5 7 2" xfId="22588"/>
    <cellStyle name="Input 2 2 5 7 2 2" xfId="40778"/>
    <cellStyle name="Input 2 2 5 7 3" xfId="26730"/>
    <cellStyle name="Input 2 2 5 7 3 2" xfId="45803"/>
    <cellStyle name="Input 2 2 5 7 4" xfId="17497"/>
    <cellStyle name="Input 2 2 5 7 4 2" xfId="43520"/>
    <cellStyle name="Input 2 2 5 7 5" xfId="34318"/>
    <cellStyle name="Input 2 2 5 8" xfId="12345"/>
    <cellStyle name="Input 2 2 5 8 2" xfId="22301"/>
    <cellStyle name="Input 2 2 5 8 2 2" xfId="40774"/>
    <cellStyle name="Input 2 2 5 8 3" xfId="26454"/>
    <cellStyle name="Input 2 2 5 8 3 2" xfId="43573"/>
    <cellStyle name="Input 2 2 5 8 4" xfId="17210"/>
    <cellStyle name="Input 2 2 5 8 4 2" xfId="37219"/>
    <cellStyle name="Input 2 2 5 8 5" xfId="34577"/>
    <cellStyle name="Input 2 2 5 9" xfId="13094"/>
    <cellStyle name="Input 2 2 5 9 2" xfId="23050"/>
    <cellStyle name="Input 2 2 5 9 2 2" xfId="39456"/>
    <cellStyle name="Input 2 2 5 9 3" xfId="27175"/>
    <cellStyle name="Input 2 2 5 9 3 2" xfId="47199"/>
    <cellStyle name="Input 2 2 5 9 4" xfId="17959"/>
    <cellStyle name="Input 2 2 5 9 4 2" xfId="39401"/>
    <cellStyle name="Input 2 2 5 9 5" xfId="33900"/>
    <cellStyle name="Input 2 2 6" xfId="775"/>
    <cellStyle name="Input 2 2 6 10" xfId="13179"/>
    <cellStyle name="Input 2 2 6 10 2" xfId="23135"/>
    <cellStyle name="Input 2 2 6 10 2 2" xfId="43921"/>
    <cellStyle name="Input 2 2 6 10 3" xfId="27260"/>
    <cellStyle name="Input 2 2 6 10 3 2" xfId="47270"/>
    <cellStyle name="Input 2 2 6 10 4" xfId="18044"/>
    <cellStyle name="Input 2 2 6 10 4 2" xfId="41206"/>
    <cellStyle name="Input 2 2 6 10 5" xfId="33825"/>
    <cellStyle name="Input 2 2 6 11" xfId="13447"/>
    <cellStyle name="Input 2 2 6 11 2" xfId="23398"/>
    <cellStyle name="Input 2 2 6 11 2 2" xfId="43851"/>
    <cellStyle name="Input 2 2 6 11 3" xfId="27513"/>
    <cellStyle name="Input 2 2 6 11 3 2" xfId="47501"/>
    <cellStyle name="Input 2 2 6 11 4" xfId="18312"/>
    <cellStyle name="Input 2 2 6 11 4 2" xfId="46258"/>
    <cellStyle name="Input 2 2 6 11 5" xfId="33581"/>
    <cellStyle name="Input 2 2 6 12" xfId="12884"/>
    <cellStyle name="Input 2 2 6 12 2" xfId="22840"/>
    <cellStyle name="Input 2 2 6 12 2 2" xfId="36852"/>
    <cellStyle name="Input 2 2 6 12 3" xfId="26972"/>
    <cellStyle name="Input 2 2 6 12 3 2" xfId="47004"/>
    <cellStyle name="Input 2 2 6 12 4" xfId="17749"/>
    <cellStyle name="Input 2 2 6 12 4 2" xfId="35339"/>
    <cellStyle name="Input 2 2 6 12 5" xfId="34104"/>
    <cellStyle name="Input 2 2 6 13" xfId="13286"/>
    <cellStyle name="Input 2 2 6 13 2" xfId="23241"/>
    <cellStyle name="Input 2 2 6 13 2 2" xfId="38364"/>
    <cellStyle name="Input 2 2 6 13 3" xfId="27360"/>
    <cellStyle name="Input 2 2 6 13 3 2" xfId="47362"/>
    <cellStyle name="Input 2 2 6 13 4" xfId="18151"/>
    <cellStyle name="Input 2 2 6 13 4 2" xfId="37148"/>
    <cellStyle name="Input 2 2 6 13 5" xfId="33728"/>
    <cellStyle name="Input 2 2 6 14" xfId="13871"/>
    <cellStyle name="Input 2 2 6 14 2" xfId="23813"/>
    <cellStyle name="Input 2 2 6 14 2 2" xfId="45808"/>
    <cellStyle name="Input 2 2 6 14 3" xfId="27906"/>
    <cellStyle name="Input 2 2 6 14 3 2" xfId="47836"/>
    <cellStyle name="Input 2 2 6 14 4" xfId="18736"/>
    <cellStyle name="Input 2 2 6 14 4 2" xfId="45719"/>
    <cellStyle name="Input 2 2 6 14 5" xfId="33217"/>
    <cellStyle name="Input 2 2 6 15" xfId="19111"/>
    <cellStyle name="Input 2 2 6 15 2" xfId="37163"/>
    <cellStyle name="Input 2 2 6 16" xfId="19497"/>
    <cellStyle name="Input 2 2 6 16 2" xfId="40380"/>
    <cellStyle name="Input 2 2 6 17" xfId="14246"/>
    <cellStyle name="Input 2 2 6 17 2" xfId="32896"/>
    <cellStyle name="Input 2 2 6 18" xfId="34931"/>
    <cellStyle name="Input 2 2 6 2" xfId="9940"/>
    <cellStyle name="Input 2 2 6 2 2" xfId="19964"/>
    <cellStyle name="Input 2 2 6 2 2 2" xfId="36910"/>
    <cellStyle name="Input 2 2 6 2 3" xfId="24396"/>
    <cellStyle name="Input 2 2 6 2 3 2" xfId="37033"/>
    <cellStyle name="Input 2 2 6 2 4" xfId="14805"/>
    <cellStyle name="Input 2 2 6 2 4 2" xfId="32396"/>
    <cellStyle name="Input 2 2 6 2 5" xfId="35951"/>
    <cellStyle name="Input 2 2 6 3" xfId="9864"/>
    <cellStyle name="Input 2 2 6 3 2" xfId="19888"/>
    <cellStyle name="Input 2 2 6 3 2 2" xfId="43561"/>
    <cellStyle name="Input 2 2 6 3 3" xfId="24324"/>
    <cellStyle name="Input 2 2 6 3 3 2" xfId="40631"/>
    <cellStyle name="Input 2 2 6 3 4" xfId="14729"/>
    <cellStyle name="Input 2 2 6 3 4 2" xfId="32472"/>
    <cellStyle name="Input 2 2 6 3 5" xfId="38535"/>
    <cellStyle name="Input 2 2 6 4" xfId="12192"/>
    <cellStyle name="Input 2 2 6 4 2" xfId="22148"/>
    <cellStyle name="Input 2 2 6 4 2 2" xfId="41540"/>
    <cellStyle name="Input 2 2 6 4 3" xfId="26305"/>
    <cellStyle name="Input 2 2 6 4 3 2" xfId="46668"/>
    <cellStyle name="Input 2 2 6 4 4" xfId="17057"/>
    <cellStyle name="Input 2 2 6 4 4 2" xfId="44558"/>
    <cellStyle name="Input 2 2 6 4 5" xfId="34730"/>
    <cellStyle name="Input 2 2 6 5" xfId="9714"/>
    <cellStyle name="Input 2 2 6 5 2" xfId="19738"/>
    <cellStyle name="Input 2 2 6 5 2 2" xfId="30225"/>
    <cellStyle name="Input 2 2 6 5 3" xfId="24174"/>
    <cellStyle name="Input 2 2 6 5 3 2" xfId="46499"/>
    <cellStyle name="Input 2 2 6 5 4" xfId="14579"/>
    <cellStyle name="Input 2 2 6 5 4 2" xfId="32620"/>
    <cellStyle name="Input 2 2 6 5 5" xfId="35843"/>
    <cellStyle name="Input 2 2 6 6" xfId="12268"/>
    <cellStyle name="Input 2 2 6 6 2" xfId="22224"/>
    <cellStyle name="Input 2 2 6 6 2 2" xfId="43026"/>
    <cellStyle name="Input 2 2 6 6 3" xfId="26381"/>
    <cellStyle name="Input 2 2 6 6 3 2" xfId="46291"/>
    <cellStyle name="Input 2 2 6 6 4" xfId="17133"/>
    <cellStyle name="Input 2 2 6 6 4 2" xfId="43654"/>
    <cellStyle name="Input 2 2 6 6 5" xfId="34654"/>
    <cellStyle name="Input 2 2 6 7" xfId="12631"/>
    <cellStyle name="Input 2 2 6 7 2" xfId="22587"/>
    <cellStyle name="Input 2 2 6 7 2 2" xfId="37875"/>
    <cellStyle name="Input 2 2 6 7 3" xfId="26729"/>
    <cellStyle name="Input 2 2 6 7 3 2" xfId="39747"/>
    <cellStyle name="Input 2 2 6 7 4" xfId="17496"/>
    <cellStyle name="Input 2 2 6 7 4 2" xfId="46243"/>
    <cellStyle name="Input 2 2 6 7 5" xfId="34319"/>
    <cellStyle name="Input 2 2 6 8" xfId="12344"/>
    <cellStyle name="Input 2 2 6 8 2" xfId="22300"/>
    <cellStyle name="Input 2 2 6 8 2 2" xfId="37870"/>
    <cellStyle name="Input 2 2 6 8 3" xfId="26453"/>
    <cellStyle name="Input 2 2 6 8 3 2" xfId="46293"/>
    <cellStyle name="Input 2 2 6 8 4" xfId="17209"/>
    <cellStyle name="Input 2 2 6 8 4 2" xfId="43515"/>
    <cellStyle name="Input 2 2 6 8 5" xfId="34578"/>
    <cellStyle name="Input 2 2 6 9" xfId="13093"/>
    <cellStyle name="Input 2 2 6 9 2" xfId="23049"/>
    <cellStyle name="Input 2 2 6 9 2 2" xfId="36740"/>
    <cellStyle name="Input 2 2 6 9 3" xfId="27174"/>
    <cellStyle name="Input 2 2 6 9 3 2" xfId="47198"/>
    <cellStyle name="Input 2 2 6 9 4" xfId="17958"/>
    <cellStyle name="Input 2 2 6 9 4 2" xfId="37064"/>
    <cellStyle name="Input 2 2 6 9 5" xfId="33901"/>
    <cellStyle name="Input 2 2 7" xfId="9917"/>
    <cellStyle name="Input 2 2 7 2" xfId="19941"/>
    <cellStyle name="Input 2 2 7 2 2" xfId="36315"/>
    <cellStyle name="Input 2 2 7 3" xfId="24373"/>
    <cellStyle name="Input 2 2 7 3 2" xfId="46806"/>
    <cellStyle name="Input 2 2 7 4" xfId="14782"/>
    <cellStyle name="Input 2 2 7 4 2" xfId="32419"/>
    <cellStyle name="Input 2 2 7 5" xfId="44629"/>
    <cellStyle name="Input 2 2 8" xfId="9841"/>
    <cellStyle name="Input 2 2 8 2" xfId="19865"/>
    <cellStyle name="Input 2 2 8 2 2" xfId="37263"/>
    <cellStyle name="Input 2 2 8 3" xfId="24301"/>
    <cellStyle name="Input 2 2 8 3 2" xfId="38210"/>
    <cellStyle name="Input 2 2 8 4" xfId="14706"/>
    <cellStyle name="Input 2 2 8 4 2" xfId="32495"/>
    <cellStyle name="Input 2 2 8 5" xfId="39122"/>
    <cellStyle name="Input 2 2 9" xfId="12215"/>
    <cellStyle name="Input 2 2 9 2" xfId="22171"/>
    <cellStyle name="Input 2 2 9 2 2" xfId="45508"/>
    <cellStyle name="Input 2 2 9 3" xfId="26328"/>
    <cellStyle name="Input 2 2 9 3 2" xfId="38208"/>
    <cellStyle name="Input 2 2 9 4" xfId="17080"/>
    <cellStyle name="Input 2 2 9 4 2" xfId="46154"/>
    <cellStyle name="Input 2 2 9 5" xfId="34707"/>
    <cellStyle name="Input 2 20" xfId="13592"/>
    <cellStyle name="Input 2 20 2" xfId="23539"/>
    <cellStyle name="Input 2 20 2 2" xfId="41523"/>
    <cellStyle name="Input 2 20 3" xfId="27650"/>
    <cellStyle name="Input 2 20 3 2" xfId="47610"/>
    <cellStyle name="Input 2 20 4" xfId="18457"/>
    <cellStyle name="Input 2 20 4 2" xfId="45350"/>
    <cellStyle name="Input 2 20 5" xfId="33464"/>
    <cellStyle name="Input 2 21" xfId="13895"/>
    <cellStyle name="Input 2 21 2" xfId="23837"/>
    <cellStyle name="Input 2 21 2 2" xfId="44103"/>
    <cellStyle name="Input 2 21 3" xfId="27930"/>
    <cellStyle name="Input 2 21 3 2" xfId="47860"/>
    <cellStyle name="Input 2 21 4" xfId="18760"/>
    <cellStyle name="Input 2 21 4 2" xfId="46102"/>
    <cellStyle name="Input 2 21 5" xfId="33193"/>
    <cellStyle name="Input 2 22" xfId="19087"/>
    <cellStyle name="Input 2 22 2" xfId="41658"/>
    <cellStyle name="Input 2 23" xfId="19521"/>
    <cellStyle name="Input 2 23 2" xfId="30228"/>
    <cellStyle name="Input 2 24" xfId="14222"/>
    <cellStyle name="Input 2 24 2" xfId="32920"/>
    <cellStyle name="Input 2 25" xfId="34955"/>
    <cellStyle name="Input 2 3" xfId="776"/>
    <cellStyle name="Input 2 3 10" xfId="9715"/>
    <cellStyle name="Input 2 3 10 2" xfId="19739"/>
    <cellStyle name="Input 2 3 10 2 2" xfId="40076"/>
    <cellStyle name="Input 2 3 10 3" xfId="24175"/>
    <cellStyle name="Input 2 3 10 3 2" xfId="43789"/>
    <cellStyle name="Input 2 3 10 4" xfId="14580"/>
    <cellStyle name="Input 2 3 10 4 2" xfId="32619"/>
    <cellStyle name="Input 2 3 10 5" xfId="34855"/>
    <cellStyle name="Input 2 3 11" xfId="12267"/>
    <cellStyle name="Input 2 3 11 2" xfId="22223"/>
    <cellStyle name="Input 2 3 11 2 2" xfId="45772"/>
    <cellStyle name="Input 2 3 11 3" xfId="26380"/>
    <cellStyle name="Input 2 3 11 3 2" xfId="40254"/>
    <cellStyle name="Input 2 3 11 4" xfId="17132"/>
    <cellStyle name="Input 2 3 11 4 2" xfId="46372"/>
    <cellStyle name="Input 2 3 11 5" xfId="34655"/>
    <cellStyle name="Input 2 3 12" xfId="12630"/>
    <cellStyle name="Input 2 3 12 2" xfId="22586"/>
    <cellStyle name="Input 2 3 12 2 2" xfId="44155"/>
    <cellStyle name="Input 2 3 12 3" xfId="26728"/>
    <cellStyle name="Input 2 3 12 3 2" xfId="36767"/>
    <cellStyle name="Input 2 3 12 4" xfId="17495"/>
    <cellStyle name="Input 2 3 12 4 2" xfId="40206"/>
    <cellStyle name="Input 2 3 12 5" xfId="34320"/>
    <cellStyle name="Input 2 3 13" xfId="12343"/>
    <cellStyle name="Input 2 3 13 2" xfId="22299"/>
    <cellStyle name="Input 2 3 13 2 2" xfId="44150"/>
    <cellStyle name="Input 2 3 13 3" xfId="26452"/>
    <cellStyle name="Input 2 3 13 3 2" xfId="40256"/>
    <cellStyle name="Input 2 3 13 4" xfId="17208"/>
    <cellStyle name="Input 2 3 13 4 2" xfId="46238"/>
    <cellStyle name="Input 2 3 13 5" xfId="34579"/>
    <cellStyle name="Input 2 3 14" xfId="13092"/>
    <cellStyle name="Input 2 3 14 2" xfId="23048"/>
    <cellStyle name="Input 2 3 14 2 2" xfId="43039"/>
    <cellStyle name="Input 2 3 14 3" xfId="27173"/>
    <cellStyle name="Input 2 3 14 3 2" xfId="47197"/>
    <cellStyle name="Input 2 3 14 4" xfId="17957"/>
    <cellStyle name="Input 2 3 14 4 2" xfId="43358"/>
    <cellStyle name="Input 2 3 14 5" xfId="33902"/>
    <cellStyle name="Input 2 3 15" xfId="13178"/>
    <cellStyle name="Input 2 3 15 2" xfId="23134"/>
    <cellStyle name="Input 2 3 15 2 2" xfId="46627"/>
    <cellStyle name="Input 2 3 15 3" xfId="27259"/>
    <cellStyle name="Input 2 3 15 3 2" xfId="47269"/>
    <cellStyle name="Input 2 3 15 4" xfId="18043"/>
    <cellStyle name="Input 2 3 15 4 2" xfId="38092"/>
    <cellStyle name="Input 2 3 15 5" xfId="33826"/>
    <cellStyle name="Input 2 3 16" xfId="13446"/>
    <cellStyle name="Input 2 3 16 2" xfId="23397"/>
    <cellStyle name="Input 2 3 16 2 2" xfId="46558"/>
    <cellStyle name="Input 2 3 16 3" xfId="27512"/>
    <cellStyle name="Input 2 3 16 3 2" xfId="47500"/>
    <cellStyle name="Input 2 3 16 4" xfId="18311"/>
    <cellStyle name="Input 2 3 16 4 2" xfId="40221"/>
    <cellStyle name="Input 2 3 16 5" xfId="33582"/>
    <cellStyle name="Input 2 3 17" xfId="12883"/>
    <cellStyle name="Input 2 3 17 2" xfId="22839"/>
    <cellStyle name="Input 2 3 17 2 2" xfId="43149"/>
    <cellStyle name="Input 2 3 17 3" xfId="26971"/>
    <cellStyle name="Input 2 3 17 3 2" xfId="47003"/>
    <cellStyle name="Input 2 3 17 4" xfId="17748"/>
    <cellStyle name="Input 2 3 17 4 2" xfId="41610"/>
    <cellStyle name="Input 2 3 17 5" xfId="34105"/>
    <cellStyle name="Input 2 3 18" xfId="13285"/>
    <cellStyle name="Input 2 3 18 2" xfId="23240"/>
    <cellStyle name="Input 2 3 18 2 2" xfId="35123"/>
    <cellStyle name="Input 2 3 18 3" xfId="27359"/>
    <cellStyle name="Input 2 3 18 3 2" xfId="47361"/>
    <cellStyle name="Input 2 3 18 4" xfId="18150"/>
    <cellStyle name="Input 2 3 18 4 2" xfId="43444"/>
    <cellStyle name="Input 2 3 18 5" xfId="33729"/>
    <cellStyle name="Input 2 3 19" xfId="13870"/>
    <cellStyle name="Input 2 3 19 2" xfId="23812"/>
    <cellStyle name="Input 2 3 19 2 2" xfId="39752"/>
    <cellStyle name="Input 2 3 19 3" xfId="27905"/>
    <cellStyle name="Input 2 3 19 3 2" xfId="47835"/>
    <cellStyle name="Input 2 3 19 4" xfId="18735"/>
    <cellStyle name="Input 2 3 19 4 2" xfId="39662"/>
    <cellStyle name="Input 2 3 19 5" xfId="33218"/>
    <cellStyle name="Input 2 3 2" xfId="777"/>
    <cellStyle name="Input 2 3 2 10" xfId="12190"/>
    <cellStyle name="Input 2 3 2 10 2" xfId="22146"/>
    <cellStyle name="Input 2 3 2 10 2 2" xfId="38375"/>
    <cellStyle name="Input 2 3 2 10 3" xfId="26303"/>
    <cellStyle name="Input 2 3 2 10 3 2" xfId="37929"/>
    <cellStyle name="Input 2 3 2 10 4" xfId="17055"/>
    <cellStyle name="Input 2 3 2 10 4 2" xfId="35351"/>
    <cellStyle name="Input 2 3 2 10 5" xfId="34732"/>
    <cellStyle name="Input 2 3 2 11" xfId="9716"/>
    <cellStyle name="Input 2 3 2 11 2" xfId="19740"/>
    <cellStyle name="Input 2 3 2 11 2 2" xfId="46118"/>
    <cellStyle name="Input 2 3 2 11 3" xfId="24176"/>
    <cellStyle name="Input 2 3 2 11 3 2" xfId="37502"/>
    <cellStyle name="Input 2 3 2 11 4" xfId="14581"/>
    <cellStyle name="Input 2 3 2 11 4 2" xfId="32618"/>
    <cellStyle name="Input 2 3 2 11 5" xfId="38698"/>
    <cellStyle name="Input 2 3 2 12" xfId="12266"/>
    <cellStyle name="Input 2 3 2 12 2" xfId="22222"/>
    <cellStyle name="Input 2 3 2 12 2 2" xfId="39716"/>
    <cellStyle name="Input 2 3 2 12 3" xfId="26379"/>
    <cellStyle name="Input 2 3 2 12 3 2" xfId="37678"/>
    <cellStyle name="Input 2 3 2 12 4" xfId="17131"/>
    <cellStyle name="Input 2 3 2 12 4 2" xfId="40339"/>
    <cellStyle name="Input 2 3 2 12 5" xfId="34656"/>
    <cellStyle name="Input 2 3 2 13" xfId="12629"/>
    <cellStyle name="Input 2 3 2 13 2" xfId="22585"/>
    <cellStyle name="Input 2 3 2 13 2 2" xfId="46847"/>
    <cellStyle name="Input 2 3 2 13 3" xfId="26727"/>
    <cellStyle name="Input 2 3 2 13 3 2" xfId="43065"/>
    <cellStyle name="Input 2 3 2 13 4" xfId="17494"/>
    <cellStyle name="Input 2 3 2 13 4 2" xfId="37717"/>
    <cellStyle name="Input 2 3 2 13 5" xfId="34321"/>
    <cellStyle name="Input 2 3 2 14" xfId="12342"/>
    <cellStyle name="Input 2 3 2 14 2" xfId="22298"/>
    <cellStyle name="Input 2 3 2 14 2 2" xfId="46843"/>
    <cellStyle name="Input 2 3 2 14 3" xfId="26451"/>
    <cellStyle name="Input 2 3 2 14 3 2" xfId="37680"/>
    <cellStyle name="Input 2 3 2 14 4" xfId="17207"/>
    <cellStyle name="Input 2 3 2 14 4 2" xfId="40201"/>
    <cellStyle name="Input 2 3 2 14 5" xfId="34580"/>
    <cellStyle name="Input 2 3 2 15" xfId="13091"/>
    <cellStyle name="Input 2 3 2 15 2" xfId="23047"/>
    <cellStyle name="Input 2 3 2 15 2 2" xfId="45785"/>
    <cellStyle name="Input 2 3 2 15 3" xfId="27172"/>
    <cellStyle name="Input 2 3 2 15 3 2" xfId="47196"/>
    <cellStyle name="Input 2 3 2 15 4" xfId="17956"/>
    <cellStyle name="Input 2 3 2 15 4 2" xfId="46088"/>
    <cellStyle name="Input 2 3 2 15 5" xfId="33903"/>
    <cellStyle name="Input 2 3 2 16" xfId="13177"/>
    <cellStyle name="Input 2 3 2 16 2" xfId="23133"/>
    <cellStyle name="Input 2 3 2 16 2 2" xfId="40615"/>
    <cellStyle name="Input 2 3 2 16 3" xfId="27258"/>
    <cellStyle name="Input 2 3 2 16 3 2" xfId="47268"/>
    <cellStyle name="Input 2 3 2 16 4" xfId="18042"/>
    <cellStyle name="Input 2 3 2 16 4 2" xfId="35405"/>
    <cellStyle name="Input 2 3 2 16 5" xfId="33827"/>
    <cellStyle name="Input 2 3 2 17" xfId="13445"/>
    <cellStyle name="Input 2 3 2 17 2" xfId="23396"/>
    <cellStyle name="Input 2 3 2 17 2 2" xfId="40542"/>
    <cellStyle name="Input 2 3 2 17 3" xfId="27511"/>
    <cellStyle name="Input 2 3 2 17 3 2" xfId="47499"/>
    <cellStyle name="Input 2 3 2 17 4" xfId="18310"/>
    <cellStyle name="Input 2 3 2 17 4 2" xfId="37732"/>
    <cellStyle name="Input 2 3 2 17 5" xfId="33583"/>
    <cellStyle name="Input 2 3 2 18" xfId="12882"/>
    <cellStyle name="Input 2 3 2 18 2" xfId="22838"/>
    <cellStyle name="Input 2 3 2 18 2 2" xfId="45890"/>
    <cellStyle name="Input 2 3 2 18 3" xfId="26970"/>
    <cellStyle name="Input 2 3 2 18 3 2" xfId="47002"/>
    <cellStyle name="Input 2 3 2 18 4" xfId="17747"/>
    <cellStyle name="Input 2 3 2 18 4 2" xfId="44482"/>
    <cellStyle name="Input 2 3 2 18 5" xfId="34106"/>
    <cellStyle name="Input 2 3 2 19" xfId="13284"/>
    <cellStyle name="Input 2 3 2 19 2" xfId="23239"/>
    <cellStyle name="Input 2 3 2 19 2 2" xfId="41392"/>
    <cellStyle name="Input 2 3 2 19 3" xfId="27358"/>
    <cellStyle name="Input 2 3 2 19 3 2" xfId="47360"/>
    <cellStyle name="Input 2 3 2 19 4" xfId="18149"/>
    <cellStyle name="Input 2 3 2 19 4 2" xfId="46172"/>
    <cellStyle name="Input 2 3 2 19 5" xfId="33730"/>
    <cellStyle name="Input 2 3 2 2" xfId="778"/>
    <cellStyle name="Input 2 3 2 2 10" xfId="12265"/>
    <cellStyle name="Input 2 3 2 2 10 2" xfId="22221"/>
    <cellStyle name="Input 2 3 2 2 10 2 2" xfId="36560"/>
    <cellStyle name="Input 2 3 2 2 10 3" xfId="26378"/>
    <cellStyle name="Input 2 3 2 2 10 3 2" xfId="43964"/>
    <cellStyle name="Input 2 3 2 2 10 4" xfId="17130"/>
    <cellStyle name="Input 2 3 2 2 10 4 2" xfId="36860"/>
    <cellStyle name="Input 2 3 2 2 10 5" xfId="34657"/>
    <cellStyle name="Input 2 3 2 2 11" xfId="12628"/>
    <cellStyle name="Input 2 3 2 2 11 2" xfId="22584"/>
    <cellStyle name="Input 2 3 2 2 11 2 2" xfId="40850"/>
    <cellStyle name="Input 2 3 2 2 11 3" xfId="26726"/>
    <cellStyle name="Input 2 3 2 2 11 3 2" xfId="45811"/>
    <cellStyle name="Input 2 3 2 2 11 4" xfId="17493"/>
    <cellStyle name="Input 2 3 2 2 11 4 2" xfId="43999"/>
    <cellStyle name="Input 2 3 2 2 11 5" xfId="34322"/>
    <cellStyle name="Input 2 3 2 2 12" xfId="12341"/>
    <cellStyle name="Input 2 3 2 2 12 2" xfId="22297"/>
    <cellStyle name="Input 2 3 2 2 12 2 2" xfId="40846"/>
    <cellStyle name="Input 2 3 2 2 12 3" xfId="26450"/>
    <cellStyle name="Input 2 3 2 2 12 3 2" xfId="43966"/>
    <cellStyle name="Input 2 3 2 2 12 4" xfId="17206"/>
    <cellStyle name="Input 2 3 2 2 12 4 2" xfId="37709"/>
    <cellStyle name="Input 2 3 2 2 12 5" xfId="34581"/>
    <cellStyle name="Input 2 3 2 2 13" xfId="13090"/>
    <cellStyle name="Input 2 3 2 2 13 2" xfId="23046"/>
    <cellStyle name="Input 2 3 2 2 13 2 2" xfId="39729"/>
    <cellStyle name="Input 2 3 2 2 13 3" xfId="27171"/>
    <cellStyle name="Input 2 3 2 2 13 3 2" xfId="47195"/>
    <cellStyle name="Input 2 3 2 2 13 4" xfId="17955"/>
    <cellStyle name="Input 2 3 2 2 13 4 2" xfId="40046"/>
    <cellStyle name="Input 2 3 2 2 13 5" xfId="33904"/>
    <cellStyle name="Input 2 3 2 2 14" xfId="13176"/>
    <cellStyle name="Input 2 3 2 2 14 2" xfId="23132"/>
    <cellStyle name="Input 2 3 2 2 14 2 2" xfId="37560"/>
    <cellStyle name="Input 2 3 2 2 14 3" xfId="27257"/>
    <cellStyle name="Input 2 3 2 2 14 3 2" xfId="47267"/>
    <cellStyle name="Input 2 3 2 2 14 4" xfId="18041"/>
    <cellStyle name="Input 2 3 2 2 14 4 2" xfId="41673"/>
    <cellStyle name="Input 2 3 2 2 14 5" xfId="33828"/>
    <cellStyle name="Input 2 3 2 2 15" xfId="13444"/>
    <cellStyle name="Input 2 3 2 2 15 2" xfId="23395"/>
    <cellStyle name="Input 2 3 2 2 15 2 2" xfId="37816"/>
    <cellStyle name="Input 2 3 2 2 15 3" xfId="27510"/>
    <cellStyle name="Input 2 3 2 2 15 3 2" xfId="47498"/>
    <cellStyle name="Input 2 3 2 2 15 4" xfId="18309"/>
    <cellStyle name="Input 2 3 2 2 15 4 2" xfId="44014"/>
    <cellStyle name="Input 2 3 2 2 15 5" xfId="33584"/>
    <cellStyle name="Input 2 3 2 2 16" xfId="12881"/>
    <cellStyle name="Input 2 3 2 2 16 2" xfId="22837"/>
    <cellStyle name="Input 2 3 2 2 16 2 2" xfId="39840"/>
    <cellStyle name="Input 2 3 2 2 16 3" xfId="26969"/>
    <cellStyle name="Input 2 3 2 2 16 3 2" xfId="47001"/>
    <cellStyle name="Input 2 3 2 2 16 4" xfId="17746"/>
    <cellStyle name="Input 2 3 2 2 16 4 2" xfId="38444"/>
    <cellStyle name="Input 2 3 2 2 16 5" xfId="34107"/>
    <cellStyle name="Input 2 3 2 2 17" xfId="13283"/>
    <cellStyle name="Input 2 3 2 2 17 2" xfId="23238"/>
    <cellStyle name="Input 2 3 2 2 17 2 2" xfId="44269"/>
    <cellStyle name="Input 2 3 2 2 17 3" xfId="27357"/>
    <cellStyle name="Input 2 3 2 2 17 3 2" xfId="47359"/>
    <cellStyle name="Input 2 3 2 2 17 4" xfId="18148"/>
    <cellStyle name="Input 2 3 2 2 17 4 2" xfId="40130"/>
    <cellStyle name="Input 2 3 2 2 17 5" xfId="33731"/>
    <cellStyle name="Input 2 3 2 2 18" xfId="13868"/>
    <cellStyle name="Input 2 3 2 2 18 2" xfId="23810"/>
    <cellStyle name="Input 2 3 2 2 18 2 2" xfId="42883"/>
    <cellStyle name="Input 2 3 2 2 18 3" xfId="27903"/>
    <cellStyle name="Input 2 3 2 2 18 3 2" xfId="47833"/>
    <cellStyle name="Input 2 3 2 2 18 4" xfId="18733"/>
    <cellStyle name="Input 2 3 2 2 18 4 2" xfId="42729"/>
    <cellStyle name="Input 2 3 2 2 18 5" xfId="33220"/>
    <cellStyle name="Input 2 3 2 2 19" xfId="19114"/>
    <cellStyle name="Input 2 3 2 2 19 2" xfId="41223"/>
    <cellStyle name="Input 2 3 2 2 2" xfId="779"/>
    <cellStyle name="Input 2 3 2 2 2 10" xfId="13089"/>
    <cellStyle name="Input 2 3 2 2 2 10 2" xfId="23045"/>
    <cellStyle name="Input 2 3 2 2 2 10 2 2" xfId="36573"/>
    <cellStyle name="Input 2 3 2 2 2 10 3" xfId="27170"/>
    <cellStyle name="Input 2 3 2 2 2 10 3 2" xfId="47194"/>
    <cellStyle name="Input 2 3 2 2 2 10 4" xfId="17954"/>
    <cellStyle name="Input 2 3 2 2 2 10 4 2" xfId="30255"/>
    <cellStyle name="Input 2 3 2 2 2 10 5" xfId="33905"/>
    <cellStyle name="Input 2 3 2 2 2 11" xfId="13175"/>
    <cellStyle name="Input 2 3 2 2 2 11 2" xfId="23131"/>
    <cellStyle name="Input 2 3 2 2 2 11 2 2" xfId="43848"/>
    <cellStyle name="Input 2 3 2 2 2 11 3" xfId="27256"/>
    <cellStyle name="Input 2 3 2 2 2 11 3 2" xfId="47266"/>
    <cellStyle name="Input 2 3 2 2 2 11 4" xfId="18040"/>
    <cellStyle name="Input 2 3 2 2 2 11 4 2" xfId="44541"/>
    <cellStyle name="Input 2 3 2 2 2 11 5" xfId="33829"/>
    <cellStyle name="Input 2 3 2 2 2 12" xfId="13443"/>
    <cellStyle name="Input 2 3 2 2 2 12 2" xfId="23394"/>
    <cellStyle name="Input 2 3 2 2 2 12 2 2" xfId="44096"/>
    <cellStyle name="Input 2 3 2 2 2 12 3" xfId="27509"/>
    <cellStyle name="Input 2 3 2 2 2 12 3 2" xfId="47497"/>
    <cellStyle name="Input 2 3 2 2 2 12 4" xfId="18308"/>
    <cellStyle name="Input 2 3 2 2 2 12 4 2" xfId="46712"/>
    <cellStyle name="Input 2 3 2 2 2 12 5" xfId="33585"/>
    <cellStyle name="Input 2 3 2 2 2 13" xfId="12880"/>
    <cellStyle name="Input 2 3 2 2 2 13 2" xfId="22836"/>
    <cellStyle name="Input 2 3 2 2 2 13 2 2" xfId="36955"/>
    <cellStyle name="Input 2 3 2 2 2 13 3" xfId="26968"/>
    <cellStyle name="Input 2 3 2 2 2 13 3 2" xfId="47000"/>
    <cellStyle name="Input 2 3 2 2 2 13 4" xfId="17745"/>
    <cellStyle name="Input 2 3 2 2 2 13 4 2" xfId="36281"/>
    <cellStyle name="Input 2 3 2 2 2 13 5" xfId="34108"/>
    <cellStyle name="Input 2 3 2 2 2 14" xfId="13282"/>
    <cellStyle name="Input 2 3 2 2 2 14 2" xfId="23237"/>
    <cellStyle name="Input 2 3 2 2 2 14 2 2" xfId="38228"/>
    <cellStyle name="Input 2 3 2 2 2 14 3" xfId="27356"/>
    <cellStyle name="Input 2 3 2 2 2 14 3 2" xfId="47358"/>
    <cellStyle name="Input 2 3 2 2 2 14 4" xfId="18147"/>
    <cellStyle name="Input 2 3 2 2 2 14 4 2" xfId="37374"/>
    <cellStyle name="Input 2 3 2 2 2 14 5" xfId="33732"/>
    <cellStyle name="Input 2 3 2 2 2 15" xfId="13867"/>
    <cellStyle name="Input 2 3 2 2 2 15 2" xfId="23809"/>
    <cellStyle name="Input 2 3 2 2 2 15 2 2" xfId="45633"/>
    <cellStyle name="Input 2 3 2 2 2 15 3" xfId="27902"/>
    <cellStyle name="Input 2 3 2 2 2 15 3 2" xfId="47832"/>
    <cellStyle name="Input 2 3 2 2 2 15 4" xfId="18732"/>
    <cellStyle name="Input 2 3 2 2 2 15 4 2" xfId="45485"/>
    <cellStyle name="Input 2 3 2 2 2 15 5" xfId="33221"/>
    <cellStyle name="Input 2 3 2 2 2 16" xfId="19115"/>
    <cellStyle name="Input 2 3 2 2 2 16 2" xfId="41043"/>
    <cellStyle name="Input 2 3 2 2 2 17" xfId="19493"/>
    <cellStyle name="Input 2 3 2 2 2 17 2" xfId="39890"/>
    <cellStyle name="Input 2 3 2 2 2 18" xfId="14250"/>
    <cellStyle name="Input 2 3 2 2 2 18 2" xfId="32892"/>
    <cellStyle name="Input 2 3 2 2 2 19" xfId="34927"/>
    <cellStyle name="Input 2 3 2 2 2 2" xfId="780"/>
    <cellStyle name="Input 2 3 2 2 2 2 10" xfId="13174"/>
    <cellStyle name="Input 2 3 2 2 2 2 10 2" xfId="23130"/>
    <cellStyle name="Input 2 3 2 2 2 2 10 2 2" xfId="46555"/>
    <cellStyle name="Input 2 3 2 2 2 2 10 3" xfId="27255"/>
    <cellStyle name="Input 2 3 2 2 2 2 10 3 2" xfId="47265"/>
    <cellStyle name="Input 2 3 2 2 2 2 10 4" xfId="18039"/>
    <cellStyle name="Input 2 3 2 2 2 2 10 4 2" xfId="38508"/>
    <cellStyle name="Input 2 3 2 2 2 2 10 5" xfId="33830"/>
    <cellStyle name="Input 2 3 2 2 2 2 11" xfId="13442"/>
    <cellStyle name="Input 2 3 2 2 2 2 11 2" xfId="23393"/>
    <cellStyle name="Input 2 3 2 2 2 2 11 2 2" xfId="46792"/>
    <cellStyle name="Input 2 3 2 2 2 2 11 3" xfId="27508"/>
    <cellStyle name="Input 2 3 2 2 2 2 11 3 2" xfId="47496"/>
    <cellStyle name="Input 2 3 2 2 2 2 11 4" xfId="18307"/>
    <cellStyle name="Input 2 3 2 2 2 2 11 4 2" xfId="40708"/>
    <cellStyle name="Input 2 3 2 2 2 2 11 5" xfId="33586"/>
    <cellStyle name="Input 2 3 2 2 2 2 12" xfId="12879"/>
    <cellStyle name="Input 2 3 2 2 2 2 12 2" xfId="22835"/>
    <cellStyle name="Input 2 3 2 2 2 2 12 2 2" xfId="43253"/>
    <cellStyle name="Input 2 3 2 2 2 2 12 3" xfId="26967"/>
    <cellStyle name="Input 2 3 2 2 2 2 12 3 2" xfId="46999"/>
    <cellStyle name="Input 2 3 2 2 2 2 12 4" xfId="17744"/>
    <cellStyle name="Input 2 3 2 2 2 2 12 4 2" xfId="42578"/>
    <cellStyle name="Input 2 3 2 2 2 2 12 5" xfId="34109"/>
    <cellStyle name="Input 2 3 2 2 2 2 13" xfId="13281"/>
    <cellStyle name="Input 2 3 2 2 2 2 13 2" xfId="23236"/>
    <cellStyle name="Input 2 3 2 2 2 2 13 2 2" xfId="36474"/>
    <cellStyle name="Input 2 3 2 2 2 2 13 3" xfId="27355"/>
    <cellStyle name="Input 2 3 2 2 2 2 13 3 2" xfId="47357"/>
    <cellStyle name="Input 2 3 2 2 2 2 13 4" xfId="18146"/>
    <cellStyle name="Input 2 3 2 2 2 2 13 4 2" xfId="43670"/>
    <cellStyle name="Input 2 3 2 2 2 2 13 5" xfId="33733"/>
    <cellStyle name="Input 2 3 2 2 2 2 14" xfId="13866"/>
    <cellStyle name="Input 2 3 2 2 2 2 14 2" xfId="23808"/>
    <cellStyle name="Input 2 3 2 2 2 2 14 2 2" xfId="39572"/>
    <cellStyle name="Input 2 3 2 2 2 2 14 3" xfId="27901"/>
    <cellStyle name="Input 2 3 2 2 2 2 14 3 2" xfId="47831"/>
    <cellStyle name="Input 2 3 2 2 2 2 14 4" xfId="18731"/>
    <cellStyle name="Input 2 3 2 2 2 2 14 4 2" xfId="39416"/>
    <cellStyle name="Input 2 3 2 2 2 2 14 5" xfId="33222"/>
    <cellStyle name="Input 2 3 2 2 2 2 15" xfId="19116"/>
    <cellStyle name="Input 2 3 2 2 2 2 15 2" xfId="40720"/>
    <cellStyle name="Input 2 3 2 2 2 2 16" xfId="19492"/>
    <cellStyle name="Input 2 3 2 2 2 2 16 2" xfId="37257"/>
    <cellStyle name="Input 2 3 2 2 2 2 17" xfId="14251"/>
    <cellStyle name="Input 2 3 2 2 2 2 17 2" xfId="32891"/>
    <cellStyle name="Input 2 3 2 2 2 2 18" xfId="34926"/>
    <cellStyle name="Input 2 3 2 2 2 2 2" xfId="9945"/>
    <cellStyle name="Input 2 3 2 2 2 2 2 2" xfId="19969"/>
    <cellStyle name="Input 2 3 2 2 2 2 2 2 2" xfId="40161"/>
    <cellStyle name="Input 2 3 2 2 2 2 2 3" xfId="24401"/>
    <cellStyle name="Input 2 3 2 2 2 2 2 3 2" xfId="39766"/>
    <cellStyle name="Input 2 3 2 2 2 2 2 4" xfId="14810"/>
    <cellStyle name="Input 2 3 2 2 2 2 2 4 2" xfId="32391"/>
    <cellStyle name="Input 2 3 2 2 2 2 2 5" xfId="39142"/>
    <cellStyle name="Input 2 3 2 2 2 2 3" xfId="9869"/>
    <cellStyle name="Input 2 3 2 2 2 2 3 2" xfId="19893"/>
    <cellStyle name="Input 2 3 2 2 2 2 3 2 2" xfId="36909"/>
    <cellStyle name="Input 2 3 2 2 2 2 3 3" xfId="24329"/>
    <cellStyle name="Input 2 3 2 2 2 2 3 3 2" xfId="46501"/>
    <cellStyle name="Input 2 3 2 2 2 2 3 4" xfId="14734"/>
    <cellStyle name="Input 2 3 2 2 2 2 3 4 2" xfId="32467"/>
    <cellStyle name="Input 2 3 2 2 2 2 3 5" xfId="44879"/>
    <cellStyle name="Input 2 3 2 2 2 2 4" xfId="12187"/>
    <cellStyle name="Input 2 3 2 2 2 2 4 2" xfId="22143"/>
    <cellStyle name="Input 2 3 2 2 2 2 4 2 2" xfId="44282"/>
    <cellStyle name="Input 2 3 2 2 2 2 4 3" xfId="26300"/>
    <cellStyle name="Input 2 3 2 2 2 2 4 3 2" xfId="40904"/>
    <cellStyle name="Input 2 3 2 2 2 2 4 4" xfId="17052"/>
    <cellStyle name="Input 2 3 2 2 2 2 4 4 2" xfId="38457"/>
    <cellStyle name="Input 2 3 2 2 2 2 4 5" xfId="34735"/>
    <cellStyle name="Input 2 3 2 2 2 2 5" xfId="9719"/>
    <cellStyle name="Input 2 3 2 2 2 2 5 2" xfId="19743"/>
    <cellStyle name="Input 2 3 2 2 2 2 5 2 2" xfId="39498"/>
    <cellStyle name="Input 2 3 2 2 2 2 5 3" xfId="24179"/>
    <cellStyle name="Input 2 3 2 2 2 2 5 3 2" xfId="43628"/>
    <cellStyle name="Input 2 3 2 2 2 2 5 4" xfId="14584"/>
    <cellStyle name="Input 2 3 2 2 2 2 5 4 2" xfId="32615"/>
    <cellStyle name="Input 2 3 2 2 2 2 5 5" xfId="35594"/>
    <cellStyle name="Input 2 3 2 2 2 2 6" xfId="12263"/>
    <cellStyle name="Input 2 3 2 2 2 2 6 2" xfId="22219"/>
    <cellStyle name="Input 2 3 2 2 2 2 6 2 2" xfId="45608"/>
    <cellStyle name="Input 2 3 2 2 2 2 6 3" xfId="26376"/>
    <cellStyle name="Input 2 3 2 2 2 2 6 3 2" xfId="40658"/>
    <cellStyle name="Input 2 3 2 2 2 2 6 4" xfId="17128"/>
    <cellStyle name="Input 2 3 2 2 2 2 6 4 2" xfId="45898"/>
    <cellStyle name="Input 2 3 2 2 2 2 6 5" xfId="34659"/>
    <cellStyle name="Input 2 3 2 2 2 2 7" xfId="12626"/>
    <cellStyle name="Input 2 3 2 2 2 2 7 2" xfId="22582"/>
    <cellStyle name="Input 2 3 2 2 2 2 7 2 2" xfId="41273"/>
    <cellStyle name="Input 2 3 2 2 2 2 7 3" xfId="26724"/>
    <cellStyle name="Input 2 3 2 2 2 2 7 3 2" xfId="37048"/>
    <cellStyle name="Input 2 3 2 2 2 2 7 4" xfId="17491"/>
    <cellStyle name="Input 2 3 2 2 2 2 7 4 2" xfId="40694"/>
    <cellStyle name="Input 2 3 2 2 2 2 7 5" xfId="34324"/>
    <cellStyle name="Input 2 3 2 2 2 2 8" xfId="12339"/>
    <cellStyle name="Input 2 3 2 2 2 2 8 2" xfId="22295"/>
    <cellStyle name="Input 2 3 2 2 2 2 8 2 2" xfId="41268"/>
    <cellStyle name="Input 2 3 2 2 2 2 8 3" xfId="26448"/>
    <cellStyle name="Input 2 3 2 2 2 2 8 3 2" xfId="40660"/>
    <cellStyle name="Input 2 3 2 2 2 2 8 4" xfId="17204"/>
    <cellStyle name="Input 2 3 2 2 2 2 8 4 2" xfId="46692"/>
    <cellStyle name="Input 2 3 2 2 2 2 8 5" xfId="34583"/>
    <cellStyle name="Input 2 3 2 2 2 2 9" xfId="13088"/>
    <cellStyle name="Input 2 3 2 2 2 2 9 2" xfId="23044"/>
    <cellStyle name="Input 2 3 2 2 2 2 9 2 2" xfId="42872"/>
    <cellStyle name="Input 2 3 2 2 2 2 9 3" xfId="27169"/>
    <cellStyle name="Input 2 3 2 2 2 2 9 3 2" xfId="47193"/>
    <cellStyle name="Input 2 3 2 2 2 2 9 4" xfId="17953"/>
    <cellStyle name="Input 2 3 2 2 2 2 9 4 2" xfId="37145"/>
    <cellStyle name="Input 2 3 2 2 2 2 9 5" xfId="33906"/>
    <cellStyle name="Input 2 3 2 2 2 3" xfId="9944"/>
    <cellStyle name="Input 2 3 2 2 2 3 2" xfId="19968"/>
    <cellStyle name="Input 2 3 2 2 2 3 2 2" xfId="37409"/>
    <cellStyle name="Input 2 3 2 2 2 3 3" xfId="24400"/>
    <cellStyle name="Input 2 3 2 2 2 3 3 2" xfId="36595"/>
    <cellStyle name="Input 2 3 2 2 2 3 4" xfId="14809"/>
    <cellStyle name="Input 2 3 2 2 2 3 4 2" xfId="32392"/>
    <cellStyle name="Input 2 3 2 2 2 3 5" xfId="35635"/>
    <cellStyle name="Input 2 3 2 2 2 4" xfId="9868"/>
    <cellStyle name="Input 2 3 2 2 2 4 2" xfId="19892"/>
    <cellStyle name="Input 2 3 2 2 2 4 2 2" xfId="43207"/>
    <cellStyle name="Input 2 3 2 2 2 4 3" xfId="24328"/>
    <cellStyle name="Input 2 3 2 2 2 4 3 2" xfId="40479"/>
    <cellStyle name="Input 2 3 2 2 2 4 4" xfId="14733"/>
    <cellStyle name="Input 2 3 2 2 2 4 4 2" xfId="32468"/>
    <cellStyle name="Input 2 3 2 2 2 4 5" xfId="38892"/>
    <cellStyle name="Input 2 3 2 2 2 5" xfId="12188"/>
    <cellStyle name="Input 2 3 2 2 2 5 2" xfId="22144"/>
    <cellStyle name="Input 2 3 2 2 2 5 2 2" xfId="41404"/>
    <cellStyle name="Input 2 3 2 2 2 5 3" xfId="26301"/>
    <cellStyle name="Input 2 3 2 2 2 5 3 2" xfId="46902"/>
    <cellStyle name="Input 2 3 2 2 2 5 4" xfId="17053"/>
    <cellStyle name="Input 2 3 2 2 2 5 4 2" xfId="44495"/>
    <cellStyle name="Input 2 3 2 2 2 5 5" xfId="34734"/>
    <cellStyle name="Input 2 3 2 2 2 6" xfId="9718"/>
    <cellStyle name="Input 2 3 2 2 2 6 2" xfId="19742"/>
    <cellStyle name="Input 2 3 2 2 2 6 2 2" xfId="37095"/>
    <cellStyle name="Input 2 3 2 2 2 6 3" xfId="24178"/>
    <cellStyle name="Input 2 3 2 2 2 6 3 2" xfId="46347"/>
    <cellStyle name="Input 2 3 2 2 2 6 4" xfId="14583"/>
    <cellStyle name="Input 2 3 2 2 2 6 4 2" xfId="32616"/>
    <cellStyle name="Input 2 3 2 2 2 6 5" xfId="41904"/>
    <cellStyle name="Input 2 3 2 2 2 7" xfId="12264"/>
    <cellStyle name="Input 2 3 2 2 2 7 2" xfId="22220"/>
    <cellStyle name="Input 2 3 2 2 2 7 2 2" xfId="42859"/>
    <cellStyle name="Input 2 3 2 2 2 7 3" xfId="26377"/>
    <cellStyle name="Input 2 3 2 2 2 7 3 2" xfId="46670"/>
    <cellStyle name="Input 2 3 2 2 2 7 4" xfId="17129"/>
    <cellStyle name="Input 2 3 2 2 2 7 4 2" xfId="43157"/>
    <cellStyle name="Input 2 3 2 2 2 7 5" xfId="34658"/>
    <cellStyle name="Input 2 3 2 2 2 8" xfId="12627"/>
    <cellStyle name="Input 2 3 2 2 2 8 2" xfId="22583"/>
    <cellStyle name="Input 2 3 2 2 2 8 2 2" xfId="40991"/>
    <cellStyle name="Input 2 3 2 2 2 8 3" xfId="26725"/>
    <cellStyle name="Input 2 3 2 2 2 8 3 2" xfId="39755"/>
    <cellStyle name="Input 2 3 2 2 2 8 4" xfId="17492"/>
    <cellStyle name="Input 2 3 2 2 2 8 4 2" xfId="46697"/>
    <cellStyle name="Input 2 3 2 2 2 8 5" xfId="34323"/>
    <cellStyle name="Input 2 3 2 2 2 9" xfId="12340"/>
    <cellStyle name="Input 2 3 2 2 2 9 2" xfId="22296"/>
    <cellStyle name="Input 2 3 2 2 2 9 2 2" xfId="40995"/>
    <cellStyle name="Input 2 3 2 2 2 9 3" xfId="26449"/>
    <cellStyle name="Input 2 3 2 2 2 9 3 2" xfId="46672"/>
    <cellStyle name="Input 2 3 2 2 2 9 4" xfId="17205"/>
    <cellStyle name="Input 2 3 2 2 2 9 4 2" xfId="43992"/>
    <cellStyle name="Input 2 3 2 2 2 9 5" xfId="34582"/>
    <cellStyle name="Input 2 3 2 2 20" xfId="19494"/>
    <cellStyle name="Input 2 3 2 2 20 2" xfId="45936"/>
    <cellStyle name="Input 2 3 2 2 21" xfId="14249"/>
    <cellStyle name="Input 2 3 2 2 21 2" xfId="32893"/>
    <cellStyle name="Input 2 3 2 2 22" xfId="34928"/>
    <cellStyle name="Input 2 3 2 2 3" xfId="781"/>
    <cellStyle name="Input 2 3 2 2 3 10" xfId="13173"/>
    <cellStyle name="Input 2 3 2 2 3 10 2" xfId="23129"/>
    <cellStyle name="Input 2 3 2 2 3 10 2 2" xfId="40539"/>
    <cellStyle name="Input 2 3 2 2 3 10 3" xfId="27254"/>
    <cellStyle name="Input 2 3 2 2 3 10 3 2" xfId="47264"/>
    <cellStyle name="Input 2 3 2 2 3 10 4" xfId="18038"/>
    <cellStyle name="Input 2 3 2 2 3 10 4 2" xfId="35335"/>
    <cellStyle name="Input 2 3 2 2 3 10 5" xfId="33831"/>
    <cellStyle name="Input 2 3 2 2 3 11" xfId="13441"/>
    <cellStyle name="Input 2 3 2 2 3 11 2" xfId="23392"/>
    <cellStyle name="Input 2 3 2 2 3 11 2 2" xfId="40792"/>
    <cellStyle name="Input 2 3 2 2 3 11 3" xfId="27507"/>
    <cellStyle name="Input 2 3 2 2 3 11 3 2" xfId="47495"/>
    <cellStyle name="Input 2 3 2 2 3 11 4" xfId="18306"/>
    <cellStyle name="Input 2 3 2 2 3 11 4 2" xfId="41055"/>
    <cellStyle name="Input 2 3 2 2 3 11 5" xfId="33587"/>
    <cellStyle name="Input 2 3 2 2 3 12" xfId="12878"/>
    <cellStyle name="Input 2 3 2 2 3 12 2" xfId="22834"/>
    <cellStyle name="Input 2 3 2 2 3 12 2 2" xfId="45989"/>
    <cellStyle name="Input 2 3 2 2 3 12 3" xfId="26966"/>
    <cellStyle name="Input 2 3 2 2 3 12 3 2" xfId="46998"/>
    <cellStyle name="Input 2 3 2 2 3 12 4" xfId="17743"/>
    <cellStyle name="Input 2 3 2 2 3 12 4 2" xfId="45338"/>
    <cellStyle name="Input 2 3 2 2 3 12 5" xfId="34110"/>
    <cellStyle name="Input 2 3 2 2 3 13" xfId="13280"/>
    <cellStyle name="Input 2 3 2 2 3 13 2" xfId="23235"/>
    <cellStyle name="Input 2 3 2 2 3 13 2 2" xfId="42771"/>
    <cellStyle name="Input 2 3 2 2 3 13 3" xfId="27354"/>
    <cellStyle name="Input 2 3 2 2 3 13 3 2" xfId="47356"/>
    <cellStyle name="Input 2 3 2 2 3 13 4" xfId="18145"/>
    <cellStyle name="Input 2 3 2 2 3 13 4 2" xfId="46387"/>
    <cellStyle name="Input 2 3 2 2 3 13 5" xfId="33734"/>
    <cellStyle name="Input 2 3 2 2 3 14" xfId="13865"/>
    <cellStyle name="Input 2 3 2 2 3 14 2" xfId="23807"/>
    <cellStyle name="Input 2 3 2 2 3 14 2 2" xfId="37021"/>
    <cellStyle name="Input 2 3 2 2 3 14 3" xfId="27900"/>
    <cellStyle name="Input 2 3 2 2 3 14 3 2" xfId="47830"/>
    <cellStyle name="Input 2 3 2 2 3 14 4" xfId="18730"/>
    <cellStyle name="Input 2 3 2 2 3 14 4 2" xfId="30241"/>
    <cellStyle name="Input 2 3 2 2 3 14 5" xfId="33223"/>
    <cellStyle name="Input 2 3 2 2 3 15" xfId="19117"/>
    <cellStyle name="Input 2 3 2 2 3 15 2" xfId="46723"/>
    <cellStyle name="Input 2 3 2 2 3 16" xfId="19491"/>
    <cellStyle name="Input 2 3 2 2 3 16 2" xfId="43554"/>
    <cellStyle name="Input 2 3 2 2 3 17" xfId="14252"/>
    <cellStyle name="Input 2 3 2 2 3 17 2" xfId="32890"/>
    <cellStyle name="Input 2 3 2 2 3 18" xfId="34925"/>
    <cellStyle name="Input 2 3 2 2 3 2" xfId="9946"/>
    <cellStyle name="Input 2 3 2 2 3 2 2" xfId="19970"/>
    <cellStyle name="Input 2 3 2 2 3 2 2 2" xfId="46203"/>
    <cellStyle name="Input 2 3 2 2 3 2 3" xfId="24402"/>
    <cellStyle name="Input 2 3 2 2 3 2 3 2" xfId="45821"/>
    <cellStyle name="Input 2 3 2 2 3 2 4" xfId="14811"/>
    <cellStyle name="Input 2 3 2 2 3 2 4 2" xfId="32390"/>
    <cellStyle name="Input 2 3 2 2 3 2 5" xfId="45124"/>
    <cellStyle name="Input 2 3 2 2 3 3" xfId="9870"/>
    <cellStyle name="Input 2 3 2 2 3 3 2" xfId="19894"/>
    <cellStyle name="Input 2 3 2 2 3 3 2 2" xfId="40387"/>
    <cellStyle name="Input 2 3 2 2 3 3 3" xfId="24330"/>
    <cellStyle name="Input 2 3 2 2 3 3 3 2" xfId="43791"/>
    <cellStyle name="Input 2 3 2 2 3 3 4" xfId="14735"/>
    <cellStyle name="Input 2 3 2 2 3 3 4 2" xfId="32466"/>
    <cellStyle name="Input 2 3 2 2 3 3 5" xfId="42098"/>
    <cellStyle name="Input 2 3 2 2 3 4" xfId="12186"/>
    <cellStyle name="Input 2 3 2 2 3 4 2" xfId="22142"/>
    <cellStyle name="Input 2 3 2 2 3 4 2 2" xfId="38241"/>
    <cellStyle name="Input 2 3 2 2 3 4 3" xfId="26299"/>
    <cellStyle name="Input 2 3 2 2 3 4 3 2" xfId="35100"/>
    <cellStyle name="Input 2 3 2 2 3 4 4" xfId="17051"/>
    <cellStyle name="Input 2 3 2 2 3 4 4 2" xfId="36268"/>
    <cellStyle name="Input 2 3 2 2 3 4 5" xfId="34736"/>
    <cellStyle name="Input 2 3 2 2 3 5" xfId="9720"/>
    <cellStyle name="Input 2 3 2 2 3 5 2" xfId="19744"/>
    <cellStyle name="Input 2 3 2 2 3 5 2 2" xfId="45566"/>
    <cellStyle name="Input 2 3 2 2 3 5 3" xfId="24180"/>
    <cellStyle name="Input 2 3 2 2 3 5 3 2" xfId="37332"/>
    <cellStyle name="Input 2 3 2 2 3 5 4" xfId="14585"/>
    <cellStyle name="Input 2 3 2 2 3 5 4 2" xfId="32614"/>
    <cellStyle name="Input 2 3 2 2 3 5 5" xfId="38642"/>
    <cellStyle name="Input 2 3 2 2 3 6" xfId="12262"/>
    <cellStyle name="Input 2 3 2 2 3 6 2" xfId="22218"/>
    <cellStyle name="Input 2 3 2 2 3 6 2 2" xfId="39546"/>
    <cellStyle name="Input 2 3 2 2 3 6 3" xfId="26375"/>
    <cellStyle name="Input 2 3 2 2 3 6 3 2" xfId="37931"/>
    <cellStyle name="Input 2 3 2 2 3 6 4" xfId="17127"/>
    <cellStyle name="Input 2 3 2 2 3 6 4 2" xfId="39848"/>
    <cellStyle name="Input 2 3 2 2 3 6 5" xfId="34660"/>
    <cellStyle name="Input 2 3 2 2 3 7" xfId="12625"/>
    <cellStyle name="Input 2 3 2 2 3 7 2" xfId="22581"/>
    <cellStyle name="Input 2 3 2 2 3 7 2 2" xfId="38021"/>
    <cellStyle name="Input 2 3 2 2 3 7 3" xfId="26723"/>
    <cellStyle name="Input 2 3 2 2 3 7 3 2" xfId="43342"/>
    <cellStyle name="Input 2 3 2 2 3 7 4" xfId="17490"/>
    <cellStyle name="Input 2 3 2 2 3 7 4 2" xfId="41068"/>
    <cellStyle name="Input 2 3 2 2 3 7 5" xfId="34325"/>
    <cellStyle name="Input 2 3 2 2 3 8" xfId="12338"/>
    <cellStyle name="Input 2 3 2 2 3 8 2" xfId="22294"/>
    <cellStyle name="Input 2 3 2 2 3 8 2 2" xfId="38026"/>
    <cellStyle name="Input 2 3 2 2 3 8 3" xfId="26447"/>
    <cellStyle name="Input 2 3 2 2 3 8 3 2" xfId="37933"/>
    <cellStyle name="Input 2 3 2 2 3 8 4" xfId="17203"/>
    <cellStyle name="Input 2 3 2 2 3 8 4 2" xfId="40687"/>
    <cellStyle name="Input 2 3 2 2 3 8 5" xfId="34584"/>
    <cellStyle name="Input 2 3 2 2 3 9" xfId="13087"/>
    <cellStyle name="Input 2 3 2 2 3 9 2" xfId="23043"/>
    <cellStyle name="Input 2 3 2 2 3 9 2 2" xfId="45622"/>
    <cellStyle name="Input 2 3 2 2 3 9 3" xfId="27168"/>
    <cellStyle name="Input 2 3 2 2 3 9 3 2" xfId="47192"/>
    <cellStyle name="Input 2 3 2 2 3 9 4" xfId="17952"/>
    <cellStyle name="Input 2 3 2 2 3 9 4 2" xfId="43441"/>
    <cellStyle name="Input 2 3 2 2 3 9 5" xfId="33907"/>
    <cellStyle name="Input 2 3 2 2 4" xfId="782"/>
    <cellStyle name="Input 2 3 2 2 4 10" xfId="13172"/>
    <cellStyle name="Input 2 3 2 2 4 10 2" xfId="23128"/>
    <cellStyle name="Input 2 3 2 2 4 10 2 2" xfId="37813"/>
    <cellStyle name="Input 2 3 2 2 4 10 3" xfId="27253"/>
    <cellStyle name="Input 2 3 2 2 4 10 3 2" xfId="47263"/>
    <cellStyle name="Input 2 3 2 2 4 10 4" xfId="18037"/>
    <cellStyle name="Input 2 3 2 2 4 10 4 2" xfId="41606"/>
    <cellStyle name="Input 2 3 2 2 4 10 5" xfId="33832"/>
    <cellStyle name="Input 2 3 2 2 4 11" xfId="13440"/>
    <cellStyle name="Input 2 3 2 2 4 11 2" xfId="23391"/>
    <cellStyle name="Input 2 3 2 2 4 11 2 2" xfId="37888"/>
    <cellStyle name="Input 2 3 2 2 4 11 3" xfId="27506"/>
    <cellStyle name="Input 2 3 2 2 4 11 3 2" xfId="47494"/>
    <cellStyle name="Input 2 3 2 2 4 11 4" xfId="18305"/>
    <cellStyle name="Input 2 3 2 2 4 11 4 2" xfId="41211"/>
    <cellStyle name="Input 2 3 2 2 4 11 5" xfId="33588"/>
    <cellStyle name="Input 2 3 2 2 4 12" xfId="12877"/>
    <cellStyle name="Input 2 3 2 2 4 12 2" xfId="22833"/>
    <cellStyle name="Input 2 3 2 2 4 12 2 2" xfId="39942"/>
    <cellStyle name="Input 2 3 2 2 4 12 3" xfId="26965"/>
    <cellStyle name="Input 2 3 2 2 4 12 3 2" xfId="46997"/>
    <cellStyle name="Input 2 3 2 2 4 12 4" xfId="17742"/>
    <cellStyle name="Input 2 3 2 2 4 12 4 2" xfId="39261"/>
    <cellStyle name="Input 2 3 2 2 4 12 5" xfId="34111"/>
    <cellStyle name="Input 2 3 2 2 4 13" xfId="13279"/>
    <cellStyle name="Input 2 3 2 2 4 13 2" xfId="23234"/>
    <cellStyle name="Input 2 3 2 2 4 13 2 2" xfId="45527"/>
    <cellStyle name="Input 2 3 2 2 4 13 3" xfId="27353"/>
    <cellStyle name="Input 2 3 2 2 4 13 3 2" xfId="47355"/>
    <cellStyle name="Input 2 3 2 2 4 13 4" xfId="18144"/>
    <cellStyle name="Input 2 3 2 2 4 13 4 2" xfId="40353"/>
    <cellStyle name="Input 2 3 2 2 4 13 5" xfId="33735"/>
    <cellStyle name="Input 2 3 2 2 4 14" xfId="13864"/>
    <cellStyle name="Input 2 3 2 2 4 14 2" xfId="23806"/>
    <cellStyle name="Input 2 3 2 2 4 14 2 2" xfId="43315"/>
    <cellStyle name="Input 2 3 2 2 4 14 3" xfId="27899"/>
    <cellStyle name="Input 2 3 2 2 4 14 3 2" xfId="47829"/>
    <cellStyle name="Input 2 3 2 2 4 14 4" xfId="18729"/>
    <cellStyle name="Input 2 3 2 2 4 14 4 2" xfId="37158"/>
    <cellStyle name="Input 2 3 2 2 4 14 5" xfId="33224"/>
    <cellStyle name="Input 2 3 2 2 4 15" xfId="19118"/>
    <cellStyle name="Input 2 3 2 2 4 15 2" xfId="44025"/>
    <cellStyle name="Input 2 3 2 2 4 16" xfId="19490"/>
    <cellStyle name="Input 2 3 2 2 4 16 2" xfId="46276"/>
    <cellStyle name="Input 2 3 2 2 4 17" xfId="14253"/>
    <cellStyle name="Input 2 3 2 2 4 17 2" xfId="32889"/>
    <cellStyle name="Input 2 3 2 2 4 18" xfId="34924"/>
    <cellStyle name="Input 2 3 2 2 4 2" xfId="9947"/>
    <cellStyle name="Input 2 3 2 2 4 2 2" xfId="19971"/>
    <cellStyle name="Input 2 3 2 2 4 2 2 2" xfId="43475"/>
    <cellStyle name="Input 2 3 2 2 4 2 3" xfId="24403"/>
    <cellStyle name="Input 2 3 2 2 4 2 3 2" xfId="43076"/>
    <cellStyle name="Input 2 3 2 2 4 2 4" xfId="14812"/>
    <cellStyle name="Input 2 3 2 2 4 2 4 2" xfId="32389"/>
    <cellStyle name="Input 2 3 2 2 4 2 5" xfId="42353"/>
    <cellStyle name="Input 2 3 2 2 4 3" xfId="9871"/>
    <cellStyle name="Input 2 3 2 2 4 3 2" xfId="19895"/>
    <cellStyle name="Input 2 3 2 2 4 3 2 2" xfId="46415"/>
    <cellStyle name="Input 2 3 2 2 4 3 3" xfId="24331"/>
    <cellStyle name="Input 2 3 2 2 4 3 3 2" xfId="37504"/>
    <cellStyle name="Input 2 3 2 2 4 3 4" xfId="14736"/>
    <cellStyle name="Input 2 3 2 2 4 3 4 2" xfId="32465"/>
    <cellStyle name="Input 2 3 2 2 4 3 5" xfId="35791"/>
    <cellStyle name="Input 2 3 2 2 4 4" xfId="12185"/>
    <cellStyle name="Input 2 3 2 2 4 4 2" xfId="22141"/>
    <cellStyle name="Input 2 3 2 2 4 4 2 2" xfId="36462"/>
    <cellStyle name="Input 2 3 2 2 4 4 3" xfId="26298"/>
    <cellStyle name="Input 2 3 2 2 4 4 3 2" xfId="41369"/>
    <cellStyle name="Input 2 3 2 2 4 4 4" xfId="17050"/>
    <cellStyle name="Input 2 3 2 2 4 4 4 2" xfId="42566"/>
    <cellStyle name="Input 2 3 2 2 4 4 5" xfId="34737"/>
    <cellStyle name="Input 2 3 2 2 4 5" xfId="9721"/>
    <cellStyle name="Input 2 3 2 2 4 5 2" xfId="19745"/>
    <cellStyle name="Input 2 3 2 2 4 5 2 2" xfId="42810"/>
    <cellStyle name="Input 2 3 2 2 4 5 3" xfId="24181"/>
    <cellStyle name="Input 2 3 2 2 4 5 3 2" xfId="39963"/>
    <cellStyle name="Input 2 3 2 2 4 5 4" xfId="14586"/>
    <cellStyle name="Input 2 3 2 2 4 5 4 2" xfId="32613"/>
    <cellStyle name="Input 2 3 2 2 4 5 5" xfId="44678"/>
    <cellStyle name="Input 2 3 2 2 4 6" xfId="12261"/>
    <cellStyle name="Input 2 3 2 2 4 6 2" xfId="22217"/>
    <cellStyle name="Input 2 3 2 2 4 6 2 2" xfId="36831"/>
    <cellStyle name="Input 2 3 2 2 4 6 3" xfId="26374"/>
    <cellStyle name="Input 2 3 2 2 4 6 3 2" xfId="44212"/>
    <cellStyle name="Input 2 3 2 2 4 6 4" xfId="17126"/>
    <cellStyle name="Input 2 3 2 2 4 6 4 2" xfId="37218"/>
    <cellStyle name="Input 2 3 2 2 4 6 5" xfId="34661"/>
    <cellStyle name="Input 2 3 2 2 4 7" xfId="12624"/>
    <cellStyle name="Input 2 3 2 2 4 7 2" xfId="22580"/>
    <cellStyle name="Input 2 3 2 2 4 7 2 2" xfId="35269"/>
    <cellStyle name="Input 2 3 2 2 4 7 3" xfId="26722"/>
    <cellStyle name="Input 2 3 2 2 4 7 3 2" xfId="46072"/>
    <cellStyle name="Input 2 3 2 2 4 7 4" xfId="17489"/>
    <cellStyle name="Input 2 3 2 2 4 7 4 2" xfId="41198"/>
    <cellStyle name="Input 2 3 2 2 4 7 5" xfId="34326"/>
    <cellStyle name="Input 2 3 2 2 4 8" xfId="12337"/>
    <cellStyle name="Input 2 3 2 2 4 8 2" xfId="22293"/>
    <cellStyle name="Input 2 3 2 2 4 8 2 2" xfId="35274"/>
    <cellStyle name="Input 2 3 2 2 4 8 3" xfId="26446"/>
    <cellStyle name="Input 2 3 2 2 4 8 3 2" xfId="44214"/>
    <cellStyle name="Input 2 3 2 2 4 8 4" xfId="17202"/>
    <cellStyle name="Input 2 3 2 2 4 8 4 2" xfId="41073"/>
    <cellStyle name="Input 2 3 2 2 4 8 5" xfId="34585"/>
    <cellStyle name="Input 2 3 2 2 4 9" xfId="13086"/>
    <cellStyle name="Input 2 3 2 2 4 9 2" xfId="23042"/>
    <cellStyle name="Input 2 3 2 2 4 9 2 2" xfId="39560"/>
    <cellStyle name="Input 2 3 2 2 4 9 3" xfId="27167"/>
    <cellStyle name="Input 2 3 2 2 4 9 3 2" xfId="47191"/>
    <cellStyle name="Input 2 3 2 2 4 9 4" xfId="17951"/>
    <cellStyle name="Input 2 3 2 2 4 9 4 2" xfId="46169"/>
    <cellStyle name="Input 2 3 2 2 4 9 5" xfId="33908"/>
    <cellStyle name="Input 2 3 2 2 5" xfId="783"/>
    <cellStyle name="Input 2 3 2 2 5 10" xfId="13171"/>
    <cellStyle name="Input 2 3 2 2 5 10 2" xfId="23127"/>
    <cellStyle name="Input 2 3 2 2 5 10 2 2" xfId="44093"/>
    <cellStyle name="Input 2 3 2 2 5 10 3" xfId="27252"/>
    <cellStyle name="Input 2 3 2 2 5 10 3 2" xfId="47262"/>
    <cellStyle name="Input 2 3 2 2 5 10 4" xfId="18036"/>
    <cellStyle name="Input 2 3 2 2 5 10 4 2" xfId="44478"/>
    <cellStyle name="Input 2 3 2 2 5 10 5" xfId="33833"/>
    <cellStyle name="Input 2 3 2 2 5 11" xfId="13439"/>
    <cellStyle name="Input 2 3 2 2 5 11 2" xfId="23390"/>
    <cellStyle name="Input 2 3 2 2 5 11 2 2" xfId="44168"/>
    <cellStyle name="Input 2 3 2 2 5 11 3" xfId="27505"/>
    <cellStyle name="Input 2 3 2 2 5 11 3 2" xfId="47493"/>
    <cellStyle name="Input 2 3 2 2 5 11 4" xfId="18304"/>
    <cellStyle name="Input 2 3 2 2 5 11 4 2" xfId="38087"/>
    <cellStyle name="Input 2 3 2 2 5 11 5" xfId="33589"/>
    <cellStyle name="Input 2 3 2 2 5 12" xfId="12876"/>
    <cellStyle name="Input 2 3 2 2 5 12 2" xfId="22832"/>
    <cellStyle name="Input 2 3 2 2 5 12 2 2" xfId="37313"/>
    <cellStyle name="Input 2 3 2 2 5 12 3" xfId="26964"/>
    <cellStyle name="Input 2 3 2 2 5 12 3 2" xfId="46996"/>
    <cellStyle name="Input 2 3 2 2 5 12 4" xfId="17741"/>
    <cellStyle name="Input 2 3 2 2 5 12 4 2" xfId="35206"/>
    <cellStyle name="Input 2 3 2 2 5 12 5" xfId="34112"/>
    <cellStyle name="Input 2 3 2 2 5 13" xfId="13278"/>
    <cellStyle name="Input 2 3 2 2 5 13 2" xfId="23233"/>
    <cellStyle name="Input 2 3 2 2 5 13 2 2" xfId="39458"/>
    <cellStyle name="Input 2 3 2 2 5 13 3" xfId="27352"/>
    <cellStyle name="Input 2 3 2 2 5 13 3 2" xfId="47354"/>
    <cellStyle name="Input 2 3 2 2 5 13 4" xfId="18143"/>
    <cellStyle name="Input 2 3 2 2 5 13 4 2" xfId="36879"/>
    <cellStyle name="Input 2 3 2 2 5 13 5" xfId="33736"/>
    <cellStyle name="Input 2 3 2 2 5 14" xfId="13863"/>
    <cellStyle name="Input 2 3 2 2 5 14 2" xfId="23805"/>
    <cellStyle name="Input 2 3 2 2 5 14 2 2" xfId="46045"/>
    <cellStyle name="Input 2 3 2 2 5 14 3" xfId="27898"/>
    <cellStyle name="Input 2 3 2 2 5 14 3 2" xfId="47828"/>
    <cellStyle name="Input 2 3 2 2 5 14 4" xfId="18728"/>
    <cellStyle name="Input 2 3 2 2 5 14 4 2" xfId="43454"/>
    <cellStyle name="Input 2 3 2 2 5 14 5" xfId="33225"/>
    <cellStyle name="Input 2 3 2 2 5 15" xfId="19119"/>
    <cellStyle name="Input 2 3 2 2 5 15 2" xfId="37745"/>
    <cellStyle name="Input 2 3 2 2 5 16" xfId="19489"/>
    <cellStyle name="Input 2 3 2 2 5 16 2" xfId="40239"/>
    <cellStyle name="Input 2 3 2 2 5 17" xfId="14254"/>
    <cellStyle name="Input 2 3 2 2 5 17 2" xfId="32888"/>
    <cellStyle name="Input 2 3 2 2 5 18" xfId="34923"/>
    <cellStyle name="Input 2 3 2 2 5 2" xfId="9948"/>
    <cellStyle name="Input 2 3 2 2 5 2 2" xfId="19972"/>
    <cellStyle name="Input 2 3 2 2 5 2 2 2" xfId="37179"/>
    <cellStyle name="Input 2 3 2 2 5 2 3" xfId="24404"/>
    <cellStyle name="Input 2 3 2 2 5 2 3 2" xfId="36778"/>
    <cellStyle name="Input 2 3 2 2 5 2 4" xfId="14813"/>
    <cellStyle name="Input 2 3 2 2 5 2 4 2" xfId="32388"/>
    <cellStyle name="Input 2 3 2 2 5 2 5" xfId="36048"/>
    <cellStyle name="Input 2 3 2 2 5 3" xfId="9872"/>
    <cellStyle name="Input 2 3 2 2 5 3 2" xfId="19896"/>
    <cellStyle name="Input 2 3 2 2 5 3 2 2" xfId="43702"/>
    <cellStyle name="Input 2 3 2 2 5 3 3" xfId="24332"/>
    <cellStyle name="Input 2 3 2 2 5 3 3 2" xfId="29854"/>
    <cellStyle name="Input 2 3 2 2 5 3 4" xfId="14737"/>
    <cellStyle name="Input 2 3 2 2 5 3 4 2" xfId="32464"/>
    <cellStyle name="Input 2 3 2 2 5 3 5" xfId="34852"/>
    <cellStyle name="Input 2 3 2 2 5 4" xfId="12184"/>
    <cellStyle name="Input 2 3 2 2 5 4 2" xfId="22140"/>
    <cellStyle name="Input 2 3 2 2 5 4 2 2" xfId="42760"/>
    <cellStyle name="Input 2 3 2 2 5 4 3" xfId="26297"/>
    <cellStyle name="Input 2 3 2 2 5 4 3 2" xfId="44247"/>
    <cellStyle name="Input 2 3 2 2 5 4 4" xfId="17049"/>
    <cellStyle name="Input 2 3 2 2 5 4 4 2" xfId="45326"/>
    <cellStyle name="Input 2 3 2 2 5 4 5" xfId="34738"/>
    <cellStyle name="Input 2 3 2 2 5 5" xfId="9722"/>
    <cellStyle name="Input 2 3 2 2 5 5 2" xfId="19746"/>
    <cellStyle name="Input 2 3 2 2 5 5 2 2" xfId="36514"/>
    <cellStyle name="Input 2 3 2 2 5 5 3" xfId="24182"/>
    <cellStyle name="Input 2 3 2 2 5 5 3 2" xfId="46010"/>
    <cellStyle name="Input 2 3 2 2 5 5 4" xfId="14587"/>
    <cellStyle name="Input 2 3 2 2 5 5 4 2" xfId="32612"/>
    <cellStyle name="Input 2 3 2 2 5 5 5" xfId="41847"/>
    <cellStyle name="Input 2 3 2 2 5 6" xfId="12260"/>
    <cellStyle name="Input 2 3 2 2 5 6 2" xfId="22216"/>
    <cellStyle name="Input 2 3 2 2 5 6 2 2" xfId="43129"/>
    <cellStyle name="Input 2 3 2 2 5 6 3" xfId="26373"/>
    <cellStyle name="Input 2 3 2 2 5 6 3 2" xfId="46904"/>
    <cellStyle name="Input 2 3 2 2 5 6 4" xfId="17125"/>
    <cellStyle name="Input 2 3 2 2 5 6 4 2" xfId="43514"/>
    <cellStyle name="Input 2 3 2 2 5 6 5" xfId="34662"/>
    <cellStyle name="Input 2 3 2 2 5 7" xfId="12623"/>
    <cellStyle name="Input 2 3 2 2 5 7 2" xfId="22579"/>
    <cellStyle name="Input 2 3 2 2 5 7 2 2" xfId="41538"/>
    <cellStyle name="Input 2 3 2 2 5 7 3" xfId="26721"/>
    <cellStyle name="Input 2 3 2 2 5 7 3 2" xfId="40031"/>
    <cellStyle name="Input 2 3 2 2 5 7 4" xfId="17488"/>
    <cellStyle name="Input 2 3 2 2 5 7 4 2" xfId="38100"/>
    <cellStyle name="Input 2 3 2 2 5 7 5" xfId="34327"/>
    <cellStyle name="Input 2 3 2 2 5 8" xfId="12336"/>
    <cellStyle name="Input 2 3 2 2 5 8 2" xfId="22292"/>
    <cellStyle name="Input 2 3 2 2 5 8 2 2" xfId="41543"/>
    <cellStyle name="Input 2 3 2 2 5 8 3" xfId="26445"/>
    <cellStyle name="Input 2 3 2 2 5 8 3 2" xfId="46906"/>
    <cellStyle name="Input 2 3 2 2 5 8 4" xfId="17201"/>
    <cellStyle name="Input 2 3 2 2 5 8 4 2" xfId="41193"/>
    <cellStyle name="Input 2 3 2 2 5 8 5" xfId="34586"/>
    <cellStyle name="Input 2 3 2 2 5 9" xfId="13085"/>
    <cellStyle name="Input 2 3 2 2 5 9 2" xfId="23041"/>
    <cellStyle name="Input 2 3 2 2 5 9 2 2" xfId="36857"/>
    <cellStyle name="Input 2 3 2 2 5 9 3" xfId="27166"/>
    <cellStyle name="Input 2 3 2 2 5 9 3 2" xfId="47190"/>
    <cellStyle name="Input 2 3 2 2 5 9 4" xfId="17950"/>
    <cellStyle name="Input 2 3 2 2 5 9 4 2" xfId="40127"/>
    <cellStyle name="Input 2 3 2 2 5 9 5" xfId="33909"/>
    <cellStyle name="Input 2 3 2 2 6" xfId="9943"/>
    <cellStyle name="Input 2 3 2 2 6 2" xfId="19967"/>
    <cellStyle name="Input 2 3 2 2 6 2 2" xfId="43703"/>
    <cellStyle name="Input 2 3 2 2 6 3" xfId="24399"/>
    <cellStyle name="Input 2 3 2 2 6 3 2" xfId="42894"/>
    <cellStyle name="Input 2 3 2 2 6 4" xfId="14808"/>
    <cellStyle name="Input 2 3 2 2 6 4 2" xfId="32393"/>
    <cellStyle name="Input 2 3 2 2 6 5" xfId="41945"/>
    <cellStyle name="Input 2 3 2 2 7" xfId="9867"/>
    <cellStyle name="Input 2 3 2 2 7 2" xfId="19891"/>
    <cellStyle name="Input 2 3 2 2 7 2 2" xfId="45943"/>
    <cellStyle name="Input 2 3 2 2 7 3" xfId="24327"/>
    <cellStyle name="Input 2 3 2 2 7 3 2" xfId="37652"/>
    <cellStyle name="Input 2 3 2 2 7 4" xfId="14732"/>
    <cellStyle name="Input 2 3 2 2 7 4 2" xfId="32469"/>
    <cellStyle name="Input 2 3 2 2 7 5" xfId="35431"/>
    <cellStyle name="Input 2 3 2 2 8" xfId="12189"/>
    <cellStyle name="Input 2 3 2 2 8 2" xfId="22145"/>
    <cellStyle name="Input 2 3 2 2 8 2 2" xfId="35133"/>
    <cellStyle name="Input 2 3 2 2 8 3" xfId="26302"/>
    <cellStyle name="Input 2 3 2 2 8 3 2" xfId="44210"/>
    <cellStyle name="Input 2 3 2 2 8 4" xfId="17054"/>
    <cellStyle name="Input 2 3 2 2 8 4 2" xfId="41622"/>
    <cellStyle name="Input 2 3 2 2 8 5" xfId="34733"/>
    <cellStyle name="Input 2 3 2 2 9" xfId="9717"/>
    <cellStyle name="Input 2 3 2 2 9 2" xfId="19741"/>
    <cellStyle name="Input 2 3 2 2 9 2 2" xfId="43389"/>
    <cellStyle name="Input 2 3 2 2 9 3" xfId="24177"/>
    <cellStyle name="Input 2 3 2 2 9 3 2" xfId="40314"/>
    <cellStyle name="Input 2 3 2 2 9 4" xfId="14582"/>
    <cellStyle name="Input 2 3 2 2 9 4 2" xfId="32617"/>
    <cellStyle name="Input 2 3 2 2 9 5" xfId="44715"/>
    <cellStyle name="Input 2 3 2 20" xfId="13869"/>
    <cellStyle name="Input 2 3 2 20 2" xfId="23811"/>
    <cellStyle name="Input 2 3 2 20 2 2" xfId="36584"/>
    <cellStyle name="Input 2 3 2 20 3" xfId="27904"/>
    <cellStyle name="Input 2 3 2 20 3 2" xfId="47834"/>
    <cellStyle name="Input 2 3 2 20 4" xfId="18734"/>
    <cellStyle name="Input 2 3 2 20 4 2" xfId="36433"/>
    <cellStyle name="Input 2 3 2 20 5" xfId="33219"/>
    <cellStyle name="Input 2 3 2 21" xfId="19113"/>
    <cellStyle name="Input 2 3 2 21 2" xfId="38075"/>
    <cellStyle name="Input 2 3 2 22" xfId="19495"/>
    <cellStyle name="Input 2 3 2 22 2" xfId="43200"/>
    <cellStyle name="Input 2 3 2 23" xfId="14248"/>
    <cellStyle name="Input 2 3 2 23 2" xfId="32894"/>
    <cellStyle name="Input 2 3 2 24" xfId="34929"/>
    <cellStyle name="Input 2 3 2 3" xfId="784"/>
    <cellStyle name="Input 2 3 2 3 10" xfId="12259"/>
    <cellStyle name="Input 2 3 2 3 10 2" xfId="22215"/>
    <cellStyle name="Input 2 3 2 3 10 2 2" xfId="45870"/>
    <cellStyle name="Input 2 3 2 3 10 3" xfId="26372"/>
    <cellStyle name="Input 2 3 2 3 10 3 2" xfId="40906"/>
    <cellStyle name="Input 2 3 2 3 10 4" xfId="17124"/>
    <cellStyle name="Input 2 3 2 3 10 4 2" xfId="46237"/>
    <cellStyle name="Input 2 3 2 3 10 5" xfId="34663"/>
    <cellStyle name="Input 2 3 2 3 11" xfId="12622"/>
    <cellStyle name="Input 2 3 2 3 11 2" xfId="22578"/>
    <cellStyle name="Input 2 3 2 3 11 2 2" xfId="44411"/>
    <cellStyle name="Input 2 3 2 3 11 3" xfId="26720"/>
    <cellStyle name="Input 2 3 2 3 11 3 2" xfId="37009"/>
    <cellStyle name="Input 2 3 2 3 11 4" xfId="17487"/>
    <cellStyle name="Input 2 3 2 3 11 4 2" xfId="35414"/>
    <cellStyle name="Input 2 3 2 3 11 5" xfId="34328"/>
    <cellStyle name="Input 2 3 2 3 12" xfId="12335"/>
    <cellStyle name="Input 2 3 2 3 12 2" xfId="22291"/>
    <cellStyle name="Input 2 3 2 3 12 2 2" xfId="44416"/>
    <cellStyle name="Input 2 3 2 3 12 3" xfId="26444"/>
    <cellStyle name="Input 2 3 2 3 12 3 2" xfId="40908"/>
    <cellStyle name="Input 2 3 2 3 12 4" xfId="17200"/>
    <cellStyle name="Input 2 3 2 3 12 4 2" xfId="38105"/>
    <cellStyle name="Input 2 3 2 3 12 5" xfId="34587"/>
    <cellStyle name="Input 2 3 2 3 13" xfId="13084"/>
    <cellStyle name="Input 2 3 2 3 13 2" xfId="23040"/>
    <cellStyle name="Input 2 3 2 3 13 2 2" xfId="43154"/>
    <cellStyle name="Input 2 3 2 3 13 3" xfId="27165"/>
    <cellStyle name="Input 2 3 2 3 13 3 2" xfId="47189"/>
    <cellStyle name="Input 2 3 2 3 13 4" xfId="17949"/>
    <cellStyle name="Input 2 3 2 3 13 4 2" xfId="37371"/>
    <cellStyle name="Input 2 3 2 3 13 5" xfId="33910"/>
    <cellStyle name="Input 2 3 2 3 14" xfId="13170"/>
    <cellStyle name="Input 2 3 2 3 14 2" xfId="23126"/>
    <cellStyle name="Input 2 3 2 3 14 2 2" xfId="46789"/>
    <cellStyle name="Input 2 3 2 3 14 3" xfId="27251"/>
    <cellStyle name="Input 2 3 2 3 14 3 2" xfId="47261"/>
    <cellStyle name="Input 2 3 2 3 14 4" xfId="18035"/>
    <cellStyle name="Input 2 3 2 3 14 4 2" xfId="38440"/>
    <cellStyle name="Input 2 3 2 3 14 5" xfId="33834"/>
    <cellStyle name="Input 2 3 2 3 15" xfId="13438"/>
    <cellStyle name="Input 2 3 2 3 15 2" xfId="23389"/>
    <cellStyle name="Input 2 3 2 3 15 2 2" xfId="46860"/>
    <cellStyle name="Input 2 3 2 3 15 3" xfId="27504"/>
    <cellStyle name="Input 2 3 2 3 15 3 2" xfId="47492"/>
    <cellStyle name="Input 2 3 2 3 15 4" xfId="18303"/>
    <cellStyle name="Input 2 3 2 3 15 4 2" xfId="35400"/>
    <cellStyle name="Input 2 3 2 3 15 5" xfId="33590"/>
    <cellStyle name="Input 2 3 2 3 16" xfId="12875"/>
    <cellStyle name="Input 2 3 2 3 16 2" xfId="22831"/>
    <cellStyle name="Input 2 3 2 3 16 2 2" xfId="43607"/>
    <cellStyle name="Input 2 3 2 3 16 3" xfId="26963"/>
    <cellStyle name="Input 2 3 2 3 16 3 2" xfId="46995"/>
    <cellStyle name="Input 2 3 2 3 16 4" xfId="17740"/>
    <cellStyle name="Input 2 3 2 3 16 4 2" xfId="41475"/>
    <cellStyle name="Input 2 3 2 3 16 5" xfId="34113"/>
    <cellStyle name="Input 2 3 2 3 17" xfId="13277"/>
    <cellStyle name="Input 2 3 2 3 17 2" xfId="23232"/>
    <cellStyle name="Input 2 3 2 3 17 2 2" xfId="36742"/>
    <cellStyle name="Input 2 3 2 3 17 3" xfId="27351"/>
    <cellStyle name="Input 2 3 2 3 17 3 2" xfId="47353"/>
    <cellStyle name="Input 2 3 2 3 17 4" xfId="18142"/>
    <cellStyle name="Input 2 3 2 3 17 4 2" xfId="43177"/>
    <cellStyle name="Input 2 3 2 3 17 5" xfId="33737"/>
    <cellStyle name="Input 2 3 2 3 18" xfId="13862"/>
    <cellStyle name="Input 2 3 2 3 18 2" xfId="23804"/>
    <cellStyle name="Input 2 3 2 3 18 2 2" xfId="40004"/>
    <cellStyle name="Input 2 3 2 3 18 3" xfId="27897"/>
    <cellStyle name="Input 2 3 2 3 18 3 2" xfId="47827"/>
    <cellStyle name="Input 2 3 2 3 18 4" xfId="18727"/>
    <cellStyle name="Input 2 3 2 3 18 4 2" xfId="46182"/>
    <cellStyle name="Input 2 3 2 3 18 5" xfId="33226"/>
    <cellStyle name="Input 2 3 2 3 19" xfId="19120"/>
    <cellStyle name="Input 2 3 2 3 19 2" xfId="40234"/>
    <cellStyle name="Input 2 3 2 3 2" xfId="785"/>
    <cellStyle name="Input 2 3 2 3 2 10" xfId="13083"/>
    <cellStyle name="Input 2 3 2 3 2 10 2" xfId="23039"/>
    <cellStyle name="Input 2 3 2 3 2 10 2 2" xfId="45895"/>
    <cellStyle name="Input 2 3 2 3 2 10 3" xfId="27164"/>
    <cellStyle name="Input 2 3 2 3 2 10 3 2" xfId="47188"/>
    <cellStyle name="Input 2 3 2 3 2 10 4" xfId="17948"/>
    <cellStyle name="Input 2 3 2 3 2 10 4 2" xfId="43667"/>
    <cellStyle name="Input 2 3 2 3 2 10 5" xfId="33911"/>
    <cellStyle name="Input 2 3 2 3 2 11" xfId="13169"/>
    <cellStyle name="Input 2 3 2 3 2 11 2" xfId="23125"/>
    <cellStyle name="Input 2 3 2 3 2 11 2 2" xfId="40788"/>
    <cellStyle name="Input 2 3 2 3 2 11 3" xfId="27250"/>
    <cellStyle name="Input 2 3 2 3 2 11 3 2" xfId="47260"/>
    <cellStyle name="Input 2 3 2 3 2 11 4" xfId="18034"/>
    <cellStyle name="Input 2 3 2 3 2 11 4 2" xfId="36285"/>
    <cellStyle name="Input 2 3 2 3 2 11 5" xfId="33835"/>
    <cellStyle name="Input 2 3 2 3 2 12" xfId="13437"/>
    <cellStyle name="Input 2 3 2 3 2 12 2" xfId="23388"/>
    <cellStyle name="Input 2 3 2 3 2 12 2 2" xfId="40862"/>
    <cellStyle name="Input 2 3 2 3 2 12 3" xfId="27503"/>
    <cellStyle name="Input 2 3 2 3 2 12 3 2" xfId="47491"/>
    <cellStyle name="Input 2 3 2 3 2 12 4" xfId="18302"/>
    <cellStyle name="Input 2 3 2 3 2 12 4 2" xfId="41668"/>
    <cellStyle name="Input 2 3 2 3 2 12 5" xfId="33591"/>
    <cellStyle name="Input 2 3 2 3 2 13" xfId="12874"/>
    <cellStyle name="Input 2 3 2 3 2 13 2" xfId="22830"/>
    <cellStyle name="Input 2 3 2 3 2 13 2 2" xfId="46326"/>
    <cellStyle name="Input 2 3 2 3 2 13 3" xfId="26962"/>
    <cellStyle name="Input 2 3 2 3 2 13 3 2" xfId="46994"/>
    <cellStyle name="Input 2 3 2 3 2 13 4" xfId="17739"/>
    <cellStyle name="Input 2 3 2 3 2 13 4 2" xfId="44349"/>
    <cellStyle name="Input 2 3 2 3 2 13 5" xfId="34114"/>
    <cellStyle name="Input 2 3 2 3 2 14" xfId="13276"/>
    <cellStyle name="Input 2 3 2 3 2 14 2" xfId="23231"/>
    <cellStyle name="Input 2 3 2 3 2 14 2 2" xfId="43041"/>
    <cellStyle name="Input 2 3 2 3 2 14 3" xfId="27350"/>
    <cellStyle name="Input 2 3 2 3 2 14 3 2" xfId="47352"/>
    <cellStyle name="Input 2 3 2 3 2 14 4" xfId="18141"/>
    <cellStyle name="Input 2 3 2 3 2 14 4 2" xfId="45913"/>
    <cellStyle name="Input 2 3 2 3 2 14 5" xfId="33738"/>
    <cellStyle name="Input 2 3 2 3 2 15" xfId="13861"/>
    <cellStyle name="Input 2 3 2 3 2 15 2" xfId="23803"/>
    <cellStyle name="Input 2 3 2 3 2 15 2 2" xfId="36972"/>
    <cellStyle name="Input 2 3 2 3 2 15 3" xfId="27896"/>
    <cellStyle name="Input 2 3 2 3 2 15 3 2" xfId="47826"/>
    <cellStyle name="Input 2 3 2 3 2 15 4" xfId="18726"/>
    <cellStyle name="Input 2 3 2 3 2 15 4 2" xfId="40140"/>
    <cellStyle name="Input 2 3 2 3 2 15 5" xfId="33227"/>
    <cellStyle name="Input 2 3 2 3 2 16" xfId="19121"/>
    <cellStyle name="Input 2 3 2 3 2 16 2" xfId="46271"/>
    <cellStyle name="Input 2 3 2 3 2 17" xfId="19487"/>
    <cellStyle name="Input 2 3 2 3 2 17 2" xfId="44030"/>
    <cellStyle name="Input 2 3 2 3 2 18" xfId="14256"/>
    <cellStyle name="Input 2 3 2 3 2 18 2" xfId="32886"/>
    <cellStyle name="Input 2 3 2 3 2 19" xfId="34921"/>
    <cellStyle name="Input 2 3 2 3 2 2" xfId="786"/>
    <cellStyle name="Input 2 3 2 3 2 2 10" xfId="13168"/>
    <cellStyle name="Input 2 3 2 3 2 2 10 2" xfId="23124"/>
    <cellStyle name="Input 2 3 2 3 2 2 10 2 2" xfId="37884"/>
    <cellStyle name="Input 2 3 2 3 2 2 10 3" xfId="27249"/>
    <cellStyle name="Input 2 3 2 3 2 2 10 3 2" xfId="47259"/>
    <cellStyle name="Input 2 3 2 3 2 2 10 4" xfId="18033"/>
    <cellStyle name="Input 2 3 2 3 2 2 10 4 2" xfId="42582"/>
    <cellStyle name="Input 2 3 2 3 2 2 10 5" xfId="33836"/>
    <cellStyle name="Input 2 3 2 3 2 2 11" xfId="13436"/>
    <cellStyle name="Input 2 3 2 3 2 2 11 2" xfId="23387"/>
    <cellStyle name="Input 2 3 2 3 2 2 11 2 2" xfId="40978"/>
    <cellStyle name="Input 2 3 2 3 2 2 11 3" xfId="27502"/>
    <cellStyle name="Input 2 3 2 3 2 2 11 3 2" xfId="47490"/>
    <cellStyle name="Input 2 3 2 3 2 2 11 4" xfId="18301"/>
    <cellStyle name="Input 2 3 2 3 2 2 11 4 2" xfId="44536"/>
    <cellStyle name="Input 2 3 2 3 2 2 11 5" xfId="33592"/>
    <cellStyle name="Input 2 3 2 3 2 2 12" xfId="12873"/>
    <cellStyle name="Input 2 3 2 3 2 2 12 2" xfId="22829"/>
    <cellStyle name="Input 2 3 2 3 2 2 12 2 2" xfId="40294"/>
    <cellStyle name="Input 2 3 2 3 2 2 12 3" xfId="26961"/>
    <cellStyle name="Input 2 3 2 3 2 2 12 3 2" xfId="46993"/>
    <cellStyle name="Input 2 3 2 3 2 2 12 4" xfId="17738"/>
    <cellStyle name="Input 2 3 2 3 2 2 12 4 2" xfId="38311"/>
    <cellStyle name="Input 2 3 2 3 2 2 12 5" xfId="34115"/>
    <cellStyle name="Input 2 3 2 3 2 2 13" xfId="13275"/>
    <cellStyle name="Input 2 3 2 3 2 2 13 2" xfId="23230"/>
    <cellStyle name="Input 2 3 2 3 2 2 13 2 2" xfId="45787"/>
    <cellStyle name="Input 2 3 2 3 2 2 13 3" xfId="27349"/>
    <cellStyle name="Input 2 3 2 3 2 2 13 3 2" xfId="47351"/>
    <cellStyle name="Input 2 3 2 3 2 2 13 4" xfId="18140"/>
    <cellStyle name="Input 2 3 2 3 2 2 13 4 2" xfId="39868"/>
    <cellStyle name="Input 2 3 2 3 2 2 13 5" xfId="33739"/>
    <cellStyle name="Input 2 3 2 3 2 2 14" xfId="13860"/>
    <cellStyle name="Input 2 3 2 3 2 2 14 2" xfId="23802"/>
    <cellStyle name="Input 2 3 2 3 2 2 14 2 2" xfId="43267"/>
    <cellStyle name="Input 2 3 2 3 2 2 14 3" xfId="27895"/>
    <cellStyle name="Input 2 3 2 3 2 2 14 3 2" xfId="47825"/>
    <cellStyle name="Input 2 3 2 3 2 2 14 4" xfId="18725"/>
    <cellStyle name="Input 2 3 2 3 2 2 14 4 2" xfId="37384"/>
    <cellStyle name="Input 2 3 2 3 2 2 14 5" xfId="33228"/>
    <cellStyle name="Input 2 3 2 3 2 2 15" xfId="19122"/>
    <cellStyle name="Input 2 3 2 3 2 2 15 2" xfId="43548"/>
    <cellStyle name="Input 2 3 2 3 2 2 16" xfId="19486"/>
    <cellStyle name="Input 2 3 2 3 2 2 16 2" xfId="46728"/>
    <cellStyle name="Input 2 3 2 3 2 2 17" xfId="14257"/>
    <cellStyle name="Input 2 3 2 3 2 2 17 2" xfId="32885"/>
    <cellStyle name="Input 2 3 2 3 2 2 18" xfId="34920"/>
    <cellStyle name="Input 2 3 2 3 2 2 2" xfId="9951"/>
    <cellStyle name="Input 2 3 2 3 2 2 2 2" xfId="19975"/>
    <cellStyle name="Input 2 3 2 3 2 2 2 2 2" xfId="46122"/>
    <cellStyle name="Input 2 3 2 3 2 2 2 3" xfId="24407"/>
    <cellStyle name="Input 2 3 2 3 2 2 2 3 2" xfId="42790"/>
    <cellStyle name="Input 2 3 2 3 2 2 2 4" xfId="14816"/>
    <cellStyle name="Input 2 3 2 3 2 2 2 4 2" xfId="32385"/>
    <cellStyle name="Input 2 3 2 3 2 2 2 5" xfId="42001"/>
    <cellStyle name="Input 2 3 2 3 2 2 3" xfId="9875"/>
    <cellStyle name="Input 2 3 2 3 2 2 3 2" xfId="19899"/>
    <cellStyle name="Input 2 3 2 3 2 2 3 2 2" xfId="46202"/>
    <cellStyle name="Input 2 3 2 3 2 2 3 3" xfId="24335"/>
    <cellStyle name="Input 2 3 2 3 2 2 3 3 2" xfId="43631"/>
    <cellStyle name="Input 2 3 2 3 2 2 3 4" xfId="14740"/>
    <cellStyle name="Input 2 3 2 3 2 2 3 4 2" xfId="32461"/>
    <cellStyle name="Input 2 3 2 3 2 2 3 5" xfId="42148"/>
    <cellStyle name="Input 2 3 2 3 2 2 4" xfId="12181"/>
    <cellStyle name="Input 2 3 2 3 2 2 4 2" xfId="22137"/>
    <cellStyle name="Input 2 3 2 3 2 2 4 2 2" xfId="36730"/>
    <cellStyle name="Input 2 3 2 3 2 2 4 3" xfId="26294"/>
    <cellStyle name="Input 2 3 2 3 2 2 4 3 2" xfId="42916"/>
    <cellStyle name="Input 2 3 2 3 2 2 4 4" xfId="17046"/>
    <cellStyle name="Input 2 3 2 3 2 2 4 4 2" xfId="41486"/>
    <cellStyle name="Input 2 3 2 3 2 2 4 5" xfId="34741"/>
    <cellStyle name="Input 2 3 2 3 2 2 5" xfId="9725"/>
    <cellStyle name="Input 2 3 2 3 2 2 5 2" xfId="19749"/>
    <cellStyle name="Input 2 3 2 3 2 2 5 2 2" xfId="42987"/>
    <cellStyle name="Input 2 3 2 3 2 2 5 3" xfId="24185"/>
    <cellStyle name="Input 2 3 2 3 2 2 5 3 2" xfId="40011"/>
    <cellStyle name="Input 2 3 2 3 2 2 5 4" xfId="14590"/>
    <cellStyle name="Input 2 3 2 3 2 2 5 4 2" xfId="32609"/>
    <cellStyle name="Input 2 3 2 3 2 2 5 5" xfId="44626"/>
    <cellStyle name="Input 2 3 2 3 2 2 6" xfId="12257"/>
    <cellStyle name="Input 2 3 2 3 2 2 6 2" xfId="22213"/>
    <cellStyle name="Input 2 3 2 3 2 2 6 2 2" xfId="36945"/>
    <cellStyle name="Input 2 3 2 3 2 2 6 3" xfId="26370"/>
    <cellStyle name="Input 2 3 2 3 2 2 6 3 2" xfId="41367"/>
    <cellStyle name="Input 2 3 2 3 2 2 6 4" xfId="17122"/>
    <cellStyle name="Input 2 3 2 3 2 2 6 4 2" xfId="37708"/>
    <cellStyle name="Input 2 3 2 3 2 2 6 5" xfId="34665"/>
    <cellStyle name="Input 2 3 2 3 2 2 7" xfId="12620"/>
    <cellStyle name="Input 2 3 2 3 2 2 7 2" xfId="22576"/>
    <cellStyle name="Input 2 3 2 3 2 2 7 2 2" xfId="35132"/>
    <cellStyle name="Input 2 3 2 3 2 2 7 3" xfId="26718"/>
    <cellStyle name="Input 2 3 2 3 2 2 7 3 2" xfId="46034"/>
    <cellStyle name="Input 2 3 2 3 2 2 7 4" xfId="17485"/>
    <cellStyle name="Input 2 3 2 3 2 2 7 4 2" xfId="44551"/>
    <cellStyle name="Input 2 3 2 3 2 2 7 5" xfId="34330"/>
    <cellStyle name="Input 2 3 2 3 2 2 8" xfId="12333"/>
    <cellStyle name="Input 2 3 2 3 2 2 8 2" xfId="22289"/>
    <cellStyle name="Input 2 3 2 3 2 2 8 2 2" xfId="35136"/>
    <cellStyle name="Input 2 3 2 3 2 2 8 3" xfId="26442"/>
    <cellStyle name="Input 2 3 2 3 2 2 8 3 2" xfId="41365"/>
    <cellStyle name="Input 2 3 2 3 2 2 8 4" xfId="17198"/>
    <cellStyle name="Input 2 3 2 3 2 2 8 4 2" xfId="41688"/>
    <cellStyle name="Input 2 3 2 3 2 2 8 5" xfId="34589"/>
    <cellStyle name="Input 2 3 2 3 2 2 9" xfId="13082"/>
    <cellStyle name="Input 2 3 2 3 2 2 9 2" xfId="23038"/>
    <cellStyle name="Input 2 3 2 3 2 2 9 2 2" xfId="39845"/>
    <cellStyle name="Input 2 3 2 3 2 2 9 3" xfId="27163"/>
    <cellStyle name="Input 2 3 2 3 2 2 9 3 2" xfId="47187"/>
    <cellStyle name="Input 2 3 2 3 2 2 9 4" xfId="17947"/>
    <cellStyle name="Input 2 3 2 3 2 2 9 4 2" xfId="46384"/>
    <cellStyle name="Input 2 3 2 3 2 2 9 5" xfId="33912"/>
    <cellStyle name="Input 2 3 2 3 2 3" xfId="9950"/>
    <cellStyle name="Input 2 3 2 3 2 3 2" xfId="19974"/>
    <cellStyle name="Input 2 3 2 3 2 3 2 2" xfId="40080"/>
    <cellStyle name="Input 2 3 2 3 2 3 3" xfId="24406"/>
    <cellStyle name="Input 2 3 2 3 2 3 3 2" xfId="45546"/>
    <cellStyle name="Input 2 3 2 3 2 3 4" xfId="14815"/>
    <cellStyle name="Input 2 3 2 3 2 3 4 2" xfId="32386"/>
    <cellStyle name="Input 2 3 2 3 2 3 5" xfId="44793"/>
    <cellStyle name="Input 2 3 2 3 2 4" xfId="9874"/>
    <cellStyle name="Input 2 3 2 3 2 4 2" xfId="19898"/>
    <cellStyle name="Input 2 3 2 3 2 4 2 2" xfId="40160"/>
    <cellStyle name="Input 2 3 2 3 2 4 3" xfId="24334"/>
    <cellStyle name="Input 2 3 2 3 2 4 3 2" xfId="46350"/>
    <cellStyle name="Input 2 3 2 3 2 4 4" xfId="14739"/>
    <cellStyle name="Input 2 3 2 3 2 4 4 2" xfId="32462"/>
    <cellStyle name="Input 2 3 2 3 2 4 5" xfId="44929"/>
    <cellStyle name="Input 2 3 2 3 2 5" xfId="12182"/>
    <cellStyle name="Input 2 3 2 3 2 5 2" xfId="22138"/>
    <cellStyle name="Input 2 3 2 3 2 5 2 2" xfId="39446"/>
    <cellStyle name="Input 2 3 2 3 2 5 3" xfId="26295"/>
    <cellStyle name="Input 2 3 2 3 2 5 3 2" xfId="36617"/>
    <cellStyle name="Input 2 3 2 3 2 5 4" xfId="17047"/>
    <cellStyle name="Input 2 3 2 3 2 5 4 2" xfId="35217"/>
    <cellStyle name="Input 2 3 2 3 2 5 5" xfId="34740"/>
    <cellStyle name="Input 2 3 2 3 2 6" xfId="9724"/>
    <cellStyle name="Input 2 3 2 3 2 6 2" xfId="19748"/>
    <cellStyle name="Input 2 3 2 3 2 6 2 2" xfId="45734"/>
    <cellStyle name="Input 2 3 2 3 2 6 3" xfId="24184"/>
    <cellStyle name="Input 2 3 2 3 2 6 3 2" xfId="36979"/>
    <cellStyle name="Input 2 3 2 3 2 6 4" xfId="14589"/>
    <cellStyle name="Input 2 3 2 3 2 6 4 2" xfId="32610"/>
    <cellStyle name="Input 2 3 2 3 2 6 5" xfId="38571"/>
    <cellStyle name="Input 2 3 2 3 2 7" xfId="12258"/>
    <cellStyle name="Input 2 3 2 3 2 7 2" xfId="22214"/>
    <cellStyle name="Input 2 3 2 3 2 7 2 2" xfId="39819"/>
    <cellStyle name="Input 2 3 2 3 2 7 3" xfId="26371"/>
    <cellStyle name="Input 2 3 2 3 2 7 3 2" xfId="35098"/>
    <cellStyle name="Input 2 3 2 3 2 7 4" xfId="17123"/>
    <cellStyle name="Input 2 3 2 3 2 7 4 2" xfId="40200"/>
    <cellStyle name="Input 2 3 2 3 2 7 5" xfId="34664"/>
    <cellStyle name="Input 2 3 2 3 2 8" xfId="12621"/>
    <cellStyle name="Input 2 3 2 3 2 8 2" xfId="22577"/>
    <cellStyle name="Input 2 3 2 3 2 8 2 2" xfId="38373"/>
    <cellStyle name="Input 2 3 2 3 2 8 3" xfId="26719"/>
    <cellStyle name="Input 2 3 2 3 2 8 3 2" xfId="43304"/>
    <cellStyle name="Input 2 3 2 3 2 8 4" xfId="17486"/>
    <cellStyle name="Input 2 3 2 3 2 8 4 2" xfId="41683"/>
    <cellStyle name="Input 2 3 2 3 2 8 5" xfId="34329"/>
    <cellStyle name="Input 2 3 2 3 2 9" xfId="12334"/>
    <cellStyle name="Input 2 3 2 3 2 9 2" xfId="22290"/>
    <cellStyle name="Input 2 3 2 3 2 9 2 2" xfId="38378"/>
    <cellStyle name="Input 2 3 2 3 2 9 3" xfId="26443"/>
    <cellStyle name="Input 2 3 2 3 2 9 3 2" xfId="35096"/>
    <cellStyle name="Input 2 3 2 3 2 9 4" xfId="17199"/>
    <cellStyle name="Input 2 3 2 3 2 9 4 2" xfId="35419"/>
    <cellStyle name="Input 2 3 2 3 2 9 5" xfId="34588"/>
    <cellStyle name="Input 2 3 2 3 20" xfId="19488"/>
    <cellStyle name="Input 2 3 2 3 20 2" xfId="37750"/>
    <cellStyle name="Input 2 3 2 3 21" xfId="14255"/>
    <cellStyle name="Input 2 3 2 3 21 2" xfId="32887"/>
    <cellStyle name="Input 2 3 2 3 22" xfId="34922"/>
    <cellStyle name="Input 2 3 2 3 3" xfId="787"/>
    <cellStyle name="Input 2 3 2 3 3 10" xfId="13167"/>
    <cellStyle name="Input 2 3 2 3 3 10 2" xfId="23123"/>
    <cellStyle name="Input 2 3 2 3 3 10 2 2" xfId="44164"/>
    <cellStyle name="Input 2 3 2 3 3 10 3" xfId="27248"/>
    <cellStyle name="Input 2 3 2 3 3 10 3 2" xfId="47258"/>
    <cellStyle name="Input 2 3 2 3 3 10 4" xfId="18032"/>
    <cellStyle name="Input 2 3 2 3 3 10 4 2" xfId="45342"/>
    <cellStyle name="Input 2 3 2 3 3 10 5" xfId="33837"/>
    <cellStyle name="Input 2 3 2 3 3 11" xfId="13435"/>
    <cellStyle name="Input 2 3 2 3 3 11 2" xfId="23386"/>
    <cellStyle name="Input 2 3 2 3 3 11 2 2" xfId="41286"/>
    <cellStyle name="Input 2 3 2 3 3 11 3" xfId="27501"/>
    <cellStyle name="Input 2 3 2 3 3 11 3 2" xfId="47489"/>
    <cellStyle name="Input 2 3 2 3 3 11 4" xfId="18300"/>
    <cellStyle name="Input 2 3 2 3 3 11 4 2" xfId="38503"/>
    <cellStyle name="Input 2 3 2 3 3 11 5" xfId="33593"/>
    <cellStyle name="Input 2 3 2 3 3 12" xfId="12872"/>
    <cellStyle name="Input 2 3 2 3 3 12 2" xfId="22828"/>
    <cellStyle name="Input 2 3 2 3 3 12 2 2" xfId="37481"/>
    <cellStyle name="Input 2 3 2 3 3 12 3" xfId="26960"/>
    <cellStyle name="Input 2 3 2 3 3 12 3 2" xfId="46992"/>
    <cellStyle name="Input 2 3 2 3 3 12 4" xfId="17737"/>
    <cellStyle name="Input 2 3 2 3 3 12 4 2" xfId="36348"/>
    <cellStyle name="Input 2 3 2 3 3 12 5" xfId="34116"/>
    <cellStyle name="Input 2 3 2 3 3 13" xfId="13274"/>
    <cellStyle name="Input 2 3 2 3 3 13 2" xfId="23229"/>
    <cellStyle name="Input 2 3 2 3 3 13 2 2" xfId="39731"/>
    <cellStyle name="Input 2 3 2 3 3 13 3" xfId="27348"/>
    <cellStyle name="Input 2 3 2 3 3 13 3 2" xfId="47350"/>
    <cellStyle name="Input 2 3 2 3 3 13 4" xfId="18139"/>
    <cellStyle name="Input 2 3 2 3 3 13 4 2" xfId="37235"/>
    <cellStyle name="Input 2 3 2 3 3 13 5" xfId="33740"/>
    <cellStyle name="Input 2 3 2 3 3 14" xfId="13859"/>
    <cellStyle name="Input 2 3 2 3 3 14 2" xfId="23801"/>
    <cellStyle name="Input 2 3 2 3 3 14 2 2" xfId="46003"/>
    <cellStyle name="Input 2 3 2 3 3 14 3" xfId="27894"/>
    <cellStyle name="Input 2 3 2 3 3 14 3 2" xfId="47824"/>
    <cellStyle name="Input 2 3 2 3 3 14 4" xfId="18724"/>
    <cellStyle name="Input 2 3 2 3 3 14 4 2" xfId="43679"/>
    <cellStyle name="Input 2 3 2 3 3 14 5" xfId="33229"/>
    <cellStyle name="Input 2 3 2 3 3 15" xfId="19123"/>
    <cellStyle name="Input 2 3 2 3 3 15 2" xfId="37251"/>
    <cellStyle name="Input 2 3 2 3 3 16" xfId="19485"/>
    <cellStyle name="Input 2 3 2 3 3 16 2" xfId="40725"/>
    <cellStyle name="Input 2 3 2 3 3 17" xfId="14258"/>
    <cellStyle name="Input 2 3 2 3 3 17 2" xfId="32884"/>
    <cellStyle name="Input 2 3 2 3 3 18" xfId="34919"/>
    <cellStyle name="Input 2 3 2 3 3 2" xfId="9952"/>
    <cellStyle name="Input 2 3 2 3 3 2 2" xfId="19976"/>
    <cellStyle name="Input 2 3 2 3 3 2 2 2" xfId="43393"/>
    <cellStyle name="Input 2 3 2 3 3 2 3" xfId="24408"/>
    <cellStyle name="Input 2 3 2 3 3 2 3 2" xfId="36494"/>
    <cellStyle name="Input 2 3 2 3 3 2 4" xfId="14817"/>
    <cellStyle name="Input 2 3 2 3 3 2 4 2" xfId="32384"/>
    <cellStyle name="Input 2 3 2 3 3 2 5" xfId="35685"/>
    <cellStyle name="Input 2 3 2 3 3 3" xfId="9876"/>
    <cellStyle name="Input 2 3 2 3 3 3 2" xfId="19900"/>
    <cellStyle name="Input 2 3 2 3 3 3 2 2" xfId="43474"/>
    <cellStyle name="Input 2 3 2 3 3 3 3" xfId="24336"/>
    <cellStyle name="Input 2 3 2 3 3 3 3 2" xfId="37335"/>
    <cellStyle name="Input 2 3 2 3 3 3 4" xfId="14741"/>
    <cellStyle name="Input 2 3 2 3 3 3 4 2" xfId="32460"/>
    <cellStyle name="Input 2 3 2 3 3 3 5" xfId="35839"/>
    <cellStyle name="Input 2 3 2 3 3 4" xfId="12180"/>
    <cellStyle name="Input 2 3 2 3 3 4 2" xfId="22136"/>
    <cellStyle name="Input 2 3 2 3 3 4 2 2" xfId="43030"/>
    <cellStyle name="Input 2 3 2 3 3 4 3" xfId="26293"/>
    <cellStyle name="Input 2 3 2 3 3 4 3 2" xfId="45665"/>
    <cellStyle name="Input 2 3 2 3 3 4 4" xfId="17045"/>
    <cellStyle name="Input 2 3 2 3 3 4 4 2" xfId="44359"/>
    <cellStyle name="Input 2 3 2 3 3 4 5" xfId="34742"/>
    <cellStyle name="Input 2 3 2 3 3 5" xfId="9726"/>
    <cellStyle name="Input 2 3 2 3 3 5 2" xfId="19750"/>
    <cellStyle name="Input 2 3 2 3 3 5 2 2" xfId="36688"/>
    <cellStyle name="Input 2 3 2 3 3 5 3" xfId="24186"/>
    <cellStyle name="Input 2 3 2 3 3 5 3 2" xfId="46052"/>
    <cellStyle name="Input 2 3 2 3 3 5 4" xfId="14591"/>
    <cellStyle name="Input 2 3 2 3 3 5 4 2" xfId="32608"/>
    <cellStyle name="Input 2 3 2 3 3 5 5" xfId="41775"/>
    <cellStyle name="Input 2 3 2 3 3 6" xfId="12256"/>
    <cellStyle name="Input 2 3 2 3 3 6 2" xfId="22212"/>
    <cellStyle name="Input 2 3 2 3 3 6 2 2" xfId="43243"/>
    <cellStyle name="Input 2 3 2 3 3 6 3" xfId="26369"/>
    <cellStyle name="Input 2 3 2 3 3 6 3 2" xfId="44245"/>
    <cellStyle name="Input 2 3 2 3 3 6 4" xfId="17121"/>
    <cellStyle name="Input 2 3 2 3 3 6 4 2" xfId="43991"/>
    <cellStyle name="Input 2 3 2 3 3 6 5" xfId="34666"/>
    <cellStyle name="Input 2 3 2 3 3 7" xfId="12619"/>
    <cellStyle name="Input 2 3 2 3 3 7 2" xfId="22575"/>
    <cellStyle name="Input 2 3 2 3 3 7 2 2" xfId="41403"/>
    <cellStyle name="Input 2 3 2 3 3 7 3" xfId="26717"/>
    <cellStyle name="Input 2 3 2 3 3 7 3 2" xfId="39992"/>
    <cellStyle name="Input 2 3 2 3 3 7 4" xfId="17484"/>
    <cellStyle name="Input 2 3 2 3 3 7 4 2" xfId="38518"/>
    <cellStyle name="Input 2 3 2 3 3 7 5" xfId="34331"/>
    <cellStyle name="Input 2 3 2 3 3 8" xfId="12332"/>
    <cellStyle name="Input 2 3 2 3 3 8 2" xfId="22288"/>
    <cellStyle name="Input 2 3 2 3 3 8 2 2" xfId="41407"/>
    <cellStyle name="Input 2 3 2 3 3 8 3" xfId="26441"/>
    <cellStyle name="Input 2 3 2 3 3 8 3 2" xfId="44243"/>
    <cellStyle name="Input 2 3 2 3 3 8 4" xfId="17197"/>
    <cellStyle name="Input 2 3 2 3 3 8 4 2" xfId="44556"/>
    <cellStyle name="Input 2 3 2 3 3 8 5" xfId="34590"/>
    <cellStyle name="Input 2 3 2 3 3 9" xfId="13081"/>
    <cellStyle name="Input 2 3 2 3 3 9 2" xfId="23037"/>
    <cellStyle name="Input 2 3 2 3 3 9 2 2" xfId="36960"/>
    <cellStyle name="Input 2 3 2 3 3 9 3" xfId="27162"/>
    <cellStyle name="Input 2 3 2 3 3 9 3 2" xfId="47186"/>
    <cellStyle name="Input 2 3 2 3 3 9 4" xfId="17946"/>
    <cellStyle name="Input 2 3 2 3 3 9 4 2" xfId="40350"/>
    <cellStyle name="Input 2 3 2 3 3 9 5" xfId="33913"/>
    <cellStyle name="Input 2 3 2 3 4" xfId="788"/>
    <cellStyle name="Input 2 3 2 3 4 10" xfId="13166"/>
    <cellStyle name="Input 2 3 2 3 4 10 2" xfId="23122"/>
    <cellStyle name="Input 2 3 2 3 4 10 2 2" xfId="46857"/>
    <cellStyle name="Input 2 3 2 3 4 10 3" xfId="27247"/>
    <cellStyle name="Input 2 3 2 3 4 10 3 2" xfId="47257"/>
    <cellStyle name="Input 2 3 2 3 4 10 4" xfId="18031"/>
    <cellStyle name="Input 2 3 2 3 4 10 4 2" xfId="39265"/>
    <cellStyle name="Input 2 3 2 3 4 10 5" xfId="33838"/>
    <cellStyle name="Input 2 3 2 3 4 11" xfId="13434"/>
    <cellStyle name="Input 2 3 2 3 4 11 2" xfId="23385"/>
    <cellStyle name="Input 2 3 2 3 4 11 2 2" xfId="38008"/>
    <cellStyle name="Input 2 3 2 3 4 11 3" xfId="27500"/>
    <cellStyle name="Input 2 3 2 3 4 11 3 2" xfId="47488"/>
    <cellStyle name="Input 2 3 2 3 4 11 4" xfId="18299"/>
    <cellStyle name="Input 2 3 2 3 4 11 4 2" xfId="35330"/>
    <cellStyle name="Input 2 3 2 3 4 11 5" xfId="33594"/>
    <cellStyle name="Input 2 3 2 3 4 12" xfId="12871"/>
    <cellStyle name="Input 2 3 2 3 4 12 2" xfId="22827"/>
    <cellStyle name="Input 2 3 2 3 4 12 2 2" xfId="43769"/>
    <cellStyle name="Input 2 3 2 3 4 12 3" xfId="26959"/>
    <cellStyle name="Input 2 3 2 3 4 12 3 2" xfId="46991"/>
    <cellStyle name="Input 2 3 2 3 4 12 4" xfId="17736"/>
    <cellStyle name="Input 2 3 2 3 4 12 4 2" xfId="42644"/>
    <cellStyle name="Input 2 3 2 3 4 12 5" xfId="34117"/>
    <cellStyle name="Input 2 3 2 3 4 13" xfId="13273"/>
    <cellStyle name="Input 2 3 2 3 4 13 2" xfId="23228"/>
    <cellStyle name="Input 2 3 2 3 4 13 2 2" xfId="36575"/>
    <cellStyle name="Input 2 3 2 3 4 13 3" xfId="27347"/>
    <cellStyle name="Input 2 3 2 3 4 13 3 2" xfId="47349"/>
    <cellStyle name="Input 2 3 2 3 4 13 4" xfId="18138"/>
    <cellStyle name="Input 2 3 2 3 4 13 4 2" xfId="43531"/>
    <cellStyle name="Input 2 3 2 3 4 13 5" xfId="33741"/>
    <cellStyle name="Input 2 3 2 3 4 14" xfId="13858"/>
    <cellStyle name="Input 2 3 2 3 4 14 2" xfId="23800"/>
    <cellStyle name="Input 2 3 2 3 4 14 2 2" xfId="39956"/>
    <cellStyle name="Input 2 3 2 3 4 14 3" xfId="27893"/>
    <cellStyle name="Input 2 3 2 3 4 14 3 2" xfId="47823"/>
    <cellStyle name="Input 2 3 2 3 4 14 4" xfId="18723"/>
    <cellStyle name="Input 2 3 2 3 4 14 4 2" xfId="46396"/>
    <cellStyle name="Input 2 3 2 3 4 14 5" xfId="33230"/>
    <cellStyle name="Input 2 3 2 3 4 15" xfId="19124"/>
    <cellStyle name="Input 2 3 2 3 4 15 2" xfId="39884"/>
    <cellStyle name="Input 2 3 2 3 4 16" xfId="19484"/>
    <cellStyle name="Input 2 3 2 3 4 16 2" xfId="41038"/>
    <cellStyle name="Input 2 3 2 3 4 17" xfId="14259"/>
    <cellStyle name="Input 2 3 2 3 4 17 2" xfId="32883"/>
    <cellStyle name="Input 2 3 2 3 4 18" xfId="34918"/>
    <cellStyle name="Input 2 3 2 3 4 2" xfId="9953"/>
    <cellStyle name="Input 2 3 2 3 4 2 2" xfId="19977"/>
    <cellStyle name="Input 2 3 2 3 4 2 2 2" xfId="37099"/>
    <cellStyle name="Input 2 3 2 3 4 2 3" xfId="24409"/>
    <cellStyle name="Input 2 3 2 3 4 2 3 2" xfId="38195"/>
    <cellStyle name="Input 2 3 2 3 4 2 4" xfId="14818"/>
    <cellStyle name="Input 2 3 2 3 4 2 4 2" xfId="32383"/>
    <cellStyle name="Input 2 3 2 3 4 2 5" xfId="39120"/>
    <cellStyle name="Input 2 3 2 3 4 3" xfId="9877"/>
    <cellStyle name="Input 2 3 2 3 4 3 2" xfId="19901"/>
    <cellStyle name="Input 2 3 2 3 4 3 2 2" xfId="37178"/>
    <cellStyle name="Input 2 3 2 3 4 3 3" xfId="24337"/>
    <cellStyle name="Input 2 3 2 3 4 3 3 2" xfId="39966"/>
    <cellStyle name="Input 2 3 2 3 4 3 4" xfId="14742"/>
    <cellStyle name="Input 2 3 2 3 4 3 4 2" xfId="32459"/>
    <cellStyle name="Input 2 3 2 3 4 3 5" xfId="38990"/>
    <cellStyle name="Input 2 3 2 3 4 4" xfId="12179"/>
    <cellStyle name="Input 2 3 2 3 4 4 2" xfId="22135"/>
    <cellStyle name="Input 2 3 2 3 4 4 2 2" xfId="45776"/>
    <cellStyle name="Input 2 3 2 3 4 4 3" xfId="26292"/>
    <cellStyle name="Input 2 3 2 3 4 4 3 2" xfId="39604"/>
    <cellStyle name="Input 2 3 2 3 4 4 4" xfId="17044"/>
    <cellStyle name="Input 2 3 2 3 4 4 4 2" xfId="38321"/>
    <cellStyle name="Input 2 3 2 3 4 4 5" xfId="34743"/>
    <cellStyle name="Input 2 3 2 3 4 5" xfId="9727"/>
    <cellStyle name="Input 2 3 2 3 4 5 2" xfId="19751"/>
    <cellStyle name="Input 2 3 2 3 4 5 2 2" xfId="39362"/>
    <cellStyle name="Input 2 3 2 3 4 5 3" xfId="24187"/>
    <cellStyle name="Input 2 3 2 3 4 5 3 2" xfId="43322"/>
    <cellStyle name="Input 2 3 2 3 4 5 4" xfId="14592"/>
    <cellStyle name="Input 2 3 2 3 4 5 4 2" xfId="32607"/>
    <cellStyle name="Input 2 3 2 3 4 5 5" xfId="35467"/>
    <cellStyle name="Input 2 3 2 3 4 6" xfId="12255"/>
    <cellStyle name="Input 2 3 2 3 4 6 2" xfId="22211"/>
    <cellStyle name="Input 2 3 2 3 4 6 2 2" xfId="45979"/>
    <cellStyle name="Input 2 3 2 3 4 6 3" xfId="26368"/>
    <cellStyle name="Input 2 3 2 3 4 6 3 2" xfId="38205"/>
    <cellStyle name="Input 2 3 2 3 4 6 4" xfId="17120"/>
    <cellStyle name="Input 2 3 2 3 4 6 4 2" xfId="46691"/>
    <cellStyle name="Input 2 3 2 3 4 6 5" xfId="34667"/>
    <cellStyle name="Input 2 3 2 3 4 7" xfId="12618"/>
    <cellStyle name="Input 2 3 2 3 4 7 2" xfId="22574"/>
    <cellStyle name="Input 2 3 2 3 4 7 2 2" xfId="44281"/>
    <cellStyle name="Input 2 3 2 3 4 7 3" xfId="26716"/>
    <cellStyle name="Input 2 3 2 3 4 7 3 2" xfId="37203"/>
    <cellStyle name="Input 2 3 2 3 4 7 4" xfId="17483"/>
    <cellStyle name="Input 2 3 2 3 4 7 4 2" xfId="35344"/>
    <cellStyle name="Input 2 3 2 3 4 7 5" xfId="34332"/>
    <cellStyle name="Input 2 3 2 3 4 8" xfId="12331"/>
    <cellStyle name="Input 2 3 2 3 4 8 2" xfId="22287"/>
    <cellStyle name="Input 2 3 2 3 4 8 2 2" xfId="44285"/>
    <cellStyle name="Input 2 3 2 3 4 8 3" xfId="26440"/>
    <cellStyle name="Input 2 3 2 3 4 8 3 2" xfId="38203"/>
    <cellStyle name="Input 2 3 2 3 4 8 4" xfId="17196"/>
    <cellStyle name="Input 2 3 2 3 4 8 4 2" xfId="38523"/>
    <cellStyle name="Input 2 3 2 3 4 8 5" xfId="34591"/>
    <cellStyle name="Input 2 3 2 3 4 9" xfId="13080"/>
    <cellStyle name="Input 2 3 2 3 4 9 2" xfId="23036"/>
    <cellStyle name="Input 2 3 2 3 4 9 2 2" xfId="43257"/>
    <cellStyle name="Input 2 3 2 3 4 9 3" xfId="27161"/>
    <cellStyle name="Input 2 3 2 3 4 9 3 2" xfId="47185"/>
    <cellStyle name="Input 2 3 2 3 4 9 4" xfId="17945"/>
    <cellStyle name="Input 2 3 2 3 4 9 4 2" xfId="36876"/>
    <cellStyle name="Input 2 3 2 3 4 9 5" xfId="33914"/>
    <cellStyle name="Input 2 3 2 3 5" xfId="789"/>
    <cellStyle name="Input 2 3 2 3 5 10" xfId="13165"/>
    <cellStyle name="Input 2 3 2 3 5 10 2" xfId="23121"/>
    <cellStyle name="Input 2 3 2 3 5 10 2 2" xfId="40859"/>
    <cellStyle name="Input 2 3 2 3 5 10 3" xfId="27246"/>
    <cellStyle name="Input 2 3 2 3 5 10 3 2" xfId="47256"/>
    <cellStyle name="Input 2 3 2 3 5 10 4" xfId="18030"/>
    <cellStyle name="Input 2 3 2 3 5 10 4 2" xfId="35202"/>
    <cellStyle name="Input 2 3 2 3 5 10 5" xfId="33839"/>
    <cellStyle name="Input 2 3 2 3 5 11" xfId="13433"/>
    <cellStyle name="Input 2 3 2 3 5 11 2" xfId="23384"/>
    <cellStyle name="Input 2 3 2 3 5 11 2 2" xfId="35256"/>
    <cellStyle name="Input 2 3 2 3 5 11 3" xfId="27499"/>
    <cellStyle name="Input 2 3 2 3 5 11 3 2" xfId="47487"/>
    <cellStyle name="Input 2 3 2 3 5 11 4" xfId="18298"/>
    <cellStyle name="Input 2 3 2 3 5 11 4 2" xfId="41601"/>
    <cellStyle name="Input 2 3 2 3 5 11 5" xfId="33595"/>
    <cellStyle name="Input 2 3 2 3 5 12" xfId="12870"/>
    <cellStyle name="Input 2 3 2 3 5 12 2" xfId="22826"/>
    <cellStyle name="Input 2 3 2 3 5 12 2 2" xfId="46479"/>
    <cellStyle name="Input 2 3 2 3 5 12 3" xfId="26958"/>
    <cellStyle name="Input 2 3 2 3 5 12 3 2" xfId="46990"/>
    <cellStyle name="Input 2 3 2 3 5 12 4" xfId="17735"/>
    <cellStyle name="Input 2 3 2 3 5 12 4 2" xfId="45404"/>
    <cellStyle name="Input 2 3 2 3 5 12 5" xfId="34118"/>
    <cellStyle name="Input 2 3 2 3 5 13" xfId="13272"/>
    <cellStyle name="Input 2 3 2 3 5 13 2" xfId="23227"/>
    <cellStyle name="Input 2 3 2 3 5 13 2 2" xfId="42873"/>
    <cellStyle name="Input 2 3 2 3 5 13 3" xfId="27346"/>
    <cellStyle name="Input 2 3 2 3 5 13 3 2" xfId="47348"/>
    <cellStyle name="Input 2 3 2 3 5 13 4" xfId="18137"/>
    <cellStyle name="Input 2 3 2 3 5 13 4 2" xfId="46254"/>
    <cellStyle name="Input 2 3 2 3 5 13 5" xfId="33742"/>
    <cellStyle name="Input 2 3 2 3 5 14" xfId="13857"/>
    <cellStyle name="Input 2 3 2 3 5 14 2" xfId="23799"/>
    <cellStyle name="Input 2 3 2 3 5 14 2 2" xfId="37325"/>
    <cellStyle name="Input 2 3 2 3 5 14 3" xfId="27892"/>
    <cellStyle name="Input 2 3 2 3 5 14 3 2" xfId="47822"/>
    <cellStyle name="Input 2 3 2 3 5 14 4" xfId="18722"/>
    <cellStyle name="Input 2 3 2 3 5 14 4 2" xfId="40363"/>
    <cellStyle name="Input 2 3 2 3 5 14 5" xfId="33231"/>
    <cellStyle name="Input 2 3 2 3 5 15" xfId="19125"/>
    <cellStyle name="Input 2 3 2 3 5 15 2" xfId="45930"/>
    <cellStyle name="Input 2 3 2 3 5 16" xfId="19483"/>
    <cellStyle name="Input 2 3 2 3 5 16 2" xfId="30229"/>
    <cellStyle name="Input 2 3 2 3 5 17" xfId="14260"/>
    <cellStyle name="Input 2 3 2 3 5 17 2" xfId="32882"/>
    <cellStyle name="Input 2 3 2 3 5 18" xfId="34917"/>
    <cellStyle name="Input 2 3 2 3 5 2" xfId="9954"/>
    <cellStyle name="Input 2 3 2 3 5 2 2" xfId="19978"/>
    <cellStyle name="Input 2 3 2 3 5 2 2 2" xfId="39502"/>
    <cellStyle name="Input 2 3 2 3 5 2 3" xfId="24410"/>
    <cellStyle name="Input 2 3 2 3 5 2 3 2" xfId="44235"/>
    <cellStyle name="Input 2 3 2 3 5 2 4" xfId="14819"/>
    <cellStyle name="Input 2 3 2 3 5 2 4 2" xfId="32382"/>
    <cellStyle name="Input 2 3 2 3 5 2 5" xfId="45102"/>
    <cellStyle name="Input 2 3 2 3 5 3" xfId="9878"/>
    <cellStyle name="Input 2 3 2 3 5 3 2" xfId="19902"/>
    <cellStyle name="Input 2 3 2 3 5 3 2 2" xfId="40078"/>
    <cellStyle name="Input 2 3 2 3 5 3 3" xfId="24338"/>
    <cellStyle name="Input 2 3 2 3 5 3 3 2" xfId="46013"/>
    <cellStyle name="Input 2 3 2 3 5 3 4" xfId="14743"/>
    <cellStyle name="Input 2 3 2 3 5 3 4 2" xfId="32458"/>
    <cellStyle name="Input 2 3 2 3 5 3 5" xfId="44970"/>
    <cellStyle name="Input 2 3 2 3 5 4" xfId="12178"/>
    <cellStyle name="Input 2 3 2 3 5 4 2" xfId="22134"/>
    <cellStyle name="Input 2 3 2 3 5 4 2 2" xfId="39720"/>
    <cellStyle name="Input 2 3 2 3 5 4 3" xfId="26291"/>
    <cellStyle name="Input 2 3 2 3 5 4 3 2" xfId="36746"/>
    <cellStyle name="Input 2 3 2 3 5 4 4" xfId="17043"/>
    <cellStyle name="Input 2 3 2 3 5 4 4 2" xfId="36338"/>
    <cellStyle name="Input 2 3 2 3 5 4 5" xfId="34744"/>
    <cellStyle name="Input 2 3 2 3 5 5" xfId="9728"/>
    <cellStyle name="Input 2 3 2 3 5 5 2" xfId="19752"/>
    <cellStyle name="Input 2 3 2 3 5 5 2 2" xfId="45437"/>
    <cellStyle name="Input 2 3 2 3 5 5 3" xfId="24188"/>
    <cellStyle name="Input 2 3 2 3 5 5 3 2" xfId="37028"/>
    <cellStyle name="Input 2 3 2 3 5 5 4" xfId="14593"/>
    <cellStyle name="Input 2 3 2 3 5 5 4 2" xfId="32606"/>
    <cellStyle name="Input 2 3 2 3 5 5 5" xfId="38533"/>
    <cellStyle name="Input 2 3 2 3 5 6" xfId="12254"/>
    <cellStyle name="Input 2 3 2 3 5 6 2" xfId="22210"/>
    <cellStyle name="Input 2 3 2 3 5 6 2 2" xfId="39932"/>
    <cellStyle name="Input 2 3 2 3 5 6 3" xfId="26367"/>
    <cellStyle name="Input 2 3 2 3 5 6 3 2" xfId="36619"/>
    <cellStyle name="Input 2 3 2 3 5 6 4" xfId="17119"/>
    <cellStyle name="Input 2 3 2 3 5 6 4 2" xfId="40686"/>
    <cellStyle name="Input 2 3 2 3 5 6 5" xfId="34668"/>
    <cellStyle name="Input 2 3 2 3 5 7" xfId="12617"/>
    <cellStyle name="Input 2 3 2 3 5 7 2" xfId="22573"/>
    <cellStyle name="Input 2 3 2 3 5 7 2 2" xfId="38240"/>
    <cellStyle name="Input 2 3 2 3 5 7 3" xfId="26715"/>
    <cellStyle name="Input 2 3 2 3 5 7 3 2" xfId="43499"/>
    <cellStyle name="Input 2 3 2 3 5 7 4" xfId="17482"/>
    <cellStyle name="Input 2 3 2 3 5 7 4 2" xfId="41615"/>
    <cellStyle name="Input 2 3 2 3 5 7 5" xfId="34333"/>
    <cellStyle name="Input 2 3 2 3 5 8" xfId="12330"/>
    <cellStyle name="Input 2 3 2 3 5 8 2" xfId="22286"/>
    <cellStyle name="Input 2 3 2 3 5 8 2 2" xfId="38244"/>
    <cellStyle name="Input 2 3 2 3 5 8 3" xfId="26439"/>
    <cellStyle name="Input 2 3 2 3 5 8 3 2" xfId="36621"/>
    <cellStyle name="Input 2 3 2 3 5 8 4" xfId="17195"/>
    <cellStyle name="Input 2 3 2 3 5 8 4 2" xfId="35349"/>
    <cellStyle name="Input 2 3 2 3 5 8 5" xfId="34592"/>
    <cellStyle name="Input 2 3 2 3 5 9" xfId="13079"/>
    <cellStyle name="Input 2 3 2 3 5 9 2" xfId="23035"/>
    <cellStyle name="Input 2 3 2 3 5 9 2 2" xfId="45993"/>
    <cellStyle name="Input 2 3 2 3 5 9 3" xfId="27160"/>
    <cellStyle name="Input 2 3 2 3 5 9 3 2" xfId="47184"/>
    <cellStyle name="Input 2 3 2 3 5 9 4" xfId="17944"/>
    <cellStyle name="Input 2 3 2 3 5 9 4 2" xfId="43174"/>
    <cellStyle name="Input 2 3 2 3 5 9 5" xfId="33915"/>
    <cellStyle name="Input 2 3 2 3 6" xfId="9949"/>
    <cellStyle name="Input 2 3 2 3 6 2" xfId="19973"/>
    <cellStyle name="Input 2 3 2 3 6 2 2" xfId="30221"/>
    <cellStyle name="Input 2 3 2 3 6 3" xfId="24405"/>
    <cellStyle name="Input 2 3 2 3 6 3 2" xfId="39478"/>
    <cellStyle name="Input 2 3 2 3 6 4" xfId="14814"/>
    <cellStyle name="Input 2 3 2 3 6 4 2" xfId="32387"/>
    <cellStyle name="Input 2 3 2 3 6 5" xfId="38788"/>
    <cellStyle name="Input 2 3 2 3 7" xfId="9873"/>
    <cellStyle name="Input 2 3 2 3 7 2" xfId="19897"/>
    <cellStyle name="Input 2 3 2 3 7 2 2" xfId="37408"/>
    <cellStyle name="Input 2 3 2 3 7 3" xfId="24333"/>
    <cellStyle name="Input 2 3 2 3 7 3 2" xfId="40317"/>
    <cellStyle name="Input 2 3 2 3 7 4" xfId="14738"/>
    <cellStyle name="Input 2 3 2 3 7 4 2" xfId="32463"/>
    <cellStyle name="Input 2 3 2 3 7 5" xfId="38937"/>
    <cellStyle name="Input 2 3 2 3 8" xfId="12183"/>
    <cellStyle name="Input 2 3 2 3 8 2" xfId="22139"/>
    <cellStyle name="Input 2 3 2 3 8 2 2" xfId="45515"/>
    <cellStyle name="Input 2 3 2 3 8 3" xfId="26296"/>
    <cellStyle name="Input 2 3 2 3 8 3 2" xfId="38207"/>
    <cellStyle name="Input 2 3 2 3 8 4" xfId="17048"/>
    <cellStyle name="Input 2 3 2 3 8 4 2" xfId="39250"/>
    <cellStyle name="Input 2 3 2 3 8 5" xfId="34739"/>
    <cellStyle name="Input 2 3 2 3 9" xfId="9723"/>
    <cellStyle name="Input 2 3 2 3 9 2" xfId="19747"/>
    <cellStyle name="Input 2 3 2 3 9 2 2" xfId="39678"/>
    <cellStyle name="Input 2 3 2 3 9 3" xfId="24183"/>
    <cellStyle name="Input 2 3 2 3 9 3 2" xfId="43274"/>
    <cellStyle name="Input 2 3 2 3 9 4" xfId="14588"/>
    <cellStyle name="Input 2 3 2 3 9 4 2" xfId="32611"/>
    <cellStyle name="Input 2 3 2 3 9 5" xfId="35536"/>
    <cellStyle name="Input 2 3 2 4" xfId="790"/>
    <cellStyle name="Input 2 3 2 4 10" xfId="13078"/>
    <cellStyle name="Input 2 3 2 4 10 2" xfId="23034"/>
    <cellStyle name="Input 2 3 2 4 10 2 2" xfId="39946"/>
    <cellStyle name="Input 2 3 2 4 10 3" xfId="27159"/>
    <cellStyle name="Input 2 3 2 4 10 3 2" xfId="47183"/>
    <cellStyle name="Input 2 3 2 4 10 4" xfId="17943"/>
    <cellStyle name="Input 2 3 2 4 10 4 2" xfId="45911"/>
    <cellStyle name="Input 2 3 2 4 10 5" xfId="33916"/>
    <cellStyle name="Input 2 3 2 4 11" xfId="13164"/>
    <cellStyle name="Input 2 3 2 4 11 2" xfId="23120"/>
    <cellStyle name="Input 2 3 2 4 11 2 2" xfId="40982"/>
    <cellStyle name="Input 2 3 2 4 11 3" xfId="27245"/>
    <cellStyle name="Input 2 3 2 4 11 3 2" xfId="47255"/>
    <cellStyle name="Input 2 3 2 4 11 4" xfId="18029"/>
    <cellStyle name="Input 2 3 2 4 11 4 2" xfId="41471"/>
    <cellStyle name="Input 2 3 2 4 11 5" xfId="33840"/>
    <cellStyle name="Input 2 3 2 4 12" xfId="13432"/>
    <cellStyle name="Input 2 3 2 4 12 2" xfId="23383"/>
    <cellStyle name="Input 2 3 2 4 12 2 2" xfId="41526"/>
    <cellStyle name="Input 2 3 2 4 12 3" xfId="27498"/>
    <cellStyle name="Input 2 3 2 4 12 3 2" xfId="47486"/>
    <cellStyle name="Input 2 3 2 4 12 4" xfId="18297"/>
    <cellStyle name="Input 2 3 2 4 12 4 2" xfId="44473"/>
    <cellStyle name="Input 2 3 2 4 12 5" xfId="33596"/>
    <cellStyle name="Input 2 3 2 4 13" xfId="12869"/>
    <cellStyle name="Input 2 3 2 4 13 2" xfId="22825"/>
    <cellStyle name="Input 2 3 2 4 13 2 2" xfId="40457"/>
    <cellStyle name="Input 2 3 2 4 13 3" xfId="26957"/>
    <cellStyle name="Input 2 3 2 4 13 3 2" xfId="46989"/>
    <cellStyle name="Input 2 3 2 4 13 4" xfId="17734"/>
    <cellStyle name="Input 2 3 2 4 13 4 2" xfId="39329"/>
    <cellStyle name="Input 2 3 2 4 13 5" xfId="34119"/>
    <cellStyle name="Input 2 3 2 4 14" xfId="13271"/>
    <cellStyle name="Input 2 3 2 4 14 2" xfId="23226"/>
    <cellStyle name="Input 2 3 2 4 14 2 2" xfId="45623"/>
    <cellStyle name="Input 2 3 2 4 14 3" xfId="27345"/>
    <cellStyle name="Input 2 3 2 4 14 3 2" xfId="47347"/>
    <cellStyle name="Input 2 3 2 4 14 4" xfId="18136"/>
    <cellStyle name="Input 2 3 2 4 14 4 2" xfId="40217"/>
    <cellStyle name="Input 2 3 2 4 14 5" xfId="33743"/>
    <cellStyle name="Input 2 3 2 4 15" xfId="13856"/>
    <cellStyle name="Input 2 3 2 4 15 2" xfId="23798"/>
    <cellStyle name="Input 2 3 2 4 15 2 2" xfId="43621"/>
    <cellStyle name="Input 2 3 2 4 15 3" xfId="27891"/>
    <cellStyle name="Input 2 3 2 4 15 3 2" xfId="47821"/>
    <cellStyle name="Input 2 3 2 4 15 4" xfId="18721"/>
    <cellStyle name="Input 2 3 2 4 15 4 2" xfId="36889"/>
    <cellStyle name="Input 2 3 2 4 15 5" xfId="33232"/>
    <cellStyle name="Input 2 3 2 4 16" xfId="19126"/>
    <cellStyle name="Input 2 3 2 4 16 2" xfId="43194"/>
    <cellStyle name="Input 2 3 2 4 17" xfId="19482"/>
    <cellStyle name="Input 2 3 2 4 17 2" xfId="37089"/>
    <cellStyle name="Input 2 3 2 4 18" xfId="14261"/>
    <cellStyle name="Input 2 3 2 4 18 2" xfId="32881"/>
    <cellStyle name="Input 2 3 2 4 19" xfId="34916"/>
    <cellStyle name="Input 2 3 2 4 2" xfId="791"/>
    <cellStyle name="Input 2 3 2 4 2 10" xfId="13163"/>
    <cellStyle name="Input 2 3 2 4 2 10 2" xfId="23119"/>
    <cellStyle name="Input 2 3 2 4 2 10 2 2" xfId="41282"/>
    <cellStyle name="Input 2 3 2 4 2 10 3" xfId="27244"/>
    <cellStyle name="Input 2 3 2 4 2 10 3 2" xfId="47254"/>
    <cellStyle name="Input 2 3 2 4 2 10 4" xfId="18028"/>
    <cellStyle name="Input 2 3 2 4 2 10 4 2" xfId="44345"/>
    <cellStyle name="Input 2 3 2 4 2 10 5" xfId="33841"/>
    <cellStyle name="Input 2 3 2 4 2 11" xfId="13427"/>
    <cellStyle name="Input 2 3 2 4 2 11 2" xfId="23378"/>
    <cellStyle name="Input 2 3 2 4 2 11 2 2" xfId="44267"/>
    <cellStyle name="Input 2 3 2 4 2 11 3" xfId="27497"/>
    <cellStyle name="Input 2 3 2 4 2 11 3 2" xfId="47485"/>
    <cellStyle name="Input 2 3 2 4 2 11 4" xfId="18292"/>
    <cellStyle name="Input 2 3 2 4 2 11 4 2" xfId="39270"/>
    <cellStyle name="Input 2 3 2 4 2 11 5" xfId="33601"/>
    <cellStyle name="Input 2 3 2 4 2 12" xfId="12868"/>
    <cellStyle name="Input 2 3 2 4 2 12 2" xfId="22824"/>
    <cellStyle name="Input 2 3 2 4 2 12 2 2" xfId="37632"/>
    <cellStyle name="Input 2 3 2 4 2 12 3" xfId="26956"/>
    <cellStyle name="Input 2 3 2 4 2 12 3 2" xfId="46988"/>
    <cellStyle name="Input 2 3 2 4 2 12 4" xfId="17733"/>
    <cellStyle name="Input 2 3 2 4 2 12 4 2" xfId="36651"/>
    <cellStyle name="Input 2 3 2 4 2 12 5" xfId="34120"/>
    <cellStyle name="Input 2 3 2 4 2 13" xfId="13270"/>
    <cellStyle name="Input 2 3 2 4 2 13 2" xfId="23225"/>
    <cellStyle name="Input 2 3 2 4 2 13 2 2" xfId="39562"/>
    <cellStyle name="Input 2 3 2 4 2 13 3" xfId="27344"/>
    <cellStyle name="Input 2 3 2 4 2 13 3 2" xfId="47346"/>
    <cellStyle name="Input 2 3 2 4 2 13 4" xfId="18135"/>
    <cellStyle name="Input 2 3 2 4 2 13 4 2" xfId="37728"/>
    <cellStyle name="Input 2 3 2 4 2 13 5" xfId="33744"/>
    <cellStyle name="Input 2 3 2 4 2 14" xfId="13855"/>
    <cellStyle name="Input 2 3 2 4 2 14 2" xfId="23797"/>
    <cellStyle name="Input 2 3 2 4 2 14 2 2" xfId="46340"/>
    <cellStyle name="Input 2 3 2 4 2 14 3" xfId="27890"/>
    <cellStyle name="Input 2 3 2 4 2 14 3 2" xfId="47820"/>
    <cellStyle name="Input 2 3 2 4 2 14 4" xfId="18720"/>
    <cellStyle name="Input 2 3 2 4 2 14 4 2" xfId="43187"/>
    <cellStyle name="Input 2 3 2 4 2 14 5" xfId="33233"/>
    <cellStyle name="Input 2 3 2 4 2 15" xfId="19127"/>
    <cellStyle name="Input 2 3 2 4 2 15 2" xfId="36896"/>
    <cellStyle name="Input 2 3 2 4 2 16" xfId="19481"/>
    <cellStyle name="Input 2 3 2 4 2 16 2" xfId="43383"/>
    <cellStyle name="Input 2 3 2 4 2 17" xfId="14262"/>
    <cellStyle name="Input 2 3 2 4 2 17 2" xfId="32880"/>
    <cellStyle name="Input 2 3 2 4 2 18" xfId="34915"/>
    <cellStyle name="Input 2 3 2 4 2 2" xfId="9956"/>
    <cellStyle name="Input 2 3 2 4 2 2 2" xfId="19980"/>
    <cellStyle name="Input 2 3 2 4 2 2 2 2" xfId="42814"/>
    <cellStyle name="Input 2 3 2 4 2 2 3" xfId="24412"/>
    <cellStyle name="Input 2 3 2 4 2 2 3 2" xfId="35089"/>
    <cellStyle name="Input 2 3 2 4 2 2 4" xfId="14821"/>
    <cellStyle name="Input 2 3 2 4 2 2 4 2" xfId="32380"/>
    <cellStyle name="Input 2 3 2 4 2 2 5" xfId="36026"/>
    <cellStyle name="Input 2 3 2 4 2 3" xfId="9880"/>
    <cellStyle name="Input 2 3 2 4 2 3 2" xfId="19904"/>
    <cellStyle name="Input 2 3 2 4 2 3 2 2" xfId="43391"/>
    <cellStyle name="Input 2 3 2 4 2 3 3" xfId="24340"/>
    <cellStyle name="Input 2 3 2 4 2 3 3 2" xfId="36982"/>
    <cellStyle name="Input 2 3 2 4 2 3 4" xfId="14745"/>
    <cellStyle name="Input 2 3 2 4 2 3 4 2" xfId="32456"/>
    <cellStyle name="Input 2 3 2 4 2 3 5" xfId="35891"/>
    <cellStyle name="Input 2 3 2 4 2 4" xfId="12176"/>
    <cellStyle name="Input 2 3 2 4 2 4 2" xfId="22132"/>
    <cellStyle name="Input 2 3 2 4 2 4 2 2" xfId="37301"/>
    <cellStyle name="Input 2 3 2 4 2 4 3" xfId="26289"/>
    <cellStyle name="Input 2 3 2 4 2 4 3 2" xfId="45791"/>
    <cellStyle name="Input 2 3 2 4 2 4 4" xfId="17041"/>
    <cellStyle name="Input 2 3 2 4 2 4 4 2" xfId="45395"/>
    <cellStyle name="Input 2 3 2 4 2 4 5" xfId="34746"/>
    <cellStyle name="Input 2 3 2 4 2 5" xfId="9730"/>
    <cellStyle name="Input 2 3 2 4 2 5 2" xfId="19754"/>
    <cellStyle name="Input 2 3 2 4 2 5 2 2" xfId="36379"/>
    <cellStyle name="Input 2 3 2 4 2 5 3" xfId="24190"/>
    <cellStyle name="Input 2 3 2 4 2 5 3 2" xfId="45639"/>
    <cellStyle name="Input 2 3 2 4 2 5 4" xfId="14595"/>
    <cellStyle name="Input 2 3 2 4 2 5 4 2" xfId="32604"/>
    <cellStyle name="Input 2 3 2 4 2 5 5" xfId="41737"/>
    <cellStyle name="Input 2 3 2 4 2 6" xfId="12252"/>
    <cellStyle name="Input 2 3 2 4 2 6 2" xfId="22208"/>
    <cellStyle name="Input 2 3 2 4 2 6 2 2" xfId="43597"/>
    <cellStyle name="Input 2 3 2 4 2 6 3" xfId="26365"/>
    <cellStyle name="Input 2 3 2 4 2 6 3 2" xfId="45667"/>
    <cellStyle name="Input 2 3 2 4 2 6 4" xfId="17117"/>
    <cellStyle name="Input 2 3 2 4 2 6 4 2" xfId="41192"/>
    <cellStyle name="Input 2 3 2 4 2 6 5" xfId="34670"/>
    <cellStyle name="Input 2 3 2 4 2 7" xfId="12615"/>
    <cellStyle name="Input 2 3 2 4 2 7 2" xfId="22571"/>
    <cellStyle name="Input 2 3 2 4 2 7 2 2" xfId="42761"/>
    <cellStyle name="Input 2 3 2 4 2 7 3" xfId="26713"/>
    <cellStyle name="Input 2 3 2 4 2 7 3 2" xfId="40185"/>
    <cellStyle name="Input 2 3 2 4 2 7 4" xfId="17480"/>
    <cellStyle name="Input 2 3 2 4 2 7 4 2" xfId="38450"/>
    <cellStyle name="Input 2 3 2 4 2 7 5" xfId="34335"/>
    <cellStyle name="Input 2 3 2 4 2 8" xfId="12328"/>
    <cellStyle name="Input 2 3 2 4 2 8 2" xfId="22284"/>
    <cellStyle name="Input 2 3 2 4 2 8 2 2" xfId="42757"/>
    <cellStyle name="Input 2 3 2 4 2 8 3" xfId="26437"/>
    <cellStyle name="Input 2 3 2 4 2 8 3 2" xfId="45669"/>
    <cellStyle name="Input 2 3 2 4 2 8 4" xfId="17193"/>
    <cellStyle name="Input 2 3 2 4 2 8 4 2" xfId="44493"/>
    <cellStyle name="Input 2 3 2 4 2 8 5" xfId="34594"/>
    <cellStyle name="Input 2 3 2 4 2 9" xfId="13077"/>
    <cellStyle name="Input 2 3 2 4 2 9 2" xfId="23033"/>
    <cellStyle name="Input 2 3 2 4 2 9 2 2" xfId="29874"/>
    <cellStyle name="Input 2 3 2 4 2 9 3" xfId="27158"/>
    <cellStyle name="Input 2 3 2 4 2 9 3 2" xfId="47182"/>
    <cellStyle name="Input 2 3 2 4 2 9 4" xfId="17942"/>
    <cellStyle name="Input 2 3 2 4 2 9 4 2" xfId="39866"/>
    <cellStyle name="Input 2 3 2 4 2 9 5" xfId="33917"/>
    <cellStyle name="Input 2 3 2 4 3" xfId="9955"/>
    <cellStyle name="Input 2 3 2 4 3 2" xfId="19979"/>
    <cellStyle name="Input 2 3 2 4 3 2 2" xfId="45570"/>
    <cellStyle name="Input 2 3 2 4 3 3" xfId="24411"/>
    <cellStyle name="Input 2 3 2 4 3 3 2" xfId="41357"/>
    <cellStyle name="Input 2 3 2 4 3 4" xfId="14820"/>
    <cellStyle name="Input 2 3 2 4 3 4 2" xfId="32381"/>
    <cellStyle name="Input 2 3 2 4 3 5" xfId="42331"/>
    <cellStyle name="Input 2 3 2 4 4" xfId="9879"/>
    <cellStyle name="Input 2 3 2 4 4 2" xfId="19903"/>
    <cellStyle name="Input 2 3 2 4 4 2 2" xfId="46120"/>
    <cellStyle name="Input 2 3 2 4 4 3" xfId="24339"/>
    <cellStyle name="Input 2 3 2 4 4 3 2" xfId="43277"/>
    <cellStyle name="Input 2 3 2 4 4 4" xfId="14744"/>
    <cellStyle name="Input 2 3 2 4 4 4 2" xfId="32457"/>
    <cellStyle name="Input 2 3 2 4 4 5" xfId="42200"/>
    <cellStyle name="Input 2 3 2 4 5" xfId="12177"/>
    <cellStyle name="Input 2 3 2 4 5 2" xfId="22133"/>
    <cellStyle name="Input 2 3 2 4 5 2 2" xfId="29887"/>
    <cellStyle name="Input 2 3 2 4 5 3" xfId="26290"/>
    <cellStyle name="Input 2 3 2 4 5 3 2" xfId="43045"/>
    <cellStyle name="Input 2 3 2 4 5 4" xfId="17042"/>
    <cellStyle name="Input 2 3 2 4 5 4 2" xfId="42634"/>
    <cellStyle name="Input 2 3 2 4 5 5" xfId="34745"/>
    <cellStyle name="Input 2 3 2 4 6" xfId="9729"/>
    <cellStyle name="Input 2 3 2 4 6 2" xfId="19753"/>
    <cellStyle name="Input 2 3 2 4 6 2 2" xfId="42676"/>
    <cellStyle name="Input 2 3 2 4 6 3" xfId="24189"/>
    <cellStyle name="Input 2 3 2 4 6 3 2" xfId="39578"/>
    <cellStyle name="Input 2 3 2 4 6 4" xfId="14594"/>
    <cellStyle name="Input 2 3 2 4 6 4 2" xfId="32605"/>
    <cellStyle name="Input 2 3 2 4 6 5" xfId="44588"/>
    <cellStyle name="Input 2 3 2 4 7" xfId="12253"/>
    <cellStyle name="Input 2 3 2 4 7 2" xfId="22209"/>
    <cellStyle name="Input 2 3 2 4 7 2 2" xfId="37303"/>
    <cellStyle name="Input 2 3 2 4 7 3" xfId="26366"/>
    <cellStyle name="Input 2 3 2 4 7 3 2" xfId="42918"/>
    <cellStyle name="Input 2 3 2 4 7 4" xfId="17118"/>
    <cellStyle name="Input 2 3 2 4 7 4 2" xfId="41074"/>
    <cellStyle name="Input 2 3 2 4 7 5" xfId="34669"/>
    <cellStyle name="Input 2 3 2 4 8" xfId="12616"/>
    <cellStyle name="Input 2 3 2 4 8 2" xfId="22572"/>
    <cellStyle name="Input 2 3 2 4 8 2 2" xfId="36463"/>
    <cellStyle name="Input 2 3 2 4 8 3" xfId="26714"/>
    <cellStyle name="Input 2 3 2 4 8 3 2" xfId="46227"/>
    <cellStyle name="Input 2 3 2 4 8 4" xfId="17481"/>
    <cellStyle name="Input 2 3 2 4 8 4 2" xfId="44488"/>
    <cellStyle name="Input 2 3 2 4 8 5" xfId="34334"/>
    <cellStyle name="Input 2 3 2 4 9" xfId="12329"/>
    <cellStyle name="Input 2 3 2 4 9 2" xfId="22285"/>
    <cellStyle name="Input 2 3 2 4 9 2 2" xfId="36459"/>
    <cellStyle name="Input 2 3 2 4 9 3" xfId="26438"/>
    <cellStyle name="Input 2 3 2 4 9 3 2" xfId="42920"/>
    <cellStyle name="Input 2 3 2 4 9 4" xfId="17194"/>
    <cellStyle name="Input 2 3 2 4 9 4 2" xfId="41620"/>
    <cellStyle name="Input 2 3 2 4 9 5" xfId="34593"/>
    <cellStyle name="Input 2 3 2 5" xfId="792"/>
    <cellStyle name="Input 2 3 2 5 10" xfId="13162"/>
    <cellStyle name="Input 2 3 2 5 10 2" xfId="23118"/>
    <cellStyle name="Input 2 3 2 5 10 2 2" xfId="38012"/>
    <cellStyle name="Input 2 3 2 5 10 3" xfId="27243"/>
    <cellStyle name="Input 2 3 2 5 10 3 2" xfId="47253"/>
    <cellStyle name="Input 2 3 2 5 10 4" xfId="18027"/>
    <cellStyle name="Input 2 3 2 5 10 4 2" xfId="38307"/>
    <cellStyle name="Input 2 3 2 5 10 5" xfId="33842"/>
    <cellStyle name="Input 2 3 2 5 11" xfId="13426"/>
    <cellStyle name="Input 2 3 2 5 11 2" xfId="23377"/>
    <cellStyle name="Input 2 3 2 5 11 2 2" xfId="38226"/>
    <cellStyle name="Input 2 3 2 5 11 3" xfId="27496"/>
    <cellStyle name="Input 2 3 2 5 11 3 2" xfId="47484"/>
    <cellStyle name="Input 2 3 2 5 11 4" xfId="18291"/>
    <cellStyle name="Input 2 3 2 5 11 4 2" xfId="35197"/>
    <cellStyle name="Input 2 3 2 5 11 5" xfId="33602"/>
    <cellStyle name="Input 2 3 2 5 12" xfId="12867"/>
    <cellStyle name="Input 2 3 2 5 12 2" xfId="22823"/>
    <cellStyle name="Input 2 3 2 5 12 2 2" xfId="43917"/>
    <cellStyle name="Input 2 3 2 5 12 3" xfId="26955"/>
    <cellStyle name="Input 2 3 2 5 12 3 2" xfId="46987"/>
    <cellStyle name="Input 2 3 2 5 12 4" xfId="17732"/>
    <cellStyle name="Input 2 3 2 5 12 4 2" xfId="42950"/>
    <cellStyle name="Input 2 3 2 5 12 5" xfId="34121"/>
    <cellStyle name="Input 2 3 2 5 13" xfId="13269"/>
    <cellStyle name="Input 2 3 2 5 13 2" xfId="23224"/>
    <cellStyle name="Input 2 3 2 5 13 2 2" xfId="37011"/>
    <cellStyle name="Input 2 3 2 5 13 3" xfId="27343"/>
    <cellStyle name="Input 2 3 2 5 13 3 2" xfId="47345"/>
    <cellStyle name="Input 2 3 2 5 13 4" xfId="18134"/>
    <cellStyle name="Input 2 3 2 5 13 4 2" xfId="44010"/>
    <cellStyle name="Input 2 3 2 5 13 5" xfId="33745"/>
    <cellStyle name="Input 2 3 2 5 14" xfId="13854"/>
    <cellStyle name="Input 2 3 2 5 14 2" xfId="23796"/>
    <cellStyle name="Input 2 3 2 5 14 2 2" xfId="40307"/>
    <cellStyle name="Input 2 3 2 5 14 3" xfId="27889"/>
    <cellStyle name="Input 2 3 2 5 14 3 2" xfId="47819"/>
    <cellStyle name="Input 2 3 2 5 14 4" xfId="18719"/>
    <cellStyle name="Input 2 3 2 5 14 4 2" xfId="45923"/>
    <cellStyle name="Input 2 3 2 5 14 5" xfId="33234"/>
    <cellStyle name="Input 2 3 2 5 15" xfId="19128"/>
    <cellStyle name="Input 2 3 2 5 15 2" xfId="40374"/>
    <cellStyle name="Input 2 3 2 5 16" xfId="19480"/>
    <cellStyle name="Input 2 3 2 5 16 2" xfId="46113"/>
    <cellStyle name="Input 2 3 2 5 17" xfId="14263"/>
    <cellStyle name="Input 2 3 2 5 17 2" xfId="32879"/>
    <cellStyle name="Input 2 3 2 5 18" xfId="34914"/>
    <cellStyle name="Input 2 3 2 5 2" xfId="9957"/>
    <cellStyle name="Input 2 3 2 5 2 2" xfId="19981"/>
    <cellStyle name="Input 2 3 2 5 2 2 2" xfId="36518"/>
    <cellStyle name="Input 2 3 2 5 2 3" xfId="24413"/>
    <cellStyle name="Input 2 3 2 5 2 3 2" xfId="38343"/>
    <cellStyle name="Input 2 3 2 5 2 4" xfId="14822"/>
    <cellStyle name="Input 2 3 2 5 2 4 2" xfId="32379"/>
    <cellStyle name="Input 2 3 2 5 2 5" xfId="39190"/>
    <cellStyle name="Input 2 3 2 5 3" xfId="9881"/>
    <cellStyle name="Input 2 3 2 5 3 2" xfId="19905"/>
    <cellStyle name="Input 2 3 2 5 3 2 2" xfId="37097"/>
    <cellStyle name="Input 2 3 2 5 3 3" xfId="24341"/>
    <cellStyle name="Input 2 3 2 5 3 3 2" xfId="40014"/>
    <cellStyle name="Input 2 3 2 5 3 4" xfId="14746"/>
    <cellStyle name="Input 2 3 2 5 3 4 2" xfId="32455"/>
    <cellStyle name="Input 2 3 2 5 3 5" xfId="39045"/>
    <cellStyle name="Input 2 3 2 5 4" xfId="12175"/>
    <cellStyle name="Input 2 3 2 5 4 2" xfId="22131"/>
    <cellStyle name="Input 2 3 2 5 4 2 2" xfId="43595"/>
    <cellStyle name="Input 2 3 2 5 4 3" xfId="26288"/>
    <cellStyle name="Input 2 3 2 5 4 3 2" xfId="39735"/>
    <cellStyle name="Input 2 3 2 5 4 4" xfId="17040"/>
    <cellStyle name="Input 2 3 2 5 4 4 2" xfId="39319"/>
    <cellStyle name="Input 2 3 2 5 4 5" xfId="34747"/>
    <cellStyle name="Input 2 3 2 5 5" xfId="9731"/>
    <cellStyle name="Input 2 3 2 5 5 2" xfId="19755"/>
    <cellStyle name="Input 2 3 2 5 5 2 2" xfId="38280"/>
    <cellStyle name="Input 2 3 2 5 5 3" xfId="24191"/>
    <cellStyle name="Input 2 3 2 5 5 3 2" xfId="42889"/>
    <cellStyle name="Input 2 3 2 5 5 4" xfId="14596"/>
    <cellStyle name="Input 2 3 2 5 5 4 2" xfId="32603"/>
    <cellStyle name="Input 2 3 2 5 5 5" xfId="35429"/>
    <cellStyle name="Input 2 3 2 5 6" xfId="12251"/>
    <cellStyle name="Input 2 3 2 5 6 2" xfId="22207"/>
    <cellStyle name="Input 2 3 2 5 6 2 2" xfId="46316"/>
    <cellStyle name="Input 2 3 2 5 6 3" xfId="26364"/>
    <cellStyle name="Input 2 3 2 5 6 3 2" xfId="39606"/>
    <cellStyle name="Input 2 3 2 5 6 4" xfId="17116"/>
    <cellStyle name="Input 2 3 2 5 6 4 2" xfId="38106"/>
    <cellStyle name="Input 2 3 2 5 6 5" xfId="34671"/>
    <cellStyle name="Input 2 3 2 5 7" xfId="12614"/>
    <cellStyle name="Input 2 3 2 5 7 2" xfId="22570"/>
    <cellStyle name="Input 2 3 2 5 7 2 2" xfId="45516"/>
    <cellStyle name="Input 2 3 2 5 7 3" xfId="26712"/>
    <cellStyle name="Input 2 3 2 5 7 3 2" xfId="37449"/>
    <cellStyle name="Input 2 3 2 5 7 4" xfId="17479"/>
    <cellStyle name="Input 2 3 2 5 7 4 2" xfId="36275"/>
    <cellStyle name="Input 2 3 2 5 7 5" xfId="34336"/>
    <cellStyle name="Input 2 3 2 5 8" xfId="12327"/>
    <cellStyle name="Input 2 3 2 5 8 2" xfId="22283"/>
    <cellStyle name="Input 2 3 2 5 8 2 2" xfId="45512"/>
    <cellStyle name="Input 2 3 2 5 8 3" xfId="26436"/>
    <cellStyle name="Input 2 3 2 5 8 3 2" xfId="39608"/>
    <cellStyle name="Input 2 3 2 5 8 4" xfId="17192"/>
    <cellStyle name="Input 2 3 2 5 8 4 2" xfId="38455"/>
    <cellStyle name="Input 2 3 2 5 8 5" xfId="34595"/>
    <cellStyle name="Input 2 3 2 5 9" xfId="13076"/>
    <cellStyle name="Input 2 3 2 5 9 2" xfId="23032"/>
    <cellStyle name="Input 2 3 2 5 9 2 2" xfId="37484"/>
    <cellStyle name="Input 2 3 2 5 9 3" xfId="27157"/>
    <cellStyle name="Input 2 3 2 5 9 3 2" xfId="47181"/>
    <cellStyle name="Input 2 3 2 5 9 4" xfId="17941"/>
    <cellStyle name="Input 2 3 2 5 9 4 2" xfId="37232"/>
    <cellStyle name="Input 2 3 2 5 9 5" xfId="33918"/>
    <cellStyle name="Input 2 3 2 6" xfId="793"/>
    <cellStyle name="Input 2 3 2 6 10" xfId="13161"/>
    <cellStyle name="Input 2 3 2 6 10 2" xfId="23117"/>
    <cellStyle name="Input 2 3 2 6 10 2 2" xfId="29873"/>
    <cellStyle name="Input 2 3 2 6 10 3" xfId="27242"/>
    <cellStyle name="Input 2 3 2 6 10 3 2" xfId="47252"/>
    <cellStyle name="Input 2 3 2 6 10 4" xfId="18026"/>
    <cellStyle name="Input 2 3 2 6 10 4 2" xfId="36352"/>
    <cellStyle name="Input 2 3 2 6 10 5" xfId="33843"/>
    <cellStyle name="Input 2 3 2 6 11" xfId="13425"/>
    <cellStyle name="Input 2 3 2 6 11 2" xfId="23376"/>
    <cellStyle name="Input 2 3 2 6 11 2 2" xfId="36476"/>
    <cellStyle name="Input 2 3 2 6 11 3" xfId="27495"/>
    <cellStyle name="Input 2 3 2 6 11 3 2" xfId="47483"/>
    <cellStyle name="Input 2 3 2 6 11 4" xfId="18290"/>
    <cellStyle name="Input 2 3 2 6 11 4 2" xfId="41466"/>
    <cellStyle name="Input 2 3 2 6 11 5" xfId="33603"/>
    <cellStyle name="Input 2 3 2 6 12" xfId="12866"/>
    <cellStyle name="Input 2 3 2 6 12 2" xfId="22822"/>
    <cellStyle name="Input 2 3 2 6 12 2 2" xfId="46622"/>
    <cellStyle name="Input 2 3 2 6 12 3" xfId="26954"/>
    <cellStyle name="Input 2 3 2 6 12 3 2" xfId="46986"/>
    <cellStyle name="Input 2 3 2 6 12 4" xfId="17731"/>
    <cellStyle name="Input 2 3 2 6 12 4 2" xfId="45698"/>
    <cellStyle name="Input 2 3 2 6 12 5" xfId="34122"/>
    <cellStyle name="Input 2 3 2 6 13" xfId="13268"/>
    <cellStyle name="Input 2 3 2 6 13 2" xfId="23223"/>
    <cellStyle name="Input 2 3 2 6 13 2 2" xfId="43305"/>
    <cellStyle name="Input 2 3 2 6 13 3" xfId="27342"/>
    <cellStyle name="Input 2 3 2 6 13 3 2" xfId="47344"/>
    <cellStyle name="Input 2 3 2 6 13 4" xfId="18133"/>
    <cellStyle name="Input 2 3 2 6 13 4 2" xfId="46708"/>
    <cellStyle name="Input 2 3 2 6 13 5" xfId="33746"/>
    <cellStyle name="Input 2 3 2 6 14" xfId="13853"/>
    <cellStyle name="Input 2 3 2 6 14 2" xfId="23795"/>
    <cellStyle name="Input 2 3 2 6 14 2 2" xfId="35244"/>
    <cellStyle name="Input 2 3 2 6 14 3" xfId="27888"/>
    <cellStyle name="Input 2 3 2 6 14 3 2" xfId="47818"/>
    <cellStyle name="Input 2 3 2 6 14 4" xfId="18718"/>
    <cellStyle name="Input 2 3 2 6 14 4 2" xfId="39877"/>
    <cellStyle name="Input 2 3 2 6 14 5" xfId="33235"/>
    <cellStyle name="Input 2 3 2 6 15" xfId="19129"/>
    <cellStyle name="Input 2 3 2 6 15 2" xfId="46402"/>
    <cellStyle name="Input 2 3 2 6 16" xfId="19479"/>
    <cellStyle name="Input 2 3 2 6 16 2" xfId="40070"/>
    <cellStyle name="Input 2 3 2 6 17" xfId="14264"/>
    <cellStyle name="Input 2 3 2 6 17 2" xfId="32878"/>
    <cellStyle name="Input 2 3 2 6 18" xfId="34913"/>
    <cellStyle name="Input 2 3 2 6 2" xfId="9958"/>
    <cellStyle name="Input 2 3 2 6 2 2" xfId="19982"/>
    <cellStyle name="Input 2 3 2 6 2 2 2" xfId="39682"/>
    <cellStyle name="Input 2 3 2 6 2 3" xfId="24414"/>
    <cellStyle name="Input 2 3 2 6 2 3 2" xfId="44381"/>
    <cellStyle name="Input 2 3 2 6 2 4" xfId="14823"/>
    <cellStyle name="Input 2 3 2 6 2 4 2" xfId="32378"/>
    <cellStyle name="Input 2 3 2 6 2 5" xfId="45167"/>
    <cellStyle name="Input 2 3 2 6 3" xfId="9882"/>
    <cellStyle name="Input 2 3 2 6 3 2" xfId="19906"/>
    <cellStyle name="Input 2 3 2 6 3 2 2" xfId="30222"/>
    <cellStyle name="Input 2 3 2 6 3 3" xfId="24342"/>
    <cellStyle name="Input 2 3 2 6 3 3 2" xfId="46055"/>
    <cellStyle name="Input 2 3 2 6 3 4" xfId="14747"/>
    <cellStyle name="Input 2 3 2 6 3 4 2" xfId="32454"/>
    <cellStyle name="Input 2 3 2 6 3 5" xfId="45026"/>
    <cellStyle name="Input 2 3 2 6 4" xfId="12174"/>
    <cellStyle name="Input 2 3 2 6 4 2" xfId="22130"/>
    <cellStyle name="Input 2 3 2 6 4 2 2" xfId="46314"/>
    <cellStyle name="Input 2 3 2 6 4 3" xfId="26287"/>
    <cellStyle name="Input 2 3 2 6 4 3 2" xfId="36838"/>
    <cellStyle name="Input 2 3 2 6 4 4" xfId="17039"/>
    <cellStyle name="Input 2 3 2 6 4 4 2" xfId="36641"/>
    <cellStyle name="Input 2 3 2 6 4 5" xfId="34748"/>
    <cellStyle name="Input 2 3 2 6 5" xfId="9732"/>
    <cellStyle name="Input 2 3 2 6 5 2" xfId="19756"/>
    <cellStyle name="Input 2 3 2 6 5 2 2" xfId="44317"/>
    <cellStyle name="Input 2 3 2 6 5 3" xfId="24192"/>
    <cellStyle name="Input 2 3 2 6 5 3 2" xfId="36590"/>
    <cellStyle name="Input 2 3 2 6 5 4" xfId="14597"/>
    <cellStyle name="Input 2 3 2 6 5 4 2" xfId="32602"/>
    <cellStyle name="Input 2 3 2 6 5 5" xfId="38894"/>
    <cellStyle name="Input 2 3 2 6 6" xfId="12250"/>
    <cellStyle name="Input 2 3 2 6 6 2" xfId="22206"/>
    <cellStyle name="Input 2 3 2 6 6 2 2" xfId="40284"/>
    <cellStyle name="Input 2 3 2 6 6 3" xfId="26363"/>
    <cellStyle name="Input 2 3 2 6 6 3 2" xfId="36748"/>
    <cellStyle name="Input 2 3 2 6 6 4" xfId="17115"/>
    <cellStyle name="Input 2 3 2 6 6 4 2" xfId="35420"/>
    <cellStyle name="Input 2 3 2 6 6 5" xfId="34672"/>
    <cellStyle name="Input 2 3 2 6 7" xfId="12613"/>
    <cellStyle name="Input 2 3 2 6 7 2" xfId="22569"/>
    <cellStyle name="Input 2 3 2 6 7 2 2" xfId="39447"/>
    <cellStyle name="Input 2 3 2 6 7 3" xfId="26711"/>
    <cellStyle name="Input 2 3 2 6 7 3 2" xfId="43741"/>
    <cellStyle name="Input 2 3 2 6 7 4" xfId="17478"/>
    <cellStyle name="Input 2 3 2 6 7 4 2" xfId="42573"/>
    <cellStyle name="Input 2 3 2 6 7 5" xfId="34337"/>
    <cellStyle name="Input 2 3 2 6 8" xfId="12326"/>
    <cellStyle name="Input 2 3 2 6 8 2" xfId="22282"/>
    <cellStyle name="Input 2 3 2 6 8 2 2" xfId="39443"/>
    <cellStyle name="Input 2 3 2 6 8 3" xfId="26435"/>
    <cellStyle name="Input 2 3 2 6 8 3 2" xfId="36749"/>
    <cellStyle name="Input 2 3 2 6 8 4" xfId="17191"/>
    <cellStyle name="Input 2 3 2 6 8 4 2" xfId="36270"/>
    <cellStyle name="Input 2 3 2 6 8 5" xfId="34596"/>
    <cellStyle name="Input 2 3 2 6 9" xfId="13075"/>
    <cellStyle name="Input 2 3 2 6 9 2" xfId="23031"/>
    <cellStyle name="Input 2 3 2 6 9 2 2" xfId="43772"/>
    <cellStyle name="Input 2 3 2 6 9 3" xfId="27156"/>
    <cellStyle name="Input 2 3 2 6 9 3 2" xfId="47180"/>
    <cellStyle name="Input 2 3 2 6 9 4" xfId="17940"/>
    <cellStyle name="Input 2 3 2 6 9 4 2" xfId="43528"/>
    <cellStyle name="Input 2 3 2 6 9 5" xfId="33919"/>
    <cellStyle name="Input 2 3 2 7" xfId="794"/>
    <cellStyle name="Input 2 3 2 7 10" xfId="13160"/>
    <cellStyle name="Input 2 3 2 7 10 2" xfId="23116"/>
    <cellStyle name="Input 2 3 2 7 10 2 2" xfId="37485"/>
    <cellStyle name="Input 2 3 2 7 10 3" xfId="27241"/>
    <cellStyle name="Input 2 3 2 7 10 3 2" xfId="47251"/>
    <cellStyle name="Input 2 3 2 7 10 4" xfId="18025"/>
    <cellStyle name="Input 2 3 2 7 10 4 2" xfId="42648"/>
    <cellStyle name="Input 2 3 2 7 10 5" xfId="33844"/>
    <cellStyle name="Input 2 3 2 7 11" xfId="13424"/>
    <cellStyle name="Input 2 3 2 7 11 2" xfId="23375"/>
    <cellStyle name="Input 2 3 2 7 11 2 2" xfId="42773"/>
    <cellStyle name="Input 2 3 2 7 11 3" xfId="27494"/>
    <cellStyle name="Input 2 3 2 7 11 3 2" xfId="47482"/>
    <cellStyle name="Input 2 3 2 7 11 4" xfId="18289"/>
    <cellStyle name="Input 2 3 2 7 11 4 2" xfId="44340"/>
    <cellStyle name="Input 2 3 2 7 11 5" xfId="33604"/>
    <cellStyle name="Input 2 3 2 7 12" xfId="12865"/>
    <cellStyle name="Input 2 3 2 7 12 2" xfId="22821"/>
    <cellStyle name="Input 2 3 2 7 12 2 2" xfId="40610"/>
    <cellStyle name="Input 2 3 2 7 12 3" xfId="26953"/>
    <cellStyle name="Input 2 3 2 7 12 3 2" xfId="46985"/>
    <cellStyle name="Input 2 3 2 7 12 4" xfId="17730"/>
    <cellStyle name="Input 2 3 2 7 12 4 2" xfId="39640"/>
    <cellStyle name="Input 2 3 2 7 12 5" xfId="34123"/>
    <cellStyle name="Input 2 3 2 7 13" xfId="13267"/>
    <cellStyle name="Input 2 3 2 7 13 2" xfId="23222"/>
    <cellStyle name="Input 2 3 2 7 13 2 2" xfId="46035"/>
    <cellStyle name="Input 2 3 2 7 13 3" xfId="27341"/>
    <cellStyle name="Input 2 3 2 7 13 3 2" xfId="47343"/>
    <cellStyle name="Input 2 3 2 7 13 4" xfId="18132"/>
    <cellStyle name="Input 2 3 2 7 13 4 2" xfId="40704"/>
    <cellStyle name="Input 2 3 2 7 13 5" xfId="33747"/>
    <cellStyle name="Input 2 3 2 7 14" xfId="13852"/>
    <cellStyle name="Input 2 3 2 7 14 2" xfId="23794"/>
    <cellStyle name="Input 2 3 2 7 14 2 2" xfId="41514"/>
    <cellStyle name="Input 2 3 2 7 14 3" xfId="27887"/>
    <cellStyle name="Input 2 3 2 7 14 3 2" xfId="47817"/>
    <cellStyle name="Input 2 3 2 7 14 4" xfId="18717"/>
    <cellStyle name="Input 2 3 2 7 14 4 2" xfId="37244"/>
    <cellStyle name="Input 2 3 2 7 14 5" xfId="33236"/>
    <cellStyle name="Input 2 3 2 7 15" xfId="19130"/>
    <cellStyle name="Input 2 3 2 7 15 2" xfId="43689"/>
    <cellStyle name="Input 2 3 2 7 16" xfId="19478"/>
    <cellStyle name="Input 2 3 2 7 16 2" xfId="37170"/>
    <cellStyle name="Input 2 3 2 7 17" xfId="14265"/>
    <cellStyle name="Input 2 3 2 7 17 2" xfId="32877"/>
    <cellStyle name="Input 2 3 2 7 18" xfId="34912"/>
    <cellStyle name="Input 2 3 2 7 2" xfId="9959"/>
    <cellStyle name="Input 2 3 2 7 2 2" xfId="19983"/>
    <cellStyle name="Input 2 3 2 7 2 2 2" xfId="45738"/>
    <cellStyle name="Input 2 3 2 7 2 3" xfId="24415"/>
    <cellStyle name="Input 2 3 2 7 2 3 2" xfId="41508"/>
    <cellStyle name="Input 2 3 2 7 2 4" xfId="14824"/>
    <cellStyle name="Input 2 3 2 7 2 4 2" xfId="32377"/>
    <cellStyle name="Input 2 3 2 7 2 5" xfId="42407"/>
    <cellStyle name="Input 2 3 2 7 3" xfId="9883"/>
    <cellStyle name="Input 2 3 2 7 3 2" xfId="19907"/>
    <cellStyle name="Input 2 3 2 7 3 2 2" xfId="38045"/>
    <cellStyle name="Input 2 3 2 7 3 3" xfId="24343"/>
    <cellStyle name="Input 2 3 2 7 3 3 2" xfId="43325"/>
    <cellStyle name="Input 2 3 2 7 3 4" xfId="14748"/>
    <cellStyle name="Input 2 3 2 7 3 4 2" xfId="32453"/>
    <cellStyle name="Input 2 3 2 7 3 5" xfId="42255"/>
    <cellStyle name="Input 2 3 2 7 4" xfId="12173"/>
    <cellStyle name="Input 2 3 2 7 4 2" xfId="22129"/>
    <cellStyle name="Input 2 3 2 7 4 2 2" xfId="40282"/>
    <cellStyle name="Input 2 3 2 7 4 3" xfId="26286"/>
    <cellStyle name="Input 2 3 2 7 4 3 2" xfId="43136"/>
    <cellStyle name="Input 2 3 2 7 4 4" xfId="17038"/>
    <cellStyle name="Input 2 3 2 7 4 4 2" xfId="42940"/>
    <cellStyle name="Input 2 3 2 7 4 5" xfId="34749"/>
    <cellStyle name="Input 2 3 2 7 5" xfId="9733"/>
    <cellStyle name="Input 2 3 2 7 5 2" xfId="19757"/>
    <cellStyle name="Input 2 3 2 7 5 2 2" xfId="41443"/>
    <cellStyle name="Input 2 3 2 7 5 3" xfId="24193"/>
    <cellStyle name="Input 2 3 2 7 5 3 2" xfId="39761"/>
    <cellStyle name="Input 2 3 2 7 5 4" xfId="14598"/>
    <cellStyle name="Input 2 3 2 7 5 4 2" xfId="32601"/>
    <cellStyle name="Input 2 3 2 7 5 5" xfId="44881"/>
    <cellStyle name="Input 2 3 2 7 6" xfId="12249"/>
    <cellStyle name="Input 2 3 2 7 6 2" xfId="22205"/>
    <cellStyle name="Input 2 3 2 7 6 2 2" xfId="29886"/>
    <cellStyle name="Input 2 3 2 7 6 3" xfId="26362"/>
    <cellStyle name="Input 2 3 2 7 6 3 2" xfId="43047"/>
    <cellStyle name="Input 2 3 2 7 6 4" xfId="17114"/>
    <cellStyle name="Input 2 3 2 7 6 4 2" xfId="41689"/>
    <cellStyle name="Input 2 3 2 7 6 5" xfId="34673"/>
    <cellStyle name="Input 2 3 2 7 7" xfId="12612"/>
    <cellStyle name="Input 2 3 2 7 7 2" xfId="22568"/>
    <cellStyle name="Input 2 3 2 7 7 2 2" xfId="36731"/>
    <cellStyle name="Input 2 3 2 7 7 3" xfId="26710"/>
    <cellStyle name="Input 2 3 2 7 7 3 2" xfId="46450"/>
    <cellStyle name="Input 2 3 2 7 7 4" xfId="17477"/>
    <cellStyle name="Input 2 3 2 7 7 4 2" xfId="45333"/>
    <cellStyle name="Input 2 3 2 7 7 5" xfId="34338"/>
    <cellStyle name="Input 2 3 2 7 8" xfId="12325"/>
    <cellStyle name="Input 2 3 2 7 8 2" xfId="22281"/>
    <cellStyle name="Input 2 3 2 7 8 2 2" xfId="36727"/>
    <cellStyle name="Input 2 3 2 7 8 3" xfId="26434"/>
    <cellStyle name="Input 2 3 2 7 8 3 2" xfId="43048"/>
    <cellStyle name="Input 2 3 2 7 8 4" xfId="17190"/>
    <cellStyle name="Input 2 3 2 7 8 4 2" xfId="42568"/>
    <cellStyle name="Input 2 3 2 7 8 5" xfId="34597"/>
    <cellStyle name="Input 2 3 2 7 9" xfId="13074"/>
    <cellStyle name="Input 2 3 2 7 9 2" xfId="23030"/>
    <cellStyle name="Input 2 3 2 7 9 2 2" xfId="46482"/>
    <cellStyle name="Input 2 3 2 7 9 3" xfId="27155"/>
    <cellStyle name="Input 2 3 2 7 9 3 2" xfId="47179"/>
    <cellStyle name="Input 2 3 2 7 9 4" xfId="17939"/>
    <cellStyle name="Input 2 3 2 7 9 4 2" xfId="46251"/>
    <cellStyle name="Input 2 3 2 7 9 5" xfId="33920"/>
    <cellStyle name="Input 2 3 2 8" xfId="9942"/>
    <cellStyle name="Input 2 3 2 8 2" xfId="19966"/>
    <cellStyle name="Input 2 3 2 8 2 2" xfId="46416"/>
    <cellStyle name="Input 2 3 2 8 3" xfId="24398"/>
    <cellStyle name="Input 2 3 2 8 3 2" xfId="45644"/>
    <cellStyle name="Input 2 3 2 8 4" xfId="14807"/>
    <cellStyle name="Input 2 3 2 8 4 2" xfId="32394"/>
    <cellStyle name="Input 2 3 2 8 5" xfId="44756"/>
    <cellStyle name="Input 2 3 2 9" xfId="9866"/>
    <cellStyle name="Input 2 3 2 9 2" xfId="19890"/>
    <cellStyle name="Input 2 3 2 9 2 2" xfId="39897"/>
    <cellStyle name="Input 2 3 2 9 3" xfId="24326"/>
    <cellStyle name="Input 2 3 2 9 3 2" xfId="43938"/>
    <cellStyle name="Input 2 3 2 9 4" xfId="14731"/>
    <cellStyle name="Input 2 3 2 9 4 2" xfId="32470"/>
    <cellStyle name="Input 2 3 2 9 5" xfId="41739"/>
    <cellStyle name="Input 2 3 20" xfId="19112"/>
    <cellStyle name="Input 2 3 20 2" xfId="30236"/>
    <cellStyle name="Input 2 3 21" xfId="19496"/>
    <cellStyle name="Input 2 3 21 2" xfId="36902"/>
    <cellStyle name="Input 2 3 22" xfId="14247"/>
    <cellStyle name="Input 2 3 22 2" xfId="32895"/>
    <cellStyle name="Input 2 3 23" xfId="34930"/>
    <cellStyle name="Input 2 3 3" xfId="795"/>
    <cellStyle name="Input 2 3 3 10" xfId="13073"/>
    <cellStyle name="Input 2 3 3 10 2" xfId="23029"/>
    <cellStyle name="Input 2 3 3 10 2 2" xfId="40460"/>
    <cellStyle name="Input 2 3 3 10 3" xfId="27154"/>
    <cellStyle name="Input 2 3 3 10 3 2" xfId="47178"/>
    <cellStyle name="Input 2 3 3 10 4" xfId="17938"/>
    <cellStyle name="Input 2 3 3 10 4 2" xfId="40214"/>
    <cellStyle name="Input 2 3 3 10 5" xfId="33921"/>
    <cellStyle name="Input 2 3 3 11" xfId="13159"/>
    <cellStyle name="Input 2 3 3 11 2" xfId="23115"/>
    <cellStyle name="Input 2 3 3 11 2 2" xfId="43773"/>
    <cellStyle name="Input 2 3 3 11 3" xfId="27240"/>
    <cellStyle name="Input 2 3 3 11 3 2" xfId="47250"/>
    <cellStyle name="Input 2 3 3 11 4" xfId="18024"/>
    <cellStyle name="Input 2 3 3 11 4 2" xfId="45408"/>
    <cellStyle name="Input 2 3 3 11 5" xfId="33845"/>
    <cellStyle name="Input 2 3 3 12" xfId="13423"/>
    <cellStyle name="Input 2 3 3 12 2" xfId="23374"/>
    <cellStyle name="Input 2 3 3 12 2 2" xfId="45529"/>
    <cellStyle name="Input 2 3 3 12 3" xfId="27493"/>
    <cellStyle name="Input 2 3 3 12 3 2" xfId="47481"/>
    <cellStyle name="Input 2 3 3 12 4" xfId="18288"/>
    <cellStyle name="Input 2 3 3 12 4 2" xfId="38303"/>
    <cellStyle name="Input 2 3 3 12 5" xfId="33605"/>
    <cellStyle name="Input 2 3 3 13" xfId="12864"/>
    <cellStyle name="Input 2 3 3 13 2" xfId="22820"/>
    <cellStyle name="Input 2 3 3 13 2 2" xfId="37555"/>
    <cellStyle name="Input 2 3 3 13 3" xfId="26952"/>
    <cellStyle name="Input 2 3 3 13 3 2" xfId="46984"/>
    <cellStyle name="Input 2 3 3 13 4" xfId="17729"/>
    <cellStyle name="Input 2 3 3 13 4 2" xfId="36415"/>
    <cellStyle name="Input 2 3 3 13 5" xfId="34124"/>
    <cellStyle name="Input 2 3 3 14" xfId="13266"/>
    <cellStyle name="Input 2 3 3 14 2" xfId="23221"/>
    <cellStyle name="Input 2 3 3 14 2 2" xfId="39994"/>
    <cellStyle name="Input 2 3 3 14 3" xfId="27340"/>
    <cellStyle name="Input 2 3 3 14 3 2" xfId="47342"/>
    <cellStyle name="Input 2 3 3 14 4" xfId="18131"/>
    <cellStyle name="Input 2 3 3 14 4 2" xfId="41059"/>
    <cellStyle name="Input 2 3 3 14 5" xfId="33748"/>
    <cellStyle name="Input 2 3 3 15" xfId="13851"/>
    <cellStyle name="Input 2 3 3 15 2" xfId="23793"/>
    <cellStyle name="Input 2 3 3 15 2 2" xfId="44387"/>
    <cellStyle name="Input 2 3 3 15 3" xfId="27886"/>
    <cellStyle name="Input 2 3 3 15 3 2" xfId="47816"/>
    <cellStyle name="Input 2 3 3 15 4" xfId="18716"/>
    <cellStyle name="Input 2 3 3 15 4 2" xfId="43541"/>
    <cellStyle name="Input 2 3 3 15 5" xfId="33237"/>
    <cellStyle name="Input 2 3 3 16" xfId="19131"/>
    <cellStyle name="Input 2 3 3 16 2" xfId="37394"/>
    <cellStyle name="Input 2 3 3 17" xfId="19477"/>
    <cellStyle name="Input 2 3 3 17 2" xfId="43466"/>
    <cellStyle name="Input 2 3 3 18" xfId="14266"/>
    <cellStyle name="Input 2 3 3 18 2" xfId="32876"/>
    <cellStyle name="Input 2 3 3 19" xfId="34911"/>
    <cellStyle name="Input 2 3 3 2" xfId="796"/>
    <cellStyle name="Input 2 3 3 2 10" xfId="13158"/>
    <cellStyle name="Input 2 3 3 2 10 2" xfId="23114"/>
    <cellStyle name="Input 2 3 3 2 10 2 2" xfId="46483"/>
    <cellStyle name="Input 2 3 3 2 10 3" xfId="27239"/>
    <cellStyle name="Input 2 3 3 2 10 3 2" xfId="47249"/>
    <cellStyle name="Input 2 3 3 2 10 4" xfId="18023"/>
    <cellStyle name="Input 2 3 3 2 10 4 2" xfId="39333"/>
    <cellStyle name="Input 2 3 3 2 10 5" xfId="33846"/>
    <cellStyle name="Input 2 3 3 2 11" xfId="13422"/>
    <cellStyle name="Input 2 3 3 2 11 2" xfId="23373"/>
    <cellStyle name="Input 2 3 3 2 11 2 2" xfId="39460"/>
    <cellStyle name="Input 2 3 3 2 11 3" xfId="27492"/>
    <cellStyle name="Input 2 3 3 2 11 3 2" xfId="47480"/>
    <cellStyle name="Input 2 3 3 2 11 4" xfId="18287"/>
    <cellStyle name="Input 2 3 3 2 11 4 2" xfId="36356"/>
    <cellStyle name="Input 2 3 3 2 11 5" xfId="33606"/>
    <cellStyle name="Input 2 3 3 2 12" xfId="12863"/>
    <cellStyle name="Input 2 3 3 2 12 2" xfId="22819"/>
    <cellStyle name="Input 2 3 3 2 12 2 2" xfId="43843"/>
    <cellStyle name="Input 2 3 3 2 12 3" xfId="26951"/>
    <cellStyle name="Input 2 3 3 2 12 3 2" xfId="46983"/>
    <cellStyle name="Input 2 3 3 2 12 4" xfId="17728"/>
    <cellStyle name="Input 2 3 3 2 12 4 2" xfId="42712"/>
    <cellStyle name="Input 2 3 3 2 12 5" xfId="34125"/>
    <cellStyle name="Input 2 3 3 2 13" xfId="13265"/>
    <cellStyle name="Input 2 3 3 2 13 2" xfId="23220"/>
    <cellStyle name="Input 2 3 3 2 13 2 2" xfId="36962"/>
    <cellStyle name="Input 2 3 3 2 13 3" xfId="27339"/>
    <cellStyle name="Input 2 3 3 2 13 3 2" xfId="47341"/>
    <cellStyle name="Input 2 3 3 2 13 4" xfId="18130"/>
    <cellStyle name="Input 2 3 3 2 13 4 2" xfId="41207"/>
    <cellStyle name="Input 2 3 3 2 13 5" xfId="33749"/>
    <cellStyle name="Input 2 3 3 2 14" xfId="13850"/>
    <cellStyle name="Input 2 3 3 2 14 2" xfId="23792"/>
    <cellStyle name="Input 2 3 3 2 14 2 2" xfId="38349"/>
    <cellStyle name="Input 2 3 3 2 14 3" xfId="27885"/>
    <cellStyle name="Input 2 3 3 2 14 3 2" xfId="47815"/>
    <cellStyle name="Input 2 3 3 2 14 4" xfId="18715"/>
    <cellStyle name="Input 2 3 3 2 14 4 2" xfId="46264"/>
    <cellStyle name="Input 2 3 3 2 14 5" xfId="33238"/>
    <cellStyle name="Input 2 3 3 2 15" xfId="19132"/>
    <cellStyle name="Input 2 3 3 2 15 2" xfId="40146"/>
    <cellStyle name="Input 2 3 3 2 16" xfId="19476"/>
    <cellStyle name="Input 2 3 3 2 16 2" xfId="46194"/>
    <cellStyle name="Input 2 3 3 2 17" xfId="14267"/>
    <cellStyle name="Input 2 3 3 2 17 2" xfId="32875"/>
    <cellStyle name="Input 2 3 3 2 18" xfId="34910"/>
    <cellStyle name="Input 2 3 3 2 2" xfId="9961"/>
    <cellStyle name="Input 2 3 3 2 2 2" xfId="19985"/>
    <cellStyle name="Input 2 3 3 2 2 2 2" xfId="36692"/>
    <cellStyle name="Input 2 3 3 2 2 3" xfId="24417"/>
    <cellStyle name="Input 2 3 3 2 2 3 2" xfId="40318"/>
    <cellStyle name="Input 2 3 3 2 2 4" xfId="14826"/>
    <cellStyle name="Input 2 3 3 2 2 4 2" xfId="32375"/>
    <cellStyle name="Input 2 3 3 2 2 5" xfId="38151"/>
    <cellStyle name="Input 2 3 3 2 3" xfId="9885"/>
    <cellStyle name="Input 2 3 3 2 3 2" xfId="19909"/>
    <cellStyle name="Input 2 3 3 2 3 2 2" xfId="41013"/>
    <cellStyle name="Input 2 3 3 2 3 3" xfId="24345"/>
    <cellStyle name="Input 2 3 3 2 3 3 2" xfId="39581"/>
    <cellStyle name="Input 2 3 3 2 3 4" xfId="14750"/>
    <cellStyle name="Input 2 3 3 2 3 4 2" xfId="32451"/>
    <cellStyle name="Input 2 3 3 2 3 5" xfId="38738"/>
    <cellStyle name="Input 2 3 3 2 4" xfId="12171"/>
    <cellStyle name="Input 2 3 3 2 4 2" xfId="22127"/>
    <cellStyle name="Input 2 3 3 2 4 2 2" xfId="43758"/>
    <cellStyle name="Input 2 3 3 2 4 3" xfId="26284"/>
    <cellStyle name="Input 2 3 3 2 4 3 2" xfId="39826"/>
    <cellStyle name="Input 2 3 3 2 4 4" xfId="17036"/>
    <cellStyle name="Input 2 3 3 2 4 4 2" xfId="39628"/>
    <cellStyle name="Input 2 3 3 2 4 5" xfId="34751"/>
    <cellStyle name="Input 2 3 3 2 5" xfId="9735"/>
    <cellStyle name="Input 2 3 3 2 5 2" xfId="19759"/>
    <cellStyle name="Input 2 3 3 2 5 2 2" xfId="39293"/>
    <cellStyle name="Input 2 3 3 2 5 3" xfId="24195"/>
    <cellStyle name="Input 2 3 3 2 5 3 2" xfId="43072"/>
    <cellStyle name="Input 2 3 3 2 5 4" xfId="14600"/>
    <cellStyle name="Input 2 3 3 2 5 4 2" xfId="32599"/>
    <cellStyle name="Input 2 3 3 2 5 5" xfId="35793"/>
    <cellStyle name="Input 2 3 3 2 6" xfId="12247"/>
    <cellStyle name="Input 2 3 3 2 6 2" xfId="22203"/>
    <cellStyle name="Input 2 3 3 2 6 2 2" xfId="43759"/>
    <cellStyle name="Input 2 3 3 2 6 3" xfId="26360"/>
    <cellStyle name="Input 2 3 3 2 6 3 2" xfId="39737"/>
    <cellStyle name="Input 2 3 3 2 6 4" xfId="17112"/>
    <cellStyle name="Input 2 3 3 2 6 4 2" xfId="38524"/>
    <cellStyle name="Input 2 3 3 2 6 5" xfId="34675"/>
    <cellStyle name="Input 2 3 3 2 7" xfId="12610"/>
    <cellStyle name="Input 2 3 3 2 7 2" xfId="22566"/>
    <cellStyle name="Input 2 3 3 2 7 2 2" xfId="45777"/>
    <cellStyle name="Input 2 3 3 2 7 3" xfId="26708"/>
    <cellStyle name="Input 2 3 3 2 7 3 2" xfId="37283"/>
    <cellStyle name="Input 2 3 3 2 7 4" xfId="17475"/>
    <cellStyle name="Input 2 3 3 2 7 4 2" xfId="35210"/>
    <cellStyle name="Input 2 3 3 2 7 5" xfId="34340"/>
    <cellStyle name="Input 2 3 3 2 8" xfId="12323"/>
    <cellStyle name="Input 2 3 3 2 8 2" xfId="22279"/>
    <cellStyle name="Input 2 3 3 2 8 2 2" xfId="45773"/>
    <cellStyle name="Input 2 3 3 2 8 3" xfId="26432"/>
    <cellStyle name="Input 2 3 3 2 8 3 2" xfId="39739"/>
    <cellStyle name="Input 2 3 3 2 8 4" xfId="17188"/>
    <cellStyle name="Input 2 3 3 2 8 4 2" xfId="39252"/>
    <cellStyle name="Input 2 3 3 2 8 5" xfId="34599"/>
    <cellStyle name="Input 2 3 3 2 9" xfId="13072"/>
    <cellStyle name="Input 2 3 3 2 9 2" xfId="23028"/>
    <cellStyle name="Input 2 3 3 2 9 2 2" xfId="37634"/>
    <cellStyle name="Input 2 3 3 2 9 3" xfId="27153"/>
    <cellStyle name="Input 2 3 3 2 9 3 2" xfId="47177"/>
    <cellStyle name="Input 2 3 3 2 9 4" xfId="17937"/>
    <cellStyle name="Input 2 3 3 2 9 4 2" xfId="37725"/>
    <cellStyle name="Input 2 3 3 2 9 5" xfId="33922"/>
    <cellStyle name="Input 2 3 3 3" xfId="9960"/>
    <cellStyle name="Input 2 3 3 3 2" xfId="19984"/>
    <cellStyle name="Input 2 3 3 3 2 2" xfId="42991"/>
    <cellStyle name="Input 2 3 3 3 3" xfId="24416"/>
    <cellStyle name="Input 2 3 3 3 3 2" xfId="35239"/>
    <cellStyle name="Input 2 3 3 3 4" xfId="14825"/>
    <cellStyle name="Input 2 3 3 3 4 2" xfId="32376"/>
    <cellStyle name="Input 2 3 3 3 5" xfId="36097"/>
    <cellStyle name="Input 2 3 3 4" xfId="9884"/>
    <cellStyle name="Input 2 3 3 4 2" xfId="19908"/>
    <cellStyle name="Input 2 3 3 4 2 2" xfId="41253"/>
    <cellStyle name="Input 2 3 3 4 3" xfId="24344"/>
    <cellStyle name="Input 2 3 3 4 3 2" xfId="37031"/>
    <cellStyle name="Input 2 3 3 4 4" xfId="14749"/>
    <cellStyle name="Input 2 3 3 4 4 2" xfId="32452"/>
    <cellStyle name="Input 2 3 3 4 5" xfId="35952"/>
    <cellStyle name="Input 2 3 3 5" xfId="12172"/>
    <cellStyle name="Input 2 3 3 5 2" xfId="22128"/>
    <cellStyle name="Input 2 3 3 5 2 2" xfId="37470"/>
    <cellStyle name="Input 2 3 3 5 3" xfId="26285"/>
    <cellStyle name="Input 2 3 3 5 3 2" xfId="45877"/>
    <cellStyle name="Input 2 3 3 5 4" xfId="17037"/>
    <cellStyle name="Input 2 3 3 5 4 2" xfId="45687"/>
    <cellStyle name="Input 2 3 3 5 5" xfId="34750"/>
    <cellStyle name="Input 2 3 3 6" xfId="9734"/>
    <cellStyle name="Input 2 3 3 6 2" xfId="19758"/>
    <cellStyle name="Input 2 3 3 6 2 2" xfId="35175"/>
    <cellStyle name="Input 2 3 3 6 3" xfId="24194"/>
    <cellStyle name="Input 2 3 3 6 3 2" xfId="45817"/>
    <cellStyle name="Input 2 3 3 6 4" xfId="14599"/>
    <cellStyle name="Input 2 3 3 6 4 2" xfId="32600"/>
    <cellStyle name="Input 2 3 3 6 5" xfId="42100"/>
    <cellStyle name="Input 2 3 3 7" xfId="12248"/>
    <cellStyle name="Input 2 3 3 7 2" xfId="22204"/>
    <cellStyle name="Input 2 3 3 7 2 2" xfId="37471"/>
    <cellStyle name="Input 2 3 3 7 3" xfId="26361"/>
    <cellStyle name="Input 2 3 3 7 3 2" xfId="45793"/>
    <cellStyle name="Input 2 3 3 7 4" xfId="17113"/>
    <cellStyle name="Input 2 3 3 7 4 2" xfId="44557"/>
    <cellStyle name="Input 2 3 3 7 5" xfId="34674"/>
    <cellStyle name="Input 2 3 3 8" xfId="12611"/>
    <cellStyle name="Input 2 3 3 8 2" xfId="22567"/>
    <cellStyle name="Input 2 3 3 8 2 2" xfId="43031"/>
    <cellStyle name="Input 2 3 3 8 3" xfId="26709"/>
    <cellStyle name="Input 2 3 3 8 3 2" xfId="40425"/>
    <cellStyle name="Input 2 3 3 8 4" xfId="17476"/>
    <cellStyle name="Input 2 3 3 8 4 2" xfId="39257"/>
    <cellStyle name="Input 2 3 3 8 5" xfId="34339"/>
    <cellStyle name="Input 2 3 3 9" xfId="12324"/>
    <cellStyle name="Input 2 3 3 9 2" xfId="22280"/>
    <cellStyle name="Input 2 3 3 9 2 2" xfId="43027"/>
    <cellStyle name="Input 2 3 3 9 3" xfId="26433"/>
    <cellStyle name="Input 2 3 3 9 3 2" xfId="45795"/>
    <cellStyle name="Input 2 3 3 9 4" xfId="17189"/>
    <cellStyle name="Input 2 3 3 9 4 2" xfId="45328"/>
    <cellStyle name="Input 2 3 3 9 5" xfId="34598"/>
    <cellStyle name="Input 2 3 4" xfId="797"/>
    <cellStyle name="Input 2 3 4 10" xfId="13157"/>
    <cellStyle name="Input 2 3 4 10 2" xfId="23113"/>
    <cellStyle name="Input 2 3 4 10 2 2" xfId="40461"/>
    <cellStyle name="Input 2 3 4 10 3" xfId="27238"/>
    <cellStyle name="Input 2 3 4 10 3 2" xfId="47248"/>
    <cellStyle name="Input 2 3 4 10 4" xfId="18022"/>
    <cellStyle name="Input 2 3 4 10 4 2" xfId="36655"/>
    <cellStyle name="Input 2 3 4 10 5" xfId="33847"/>
    <cellStyle name="Input 2 3 4 11" xfId="13421"/>
    <cellStyle name="Input 2 3 4 11 2" xfId="23372"/>
    <cellStyle name="Input 2 3 4 11 2 2" xfId="36744"/>
    <cellStyle name="Input 2 3 4 11 3" xfId="27491"/>
    <cellStyle name="Input 2 3 4 11 3 2" xfId="47479"/>
    <cellStyle name="Input 2 3 4 11 4" xfId="18286"/>
    <cellStyle name="Input 2 3 4 11 4 2" xfId="42653"/>
    <cellStyle name="Input 2 3 4 11 5" xfId="33607"/>
    <cellStyle name="Input 2 3 4 12" xfId="12862"/>
    <cellStyle name="Input 2 3 4 12 2" xfId="22818"/>
    <cellStyle name="Input 2 3 4 12 2 2" xfId="46550"/>
    <cellStyle name="Input 2 3 4 12 3" xfId="26950"/>
    <cellStyle name="Input 2 3 4 12 3 2" xfId="46982"/>
    <cellStyle name="Input 2 3 4 12 4" xfId="17727"/>
    <cellStyle name="Input 2 3 4 12 4 2" xfId="45468"/>
    <cellStyle name="Input 2 3 4 12 5" xfId="34126"/>
    <cellStyle name="Input 2 3 4 13" xfId="13264"/>
    <cellStyle name="Input 2 3 4 13 2" xfId="23219"/>
    <cellStyle name="Input 2 3 4 13 2 2" xfId="43258"/>
    <cellStyle name="Input 2 3 4 13 3" xfId="27338"/>
    <cellStyle name="Input 2 3 4 13 3 2" xfId="47340"/>
    <cellStyle name="Input 2 3 4 13 4" xfId="18129"/>
    <cellStyle name="Input 2 3 4 13 4 2" xfId="38091"/>
    <cellStyle name="Input 2 3 4 13 5" xfId="33750"/>
    <cellStyle name="Input 2 3 4 14" xfId="13849"/>
    <cellStyle name="Input 2 3 4 14 2" xfId="23791"/>
    <cellStyle name="Input 2 3 4 14 2 2" xfId="35108"/>
    <cellStyle name="Input 2 3 4 14 3" xfId="27884"/>
    <cellStyle name="Input 2 3 4 14 3 2" xfId="47814"/>
    <cellStyle name="Input 2 3 4 14 4" xfId="18714"/>
    <cellStyle name="Input 2 3 4 14 4 2" xfId="40227"/>
    <cellStyle name="Input 2 3 4 14 5" xfId="33239"/>
    <cellStyle name="Input 2 3 4 15" xfId="19133"/>
    <cellStyle name="Input 2 3 4 15 2" xfId="46188"/>
    <cellStyle name="Input 2 3 4 16" xfId="19475"/>
    <cellStyle name="Input 2 3 4 16 2" xfId="40152"/>
    <cellStyle name="Input 2 3 4 17" xfId="14268"/>
    <cellStyle name="Input 2 3 4 17 2" xfId="32874"/>
    <cellStyle name="Input 2 3 4 18" xfId="34909"/>
    <cellStyle name="Input 2 3 4 2" xfId="9962"/>
    <cellStyle name="Input 2 3 4 2 2" xfId="19986"/>
    <cellStyle name="Input 2 3 4 2 2 2" xfId="39366"/>
    <cellStyle name="Input 2 3 4 2 3" xfId="24418"/>
    <cellStyle name="Input 2 3 4 2 3 2" xfId="46351"/>
    <cellStyle name="Input 2 3 4 2 4" xfId="14827"/>
    <cellStyle name="Input 2 3 4 2 4 2" xfId="32374"/>
    <cellStyle name="Input 2 3 4 2 5" xfId="41085"/>
    <cellStyle name="Input 2 3 4 3" xfId="9886"/>
    <cellStyle name="Input 2 3 4 3 2" xfId="19910"/>
    <cellStyle name="Input 2 3 4 3 2 2" xfId="38395"/>
    <cellStyle name="Input 2 3 4 3 3" xfId="24346"/>
    <cellStyle name="Input 2 3 4 3 3 2" xfId="45642"/>
    <cellStyle name="Input 2 3 4 3 4" xfId="14751"/>
    <cellStyle name="Input 2 3 4 3 4 2" xfId="32450"/>
    <cellStyle name="Input 2 3 4 3 5" xfId="44755"/>
    <cellStyle name="Input 2 3 4 4" xfId="12170"/>
    <cellStyle name="Input 2 3 4 4 2" xfId="22126"/>
    <cellStyle name="Input 2 3 4 4 2 2" xfId="46469"/>
    <cellStyle name="Input 2 3 4 4 3" xfId="26283"/>
    <cellStyle name="Input 2 3 4 4 3 2" xfId="37438"/>
    <cellStyle name="Input 2 3 4 4 4" xfId="17035"/>
    <cellStyle name="Input 2 3 4 4 4 2" xfId="36403"/>
    <cellStyle name="Input 2 3 4 4 5" xfId="34752"/>
    <cellStyle name="Input 2 3 4 5" xfId="9736"/>
    <cellStyle name="Input 2 3 4 5 2" xfId="19760"/>
    <cellStyle name="Input 2 3 4 5 2 2" xfId="45369"/>
    <cellStyle name="Input 2 3 4 5 3" xfId="24196"/>
    <cellStyle name="Input 2 3 4 5 3 2" xfId="36774"/>
    <cellStyle name="Input 2 3 4 5 4" xfId="14601"/>
    <cellStyle name="Input 2 3 4 5 4 2" xfId="32598"/>
    <cellStyle name="Input 2 3 4 5 5" xfId="38940"/>
    <cellStyle name="Input 2 3 4 6" xfId="12246"/>
    <cellStyle name="Input 2 3 4 6 2" xfId="22202"/>
    <cellStyle name="Input 2 3 4 6 2 2" xfId="46470"/>
    <cellStyle name="Input 2 3 4 6 3" xfId="26359"/>
    <cellStyle name="Input 2 3 4 6 3 2" xfId="36840"/>
    <cellStyle name="Input 2 3 4 6 4" xfId="17111"/>
    <cellStyle name="Input 2 3 4 6 4 2" xfId="35350"/>
    <cellStyle name="Input 2 3 4 6 5" xfId="34676"/>
    <cellStyle name="Input 2 3 4 7" xfId="12609"/>
    <cellStyle name="Input 2 3 4 7 2" xfId="22565"/>
    <cellStyle name="Input 2 3 4 7 2 2" xfId="39721"/>
    <cellStyle name="Input 2 3 4 7 3" xfId="26707"/>
    <cellStyle name="Input 2 3 4 7 3 2" xfId="43580"/>
    <cellStyle name="Input 2 3 4 7 4" xfId="17474"/>
    <cellStyle name="Input 2 3 4 7 4 2" xfId="41479"/>
    <cellStyle name="Input 2 3 4 7 5" xfId="34341"/>
    <cellStyle name="Input 2 3 4 8" xfId="12322"/>
    <cellStyle name="Input 2 3 4 8 2" xfId="22278"/>
    <cellStyle name="Input 2 3 4 8 2 2" xfId="39717"/>
    <cellStyle name="Input 2 3 4 8 3" xfId="26431"/>
    <cellStyle name="Input 2 3 4 8 3 2" xfId="36842"/>
    <cellStyle name="Input 2 3 4 8 4" xfId="17187"/>
    <cellStyle name="Input 2 3 4 8 4 2" xfId="35215"/>
    <cellStyle name="Input 2 3 4 8 5" xfId="34600"/>
    <cellStyle name="Input 2 3 4 9" xfId="13071"/>
    <cellStyle name="Input 2 3 4 9 2" xfId="23027"/>
    <cellStyle name="Input 2 3 4 9 2 2" xfId="43919"/>
    <cellStyle name="Input 2 3 4 9 3" xfId="27152"/>
    <cellStyle name="Input 2 3 4 9 3 2" xfId="47176"/>
    <cellStyle name="Input 2 3 4 9 4" xfId="17936"/>
    <cellStyle name="Input 2 3 4 9 4 2" xfId="44007"/>
    <cellStyle name="Input 2 3 4 9 5" xfId="33923"/>
    <cellStyle name="Input 2 3 5" xfId="798"/>
    <cellStyle name="Input 2 3 5 10" xfId="13156"/>
    <cellStyle name="Input 2 3 5 10 2" xfId="23112"/>
    <cellStyle name="Input 2 3 5 10 2 2" xfId="37635"/>
    <cellStyle name="Input 2 3 5 10 3" xfId="27237"/>
    <cellStyle name="Input 2 3 5 10 3 2" xfId="47247"/>
    <cellStyle name="Input 2 3 5 10 4" xfId="18021"/>
    <cellStyle name="Input 2 3 5 10 4 2" xfId="42953"/>
    <cellStyle name="Input 2 3 5 10 5" xfId="33848"/>
    <cellStyle name="Input 2 3 5 11" xfId="13420"/>
    <cellStyle name="Input 2 3 5 11 2" xfId="23371"/>
    <cellStyle name="Input 2 3 5 11 2 2" xfId="43043"/>
    <cellStyle name="Input 2 3 5 11 3" xfId="27490"/>
    <cellStyle name="Input 2 3 5 11 3 2" xfId="47478"/>
    <cellStyle name="Input 2 3 5 11 4" xfId="18285"/>
    <cellStyle name="Input 2 3 5 11 4 2" xfId="45413"/>
    <cellStyle name="Input 2 3 5 11 5" xfId="33608"/>
    <cellStyle name="Input 2 3 5 12" xfId="12861"/>
    <cellStyle name="Input 2 3 5 12 2" xfId="22817"/>
    <cellStyle name="Input 2 3 5 12 2 2" xfId="40534"/>
    <cellStyle name="Input 2 3 5 12 3" xfId="26949"/>
    <cellStyle name="Input 2 3 5 12 3 2" xfId="46981"/>
    <cellStyle name="Input 2 3 5 12 4" xfId="17726"/>
    <cellStyle name="Input 2 3 5 12 4 2" xfId="39398"/>
    <cellStyle name="Input 2 3 5 12 5" xfId="34127"/>
    <cellStyle name="Input 2 3 5 13" xfId="13263"/>
    <cellStyle name="Input 2 3 5 13 2" xfId="23218"/>
    <cellStyle name="Input 2 3 5 13 2 2" xfId="45994"/>
    <cellStyle name="Input 2 3 5 13 3" xfId="27337"/>
    <cellStyle name="Input 2 3 5 13 3 2" xfId="47339"/>
    <cellStyle name="Input 2 3 5 13 4" xfId="18128"/>
    <cellStyle name="Input 2 3 5 13 4 2" xfId="35404"/>
    <cellStyle name="Input 2 3 5 13 5" xfId="33751"/>
    <cellStyle name="Input 2 3 5 14" xfId="13848"/>
    <cellStyle name="Input 2 3 5 14 2" xfId="23790"/>
    <cellStyle name="Input 2 3 5 14 2 2" xfId="41377"/>
    <cellStyle name="Input 2 3 5 14 3" xfId="27883"/>
    <cellStyle name="Input 2 3 5 14 3 2" xfId="47813"/>
    <cellStyle name="Input 2 3 5 14 4" xfId="18713"/>
    <cellStyle name="Input 2 3 5 14 4 2" xfId="37738"/>
    <cellStyle name="Input 2 3 5 14 5" xfId="33240"/>
    <cellStyle name="Input 2 3 5 15" xfId="19134"/>
    <cellStyle name="Input 2 3 5 15 2" xfId="43460"/>
    <cellStyle name="Input 2 3 5 16" xfId="19474"/>
    <cellStyle name="Input 2 3 5 16 2" xfId="37400"/>
    <cellStyle name="Input 2 3 5 17" xfId="14269"/>
    <cellStyle name="Input 2 3 5 17 2" xfId="32873"/>
    <cellStyle name="Input 2 3 5 18" xfId="34908"/>
    <cellStyle name="Input 2 3 5 2" xfId="9963"/>
    <cellStyle name="Input 2 3 5 2 2" xfId="19987"/>
    <cellStyle name="Input 2 3 5 2 2 2" xfId="45441"/>
    <cellStyle name="Input 2 3 5 2 3" xfId="24419"/>
    <cellStyle name="Input 2 3 5 2 3 2" xfId="43632"/>
    <cellStyle name="Input 2 3 5 2 4" xfId="14828"/>
    <cellStyle name="Input 2 3 5 2 4 2" xfId="32373"/>
    <cellStyle name="Input 2 3 5 2 5" xfId="41158"/>
    <cellStyle name="Input 2 3 5 3" xfId="9887"/>
    <cellStyle name="Input 2 3 5 3 2" xfId="19911"/>
    <cellStyle name="Input 2 3 5 3 2 2" xfId="44433"/>
    <cellStyle name="Input 2 3 5 3 3" xfId="24347"/>
    <cellStyle name="Input 2 3 5 3 3 2" xfId="42892"/>
    <cellStyle name="Input 2 3 5 3 4" xfId="14752"/>
    <cellStyle name="Input 2 3 5 3 4 2" xfId="32449"/>
    <cellStyle name="Input 2 3 5 3 5" xfId="41944"/>
    <cellStyle name="Input 2 3 5 4" xfId="12169"/>
    <cellStyle name="Input 2 3 5 4 2" xfId="22125"/>
    <cellStyle name="Input 2 3 5 4 2 2" xfId="40447"/>
    <cellStyle name="Input 2 3 5 4 3" xfId="26282"/>
    <cellStyle name="Input 2 3 5 4 3 2" xfId="43730"/>
    <cellStyle name="Input 2 3 5 4 4" xfId="17034"/>
    <cellStyle name="Input 2 3 5 4 4 2" xfId="42700"/>
    <cellStyle name="Input 2 3 5 4 5" xfId="34753"/>
    <cellStyle name="Input 2 3 5 5" xfId="9737"/>
    <cellStyle name="Input 2 3 5 5 2" xfId="19761"/>
    <cellStyle name="Input 2 3 5 5 2 2" xfId="42608"/>
    <cellStyle name="Input 2 3 5 5 3" xfId="24197"/>
    <cellStyle name="Input 2 3 5 5 3 2" xfId="29856"/>
    <cellStyle name="Input 2 3 5 5 4" xfId="14602"/>
    <cellStyle name="Input 2 3 5 5 4 2" xfId="32597"/>
    <cellStyle name="Input 2 3 5 5 5" xfId="44932"/>
    <cellStyle name="Input 2 3 5 6" xfId="12245"/>
    <cellStyle name="Input 2 3 5 6 2" xfId="22201"/>
    <cellStyle name="Input 2 3 5 6 2 2" xfId="40448"/>
    <cellStyle name="Input 2 3 5 6 3" xfId="26358"/>
    <cellStyle name="Input 2 3 5 6 3 2" xfId="43138"/>
    <cellStyle name="Input 2 3 5 6 4" xfId="17110"/>
    <cellStyle name="Input 2 3 5 6 4 2" xfId="41621"/>
    <cellStyle name="Input 2 3 5 6 5" xfId="34677"/>
    <cellStyle name="Input 2 3 5 7" xfId="12608"/>
    <cellStyle name="Input 2 3 5 7 2" xfId="22564"/>
    <cellStyle name="Input 2 3 5 7 2 2" xfId="36565"/>
    <cellStyle name="Input 2 3 5 7 3" xfId="26706"/>
    <cellStyle name="Input 2 3 5 7 3 2" xfId="46300"/>
    <cellStyle name="Input 2 3 5 7 4" xfId="17473"/>
    <cellStyle name="Input 2 3 5 7 4 2" xfId="44352"/>
    <cellStyle name="Input 2 3 5 7 5" xfId="34342"/>
    <cellStyle name="Input 2 3 5 8" xfId="12321"/>
    <cellStyle name="Input 2 3 5 8 2" xfId="22277"/>
    <cellStyle name="Input 2 3 5 8 2 2" xfId="36561"/>
    <cellStyle name="Input 2 3 5 8 3" xfId="26430"/>
    <cellStyle name="Input 2 3 5 8 3 2" xfId="43140"/>
    <cellStyle name="Input 2 3 5 8 4" xfId="17186"/>
    <cellStyle name="Input 2 3 5 8 4 2" xfId="41484"/>
    <cellStyle name="Input 2 3 5 8 5" xfId="34601"/>
    <cellStyle name="Input 2 3 5 9" xfId="13070"/>
    <cellStyle name="Input 2 3 5 9 2" xfId="23026"/>
    <cellStyle name="Input 2 3 5 9 2 2" xfId="46625"/>
    <cellStyle name="Input 2 3 5 9 3" xfId="27151"/>
    <cellStyle name="Input 2 3 5 9 3 2" xfId="47175"/>
    <cellStyle name="Input 2 3 5 9 4" xfId="17935"/>
    <cellStyle name="Input 2 3 5 9 4 2" xfId="46705"/>
    <cellStyle name="Input 2 3 5 9 5" xfId="33924"/>
    <cellStyle name="Input 2 3 6" xfId="799"/>
    <cellStyle name="Input 2 3 6 10" xfId="13155"/>
    <cellStyle name="Input 2 3 6 10 2" xfId="23111"/>
    <cellStyle name="Input 2 3 6 10 2 2" xfId="43920"/>
    <cellStyle name="Input 2 3 6 10 3" xfId="27236"/>
    <cellStyle name="Input 2 3 6 10 3 2" xfId="47246"/>
    <cellStyle name="Input 2 3 6 10 4" xfId="18020"/>
    <cellStyle name="Input 2 3 6 10 4 2" xfId="45701"/>
    <cellStyle name="Input 2 3 6 10 5" xfId="33849"/>
    <cellStyle name="Input 2 3 6 11" xfId="13419"/>
    <cellStyle name="Input 2 3 6 11 2" xfId="23370"/>
    <cellStyle name="Input 2 3 6 11 2 2" xfId="45789"/>
    <cellStyle name="Input 2 3 6 11 3" xfId="27489"/>
    <cellStyle name="Input 2 3 6 11 3 2" xfId="47477"/>
    <cellStyle name="Input 2 3 6 11 4" xfId="18284"/>
    <cellStyle name="Input 2 3 6 11 4 2" xfId="39337"/>
    <cellStyle name="Input 2 3 6 11 5" xfId="33609"/>
    <cellStyle name="Input 2 3 6 12" xfId="12860"/>
    <cellStyle name="Input 2 3 6 12 2" xfId="22816"/>
    <cellStyle name="Input 2 3 6 12 2 2" xfId="37808"/>
    <cellStyle name="Input 2 3 6 12 3" xfId="26948"/>
    <cellStyle name="Input 2 3 6 12 3 2" xfId="46980"/>
    <cellStyle name="Input 2 3 6 12 4" xfId="17725"/>
    <cellStyle name="Input 2 3 6 12 4 2" xfId="41204"/>
    <cellStyle name="Input 2 3 6 12 5" xfId="34128"/>
    <cellStyle name="Input 2 3 6 13" xfId="13262"/>
    <cellStyle name="Input 2 3 6 13 2" xfId="23217"/>
    <cellStyle name="Input 2 3 6 13 2 2" xfId="39947"/>
    <cellStyle name="Input 2 3 6 13 3" xfId="27336"/>
    <cellStyle name="Input 2 3 6 13 3 2" xfId="47338"/>
    <cellStyle name="Input 2 3 6 13 4" xfId="18127"/>
    <cellStyle name="Input 2 3 6 13 4 2" xfId="41672"/>
    <cellStyle name="Input 2 3 6 13 5" xfId="33752"/>
    <cellStyle name="Input 2 3 6 14" xfId="13847"/>
    <cellStyle name="Input 2 3 6 14 2" xfId="23789"/>
    <cellStyle name="Input 2 3 6 14 2 2" xfId="44254"/>
    <cellStyle name="Input 2 3 6 14 3" xfId="27882"/>
    <cellStyle name="Input 2 3 6 14 3 2" xfId="47812"/>
    <cellStyle name="Input 2 3 6 14 4" xfId="18712"/>
    <cellStyle name="Input 2 3 6 14 4 2" xfId="44019"/>
    <cellStyle name="Input 2 3 6 14 5" xfId="33241"/>
    <cellStyle name="Input 2 3 6 15" xfId="19135"/>
    <cellStyle name="Input 2 3 6 15 2" xfId="37164"/>
    <cellStyle name="Input 2 3 6 16" xfId="19473"/>
    <cellStyle name="Input 2 3 6 16 2" xfId="43694"/>
    <cellStyle name="Input 2 3 6 17" xfId="14270"/>
    <cellStyle name="Input 2 3 6 17 2" xfId="32872"/>
    <cellStyle name="Input 2 3 6 18" xfId="34907"/>
    <cellStyle name="Input 2 3 6 2" xfId="9964"/>
    <cellStyle name="Input 2 3 6 2 2" xfId="19988"/>
    <cellStyle name="Input 2 3 6 2 2 2" xfId="42680"/>
    <cellStyle name="Input 2 3 6 2 3" xfId="24420"/>
    <cellStyle name="Input 2 3 6 2 3 2" xfId="37336"/>
    <cellStyle name="Input 2 3 6 2 4" xfId="14829"/>
    <cellStyle name="Input 2 3 6 2 4 2" xfId="32372"/>
    <cellStyle name="Input 2 3 6 2 5" xfId="38701"/>
    <cellStyle name="Input 2 3 6 3" xfId="9888"/>
    <cellStyle name="Input 2 3 6 3 2" xfId="19912"/>
    <cellStyle name="Input 2 3 6 3 2 2" xfId="41560"/>
    <cellStyle name="Input 2 3 6 3 3" xfId="24348"/>
    <cellStyle name="Input 2 3 6 3 3 2" xfId="36593"/>
    <cellStyle name="Input 2 3 6 3 4" xfId="14753"/>
    <cellStyle name="Input 2 3 6 3 4 2" xfId="32448"/>
    <cellStyle name="Input 2 3 6 3 5" xfId="35634"/>
    <cellStyle name="Input 2 3 6 4" xfId="12168"/>
    <cellStyle name="Input 2 3 6 4 2" xfId="22124"/>
    <cellStyle name="Input 2 3 6 4 2 2" xfId="37616"/>
    <cellStyle name="Input 2 3 6 4 3" xfId="26281"/>
    <cellStyle name="Input 2 3 6 4 3 2" xfId="46439"/>
    <cellStyle name="Input 2 3 6 4 4" xfId="17033"/>
    <cellStyle name="Input 2 3 6 4 4 2" xfId="45458"/>
    <cellStyle name="Input 2 3 6 4 5" xfId="34754"/>
    <cellStyle name="Input 2 3 6 5" xfId="9738"/>
    <cellStyle name="Input 2 3 6 5 2" xfId="19762"/>
    <cellStyle name="Input 2 3 6 5 2 2" xfId="36312"/>
    <cellStyle name="Input 2 3 6 5 3" xfId="24198"/>
    <cellStyle name="Input 2 3 6 5 3 2" xfId="37969"/>
    <cellStyle name="Input 2 3 6 5 4" xfId="14603"/>
    <cellStyle name="Input 2 3 6 5 4 2" xfId="32596"/>
    <cellStyle name="Input 2 3 6 5 5" xfId="42151"/>
    <cellStyle name="Input 2 3 6 6" xfId="12244"/>
    <cellStyle name="Input 2 3 6 6 2" xfId="22200"/>
    <cellStyle name="Input 2 3 6 6 2 2" xfId="37617"/>
    <cellStyle name="Input 2 3 6 6 3" xfId="26357"/>
    <cellStyle name="Input 2 3 6 6 3 2" xfId="45879"/>
    <cellStyle name="Input 2 3 6 6 4" xfId="17109"/>
    <cellStyle name="Input 2 3 6 6 4 2" xfId="44494"/>
    <cellStyle name="Input 2 3 6 6 5" xfId="34678"/>
    <cellStyle name="Input 2 3 6 7" xfId="12607"/>
    <cellStyle name="Input 2 3 6 7 2" xfId="22563"/>
    <cellStyle name="Input 2 3 6 7 2 2" xfId="42864"/>
    <cellStyle name="Input 2 3 6 7 3" xfId="26705"/>
    <cellStyle name="Input 2 3 6 7 3 2" xfId="40264"/>
    <cellStyle name="Input 2 3 6 7 4" xfId="17472"/>
    <cellStyle name="Input 2 3 6 7 4 2" xfId="38314"/>
    <cellStyle name="Input 2 3 6 7 5" xfId="34343"/>
    <cellStyle name="Input 2 3 6 8" xfId="12320"/>
    <cellStyle name="Input 2 3 6 8 2" xfId="22276"/>
    <cellStyle name="Input 2 3 6 8 2 2" xfId="42860"/>
    <cellStyle name="Input 2 3 6 8 3" xfId="26429"/>
    <cellStyle name="Input 2 3 6 8 3 2" xfId="45881"/>
    <cellStyle name="Input 2 3 6 8 4" xfId="17185"/>
    <cellStyle name="Input 2 3 6 8 4 2" xfId="44357"/>
    <cellStyle name="Input 2 3 6 8 5" xfId="34602"/>
    <cellStyle name="Input 2 3 6 9" xfId="13069"/>
    <cellStyle name="Input 2 3 6 9 2" xfId="23025"/>
    <cellStyle name="Input 2 3 6 9 2 2" xfId="40613"/>
    <cellStyle name="Input 2 3 6 9 3" xfId="27150"/>
    <cellStyle name="Input 2 3 6 9 3 2" xfId="47174"/>
    <cellStyle name="Input 2 3 6 9 4" xfId="17934"/>
    <cellStyle name="Input 2 3 6 9 4 2" xfId="40702"/>
    <cellStyle name="Input 2 3 6 9 5" xfId="33925"/>
    <cellStyle name="Input 2 3 7" xfId="9941"/>
    <cellStyle name="Input 2 3 7 2" xfId="19965"/>
    <cellStyle name="Input 2 3 7 2 2" xfId="40388"/>
    <cellStyle name="Input 2 3 7 3" xfId="24397"/>
    <cellStyle name="Input 2 3 7 3 2" xfId="39583"/>
    <cellStyle name="Input 2 3 7 4" xfId="14806"/>
    <cellStyle name="Input 2 3 7 4 2" xfId="32395"/>
    <cellStyle name="Input 2 3 7 5" xfId="38739"/>
    <cellStyle name="Input 2 3 8" xfId="9865"/>
    <cellStyle name="Input 2 3 8 2" xfId="19889"/>
    <cellStyle name="Input 2 3 8 2 2" xfId="37264"/>
    <cellStyle name="Input 2 3 8 3" xfId="24325"/>
    <cellStyle name="Input 2 3 8 3 2" xfId="46643"/>
    <cellStyle name="Input 2 3 8 4" xfId="14730"/>
    <cellStyle name="Input 2 3 8 4 2" xfId="32471"/>
    <cellStyle name="Input 2 3 8 5" xfId="44590"/>
    <cellStyle name="Input 2 3 9" xfId="12191"/>
    <cellStyle name="Input 2 3 9 2" xfId="22147"/>
    <cellStyle name="Input 2 3 9 2 2" xfId="44413"/>
    <cellStyle name="Input 2 3 9 3" xfId="26304"/>
    <cellStyle name="Input 2 3 9 3 2" xfId="40656"/>
    <cellStyle name="Input 2 3 9 4" xfId="17056"/>
    <cellStyle name="Input 2 3 9 4 2" xfId="38525"/>
    <cellStyle name="Input 2 3 9 5" xfId="34731"/>
    <cellStyle name="Input 2 4" xfId="800"/>
    <cellStyle name="Input 2 4 10" xfId="12167"/>
    <cellStyle name="Input 2 4 10 2" xfId="22123"/>
    <cellStyle name="Input 2 4 10 2 2" xfId="43902"/>
    <cellStyle name="Input 2 4 10 3" xfId="26280"/>
    <cellStyle name="Input 2 4 10 3 2" xfId="40414"/>
    <cellStyle name="Input 2 4 10 4" xfId="17032"/>
    <cellStyle name="Input 2 4 10 4 2" xfId="39388"/>
    <cellStyle name="Input 2 4 10 5" xfId="34755"/>
    <cellStyle name="Input 2 4 11" xfId="9739"/>
    <cellStyle name="Input 2 4 11 2" xfId="19763"/>
    <cellStyle name="Input 2 4 11 2 2" xfId="38414"/>
    <cellStyle name="Input 2 4 11 3" xfId="24199"/>
    <cellStyle name="Input 2 4 11 3 2" xfId="41324"/>
    <cellStyle name="Input 2 4 11 4" xfId="14604"/>
    <cellStyle name="Input 2 4 11 4 2" xfId="32595"/>
    <cellStyle name="Input 2 4 11 5" xfId="35842"/>
    <cellStyle name="Input 2 4 12" xfId="12243"/>
    <cellStyle name="Input 2 4 12 2" xfId="22199"/>
    <cellStyle name="Input 2 4 12 2 2" xfId="43903"/>
    <cellStyle name="Input 2 4 12 3" xfId="26356"/>
    <cellStyle name="Input 2 4 12 3 2" xfId="39828"/>
    <cellStyle name="Input 2 4 12 4" xfId="17108"/>
    <cellStyle name="Input 2 4 12 4 2" xfId="38456"/>
    <cellStyle name="Input 2 4 12 5" xfId="34679"/>
    <cellStyle name="Input 2 4 13" xfId="12606"/>
    <cellStyle name="Input 2 4 13 2" xfId="22562"/>
    <cellStyle name="Input 2 4 13 2 2" xfId="45614"/>
    <cellStyle name="Input 2 4 13 3" xfId="26704"/>
    <cellStyle name="Input 2 4 13 3 2" xfId="29567"/>
    <cellStyle name="Input 2 4 13 4" xfId="17471"/>
    <cellStyle name="Input 2 4 13 4 2" xfId="36345"/>
    <cellStyle name="Input 2 4 13 5" xfId="34344"/>
    <cellStyle name="Input 2 4 14" xfId="12319"/>
    <cellStyle name="Input 2 4 14 2" xfId="22275"/>
    <cellStyle name="Input 2 4 14 2 2" xfId="45609"/>
    <cellStyle name="Input 2 4 14 3" xfId="26428"/>
    <cellStyle name="Input 2 4 14 3 2" xfId="39830"/>
    <cellStyle name="Input 2 4 14 4" xfId="17184"/>
    <cellStyle name="Input 2 4 14 4 2" xfId="38319"/>
    <cellStyle name="Input 2 4 14 5" xfId="34603"/>
    <cellStyle name="Input 2 4 15" xfId="13068"/>
    <cellStyle name="Input 2 4 15 2" xfId="23024"/>
    <cellStyle name="Input 2 4 15 2 2" xfId="37558"/>
    <cellStyle name="Input 2 4 15 3" xfId="27149"/>
    <cellStyle name="Input 2 4 15 3 2" xfId="47173"/>
    <cellStyle name="Input 2 4 15 4" xfId="17933"/>
    <cellStyle name="Input 2 4 15 4 2" xfId="41061"/>
    <cellStyle name="Input 2 4 15 5" xfId="33926"/>
    <cellStyle name="Input 2 4 16" xfId="13154"/>
    <cellStyle name="Input 2 4 16 2" xfId="23110"/>
    <cellStyle name="Input 2 4 16 2 2" xfId="46626"/>
    <cellStyle name="Input 2 4 16 3" xfId="27235"/>
    <cellStyle name="Input 2 4 16 3 2" xfId="47245"/>
    <cellStyle name="Input 2 4 16 4" xfId="18019"/>
    <cellStyle name="Input 2 4 16 4 2" xfId="39644"/>
    <cellStyle name="Input 2 4 16 5" xfId="33850"/>
    <cellStyle name="Input 2 4 17" xfId="13418"/>
    <cellStyle name="Input 2 4 17 2" xfId="23369"/>
    <cellStyle name="Input 2 4 17 2 2" xfId="39733"/>
    <cellStyle name="Input 2 4 17 3" xfId="27488"/>
    <cellStyle name="Input 2 4 17 3 2" xfId="47476"/>
    <cellStyle name="Input 2 4 17 4" xfId="18283"/>
    <cellStyle name="Input 2 4 17 4 2" xfId="36663"/>
    <cellStyle name="Input 2 4 17 5" xfId="33610"/>
    <cellStyle name="Input 2 4 18" xfId="12859"/>
    <cellStyle name="Input 2 4 18 2" xfId="22815"/>
    <cellStyle name="Input 2 4 18 2 2" xfId="44088"/>
    <cellStyle name="Input 2 4 18 3" xfId="26947"/>
    <cellStyle name="Input 2 4 18 3 2" xfId="46979"/>
    <cellStyle name="Input 2 4 18 4" xfId="17724"/>
    <cellStyle name="Input 2 4 18 4 2" xfId="38094"/>
    <cellStyle name="Input 2 4 18 5" xfId="34129"/>
    <cellStyle name="Input 2 4 19" xfId="13261"/>
    <cellStyle name="Input 2 4 19 2" xfId="23216"/>
    <cellStyle name="Input 2 4 19 2 2" xfId="37318"/>
    <cellStyle name="Input 2 4 19 3" xfId="27335"/>
    <cellStyle name="Input 2 4 19 3 2" xfId="47337"/>
    <cellStyle name="Input 2 4 19 4" xfId="18126"/>
    <cellStyle name="Input 2 4 19 4 2" xfId="44540"/>
    <cellStyle name="Input 2 4 19 5" xfId="33753"/>
    <cellStyle name="Input 2 4 2" xfId="801"/>
    <cellStyle name="Input 2 4 2 10" xfId="12242"/>
    <cellStyle name="Input 2 4 2 10 2" xfId="22198"/>
    <cellStyle name="Input 2 4 2 10 2 2" xfId="46608"/>
    <cellStyle name="Input 2 4 2 10 3" xfId="26355"/>
    <cellStyle name="Input 2 4 2 10 3 2" xfId="37440"/>
    <cellStyle name="Input 2 4 2 10 4" xfId="17107"/>
    <cellStyle name="Input 2 4 2 10 4 2" xfId="36269"/>
    <cellStyle name="Input 2 4 2 10 5" xfId="34680"/>
    <cellStyle name="Input 2 4 2 11" xfId="12605"/>
    <cellStyle name="Input 2 4 2 11 2" xfId="22561"/>
    <cellStyle name="Input 2 4 2 11 2 2" xfId="39552"/>
    <cellStyle name="Input 2 4 2 11 3" xfId="26703"/>
    <cellStyle name="Input 2 4 2 11 3 2" xfId="29568"/>
    <cellStyle name="Input 2 4 2 11 4" xfId="17470"/>
    <cellStyle name="Input 2 4 2 11 4 2" xfId="42640"/>
    <cellStyle name="Input 2 4 2 11 5" xfId="34345"/>
    <cellStyle name="Input 2 4 2 12" xfId="12318"/>
    <cellStyle name="Input 2 4 2 12 2" xfId="22274"/>
    <cellStyle name="Input 2 4 2 12 2 2" xfId="39547"/>
    <cellStyle name="Input 2 4 2 12 3" xfId="26427"/>
    <cellStyle name="Input 2 4 2 12 3 2" xfId="37442"/>
    <cellStyle name="Input 2 4 2 12 4" xfId="17183"/>
    <cellStyle name="Input 2 4 2 12 4 2" xfId="36340"/>
    <cellStyle name="Input 2 4 2 12 5" xfId="34604"/>
    <cellStyle name="Input 2 4 2 13" xfId="13067"/>
    <cellStyle name="Input 2 4 2 13 2" xfId="23023"/>
    <cellStyle name="Input 2 4 2 13 2 2" xfId="43846"/>
    <cellStyle name="Input 2 4 2 13 3" xfId="27148"/>
    <cellStyle name="Input 2 4 2 13 3 2" xfId="47172"/>
    <cellStyle name="Input 2 4 2 13 4" xfId="17932"/>
    <cellStyle name="Input 2 4 2 13 4 2" xfId="41205"/>
    <cellStyle name="Input 2 4 2 13 5" xfId="33927"/>
    <cellStyle name="Input 2 4 2 14" xfId="13153"/>
    <cellStyle name="Input 2 4 2 14 2" xfId="23109"/>
    <cellStyle name="Input 2 4 2 14 2 2" xfId="40614"/>
    <cellStyle name="Input 2 4 2 14 3" xfId="27234"/>
    <cellStyle name="Input 2 4 2 14 3 2" xfId="47244"/>
    <cellStyle name="Input 2 4 2 14 4" xfId="18018"/>
    <cellStyle name="Input 2 4 2 14 4 2" xfId="36419"/>
    <cellStyle name="Input 2 4 2 14 5" xfId="33851"/>
    <cellStyle name="Input 2 4 2 15" xfId="13417"/>
    <cellStyle name="Input 2 4 2 15 2" xfId="23368"/>
    <cellStyle name="Input 2 4 2 15 2 2" xfId="36577"/>
    <cellStyle name="Input 2 4 2 15 3" xfId="27487"/>
    <cellStyle name="Input 2 4 2 15 3 2" xfId="47475"/>
    <cellStyle name="Input 2 4 2 15 4" xfId="18282"/>
    <cellStyle name="Input 2 4 2 15 4 2" xfId="42962"/>
    <cellStyle name="Input 2 4 2 15 5" xfId="33611"/>
    <cellStyle name="Input 2 4 2 16" xfId="12858"/>
    <cellStyle name="Input 2 4 2 16 2" xfId="22814"/>
    <cellStyle name="Input 2 4 2 16 2 2" xfId="46784"/>
    <cellStyle name="Input 2 4 2 16 3" xfId="26946"/>
    <cellStyle name="Input 2 4 2 16 3 2" xfId="46978"/>
    <cellStyle name="Input 2 4 2 16 4" xfId="17723"/>
    <cellStyle name="Input 2 4 2 16 4 2" xfId="30259"/>
    <cellStyle name="Input 2 4 2 16 5" xfId="34130"/>
    <cellStyle name="Input 2 4 2 17" xfId="13260"/>
    <cellStyle name="Input 2 4 2 17 2" xfId="23215"/>
    <cellStyle name="Input 2 4 2 17 2 2" xfId="43614"/>
    <cellStyle name="Input 2 4 2 17 3" xfId="27334"/>
    <cellStyle name="Input 2 4 2 17 3 2" xfId="47336"/>
    <cellStyle name="Input 2 4 2 17 4" xfId="18125"/>
    <cellStyle name="Input 2 4 2 17 4 2" xfId="38507"/>
    <cellStyle name="Input 2 4 2 17 5" xfId="33754"/>
    <cellStyle name="Input 2 4 2 18" xfId="13845"/>
    <cellStyle name="Input 2 4 2 18 2" xfId="23787"/>
    <cellStyle name="Input 2 4 2 18 2 2" xfId="36487"/>
    <cellStyle name="Input 2 4 2 18 3" xfId="27880"/>
    <cellStyle name="Input 2 4 2 18 3 2" xfId="47810"/>
    <cellStyle name="Input 2 4 2 18 4" xfId="18710"/>
    <cellStyle name="Input 2 4 2 18 4 2" xfId="40714"/>
    <cellStyle name="Input 2 4 2 18 5" xfId="33243"/>
    <cellStyle name="Input 2 4 2 19" xfId="19137"/>
    <cellStyle name="Input 2 4 2 19 2" xfId="46107"/>
    <cellStyle name="Input 2 4 2 2" xfId="802"/>
    <cellStyle name="Input 2 4 2 2 10" xfId="13066"/>
    <cellStyle name="Input 2 4 2 2 10 2" xfId="23022"/>
    <cellStyle name="Input 2 4 2 2 10 2 2" xfId="46553"/>
    <cellStyle name="Input 2 4 2 2 10 3" xfId="27147"/>
    <cellStyle name="Input 2 4 2 2 10 3 2" xfId="47171"/>
    <cellStyle name="Input 2 4 2 2 10 4" xfId="17931"/>
    <cellStyle name="Input 2 4 2 2 10 4 2" xfId="38093"/>
    <cellStyle name="Input 2 4 2 2 10 5" xfId="33928"/>
    <cellStyle name="Input 2 4 2 2 11" xfId="13152"/>
    <cellStyle name="Input 2 4 2 2 11 2" xfId="23108"/>
    <cellStyle name="Input 2 4 2 2 11 2 2" xfId="37559"/>
    <cellStyle name="Input 2 4 2 2 11 3" xfId="27233"/>
    <cellStyle name="Input 2 4 2 2 11 3 2" xfId="47243"/>
    <cellStyle name="Input 2 4 2 2 11 4" xfId="18017"/>
    <cellStyle name="Input 2 4 2 2 11 4 2" xfId="42716"/>
    <cellStyle name="Input 2 4 2 2 11 5" xfId="33852"/>
    <cellStyle name="Input 2 4 2 2 12" xfId="13416"/>
    <cellStyle name="Input 2 4 2 2 12 2" xfId="23367"/>
    <cellStyle name="Input 2 4 2 2 12 2 2" xfId="42875"/>
    <cellStyle name="Input 2 4 2 2 12 3" xfId="27486"/>
    <cellStyle name="Input 2 4 2 2 12 3 2" xfId="47474"/>
    <cellStyle name="Input 2 4 2 2 12 4" xfId="18281"/>
    <cellStyle name="Input 2 4 2 2 12 4 2" xfId="45710"/>
    <cellStyle name="Input 2 4 2 2 12 5" xfId="33612"/>
    <cellStyle name="Input 2 4 2 2 13" xfId="12857"/>
    <cellStyle name="Input 2 4 2 2 13 2" xfId="22813"/>
    <cellStyle name="Input 2 4 2 2 13 2 2" xfId="40783"/>
    <cellStyle name="Input 2 4 2 2 13 3" xfId="26945"/>
    <cellStyle name="Input 2 4 2 2 13 3 2" xfId="46977"/>
    <cellStyle name="Input 2 4 2 2 13 4" xfId="17722"/>
    <cellStyle name="Input 2 4 2 2 13 4 2" xfId="37141"/>
    <cellStyle name="Input 2 4 2 2 13 5" xfId="34131"/>
    <cellStyle name="Input 2 4 2 2 14" xfId="13259"/>
    <cellStyle name="Input 2 4 2 2 14 2" xfId="23214"/>
    <cellStyle name="Input 2 4 2 2 14 2 2" xfId="46333"/>
    <cellStyle name="Input 2 4 2 2 14 3" xfId="27333"/>
    <cellStyle name="Input 2 4 2 2 14 3 2" xfId="47335"/>
    <cellStyle name="Input 2 4 2 2 14 4" xfId="18124"/>
    <cellStyle name="Input 2 4 2 2 14 4 2" xfId="35334"/>
    <cellStyle name="Input 2 4 2 2 14 5" xfId="33755"/>
    <cellStyle name="Input 2 4 2 2 15" xfId="13844"/>
    <cellStyle name="Input 2 4 2 2 15 2" xfId="23786"/>
    <cellStyle name="Input 2 4 2 2 15 2 2" xfId="42784"/>
    <cellStyle name="Input 2 4 2 2 15 3" xfId="27879"/>
    <cellStyle name="Input 2 4 2 2 15 3 2" xfId="47809"/>
    <cellStyle name="Input 2 4 2 2 15 4" xfId="18709"/>
    <cellStyle name="Input 2 4 2 2 15 4 2" xfId="41049"/>
    <cellStyle name="Input 2 4 2 2 15 5" xfId="33244"/>
    <cellStyle name="Input 2 4 2 2 16" xfId="19138"/>
    <cellStyle name="Input 2 4 2 2 16 2" xfId="43377"/>
    <cellStyle name="Input 2 4 2 2 17" xfId="19470"/>
    <cellStyle name="Input 2 4 2 2 17 2" xfId="36901"/>
    <cellStyle name="Input 2 4 2 2 18" xfId="14273"/>
    <cellStyle name="Input 2 4 2 2 18 2" xfId="32869"/>
    <cellStyle name="Input 2 4 2 2 19" xfId="34904"/>
    <cellStyle name="Input 2 4 2 2 2" xfId="803"/>
    <cellStyle name="Input 2 4 2 2 2 10" xfId="13151"/>
    <cellStyle name="Input 2 4 2 2 2 10 2" xfId="23107"/>
    <cellStyle name="Input 2 4 2 2 2 10 2 2" xfId="43847"/>
    <cellStyle name="Input 2 4 2 2 2 10 3" xfId="27232"/>
    <cellStyle name="Input 2 4 2 2 2 10 3 2" xfId="47242"/>
    <cellStyle name="Input 2 4 2 2 2 10 4" xfId="18016"/>
    <cellStyle name="Input 2 4 2 2 2 10 4 2" xfId="45472"/>
    <cellStyle name="Input 2 4 2 2 2 10 5" xfId="33853"/>
    <cellStyle name="Input 2 4 2 2 2 11" xfId="13415"/>
    <cellStyle name="Input 2 4 2 2 2 11 2" xfId="23366"/>
    <cellStyle name="Input 2 4 2 2 2 11 2 2" xfId="45625"/>
    <cellStyle name="Input 2 4 2 2 2 11 3" xfId="27485"/>
    <cellStyle name="Input 2 4 2 2 2 11 3 2" xfId="47473"/>
    <cellStyle name="Input 2 4 2 2 2 11 4" xfId="18280"/>
    <cellStyle name="Input 2 4 2 2 2 11 4 2" xfId="39653"/>
    <cellStyle name="Input 2 4 2 2 2 11 5" xfId="33613"/>
    <cellStyle name="Input 2 4 2 2 2 12" xfId="12856"/>
    <cellStyle name="Input 2 4 2 2 2 12 2" xfId="22812"/>
    <cellStyle name="Input 2 4 2 2 2 12 2 2" xfId="29878"/>
    <cellStyle name="Input 2 4 2 2 2 12 3" xfId="26944"/>
    <cellStyle name="Input 2 4 2 2 2 12 3 2" xfId="46976"/>
    <cellStyle name="Input 2 4 2 2 2 12 4" xfId="17721"/>
    <cellStyle name="Input 2 4 2 2 2 12 4 2" xfId="43437"/>
    <cellStyle name="Input 2 4 2 2 2 12 5" xfId="34132"/>
    <cellStyle name="Input 2 4 2 2 2 13" xfId="13258"/>
    <cellStyle name="Input 2 4 2 2 2 13 2" xfId="23213"/>
    <cellStyle name="Input 2 4 2 2 2 13 2 2" xfId="40300"/>
    <cellStyle name="Input 2 4 2 2 2 13 3" xfId="27332"/>
    <cellStyle name="Input 2 4 2 2 2 13 3 2" xfId="47334"/>
    <cellStyle name="Input 2 4 2 2 2 13 4" xfId="18123"/>
    <cellStyle name="Input 2 4 2 2 2 13 4 2" xfId="41605"/>
    <cellStyle name="Input 2 4 2 2 2 13 5" xfId="33756"/>
    <cellStyle name="Input 2 4 2 2 2 14" xfId="13843"/>
    <cellStyle name="Input 2 4 2 2 2 14 2" xfId="23785"/>
    <cellStyle name="Input 2 4 2 2 2 14 2 2" xfId="45540"/>
    <cellStyle name="Input 2 4 2 2 2 14 3" xfId="27878"/>
    <cellStyle name="Input 2 4 2 2 2 14 3 2" xfId="47808"/>
    <cellStyle name="Input 2 4 2 2 2 14 4" xfId="18708"/>
    <cellStyle name="Input 2 4 2 2 2 14 4 2" xfId="41217"/>
    <cellStyle name="Input 2 4 2 2 2 14 5" xfId="33245"/>
    <cellStyle name="Input 2 4 2 2 2 15" xfId="19139"/>
    <cellStyle name="Input 2 4 2 2 2 15 2" xfId="37083"/>
    <cellStyle name="Input 2 4 2 2 2 16" xfId="19469"/>
    <cellStyle name="Input 2 4 2 2 2 16 2" xfId="43199"/>
    <cellStyle name="Input 2 4 2 2 2 17" xfId="14274"/>
    <cellStyle name="Input 2 4 2 2 2 17 2" xfId="32868"/>
    <cellStyle name="Input 2 4 2 2 2 18" xfId="34903"/>
    <cellStyle name="Input 2 4 2 2 2 2" xfId="9968"/>
    <cellStyle name="Input 2 4 2 2 2 2 2" xfId="19992"/>
    <cellStyle name="Input 2 4 2 2 2 2 2 2" xfId="41439"/>
    <cellStyle name="Input 2 4 2 2 2 2 3" xfId="24424"/>
    <cellStyle name="Input 2 4 2 2 2 2 3 2" xfId="36983"/>
    <cellStyle name="Input 2 4 2 2 2 2 4" xfId="14833"/>
    <cellStyle name="Input 2 4 2 2 2 2 4 2" xfId="32368"/>
    <cellStyle name="Input 2 4 2 2 2 2 5" xfId="38645"/>
    <cellStyle name="Input 2 4 2 2 2 3" xfId="9892"/>
    <cellStyle name="Input 2 4 2 2 2 3 2" xfId="19916"/>
    <cellStyle name="Input 2 4 2 2 2 3 2 2" xfId="41629"/>
    <cellStyle name="Input 2 4 2 2 2 3 3" xfId="24352"/>
    <cellStyle name="Input 2 4 2 2 2 3 3 2" xfId="36776"/>
    <cellStyle name="Input 2 4 2 2 2 3 4" xfId="14757"/>
    <cellStyle name="Input 2 4 2 2 2 3 4 2" xfId="32444"/>
    <cellStyle name="Input 2 4 2 2 2 3 5" xfId="36052"/>
    <cellStyle name="Input 2 4 2 2 2 4" xfId="12164"/>
    <cellStyle name="Input 2 4 2 2 2 4 2" xfId="22120"/>
    <cellStyle name="Input 2 4 2 2 2 4 2 2" xfId="37541"/>
    <cellStyle name="Input 2 4 2 2 2 4 3" xfId="26277"/>
    <cellStyle name="Input 2 4 2 2 2 4 3 2" xfId="46290"/>
    <cellStyle name="Input 2 4 2 2 2 4 4" xfId="17029"/>
    <cellStyle name="Input 2 4 2 2 2 4 4 2" xfId="45854"/>
    <cellStyle name="Input 2 4 2 2 2 4 5" xfId="34758"/>
    <cellStyle name="Input 2 4 2 2 2 5" xfId="9742"/>
    <cellStyle name="Input 2 4 2 2 2 5 2" xfId="19766"/>
    <cellStyle name="Input 2 4 2 2 2 5 2 2" xfId="35311"/>
    <cellStyle name="Input 2 4 2 2 2 5 3" xfId="24202"/>
    <cellStyle name="Input 2 4 2 2 2 5 3 2" xfId="46895"/>
    <cellStyle name="Input 2 4 2 2 2 5 4" xfId="14607"/>
    <cellStyle name="Input 2 4 2 2 2 5 4 2" xfId="32592"/>
    <cellStyle name="Input 2 4 2 2 2 5 5" xfId="42203"/>
    <cellStyle name="Input 2 4 2 2 2 6" xfId="12240"/>
    <cellStyle name="Input 2 4 2 2 2 6 2" xfId="22196"/>
    <cellStyle name="Input 2 4 2 2 2 6 2 2" xfId="37542"/>
    <cellStyle name="Input 2 4 2 2 2 6 3" xfId="26353"/>
    <cellStyle name="Input 2 4 2 2 2 6 3 2" xfId="46441"/>
    <cellStyle name="Input 2 4 2 2 2 6 4" xfId="17105"/>
    <cellStyle name="Input 2 4 2 2 2 6 4 2" xfId="45327"/>
    <cellStyle name="Input 2 4 2 2 2 6 5" xfId="34682"/>
    <cellStyle name="Input 2 4 2 2 2 7" xfId="12599"/>
    <cellStyle name="Input 2 4 2 2 2 7 2" xfId="22555"/>
    <cellStyle name="Input 2 4 2 2 2 7 2 2" xfId="43249"/>
    <cellStyle name="Input 2 4 2 2 2 7 3" xfId="26697"/>
    <cellStyle name="Input 2 4 2 2 2 7 3 2" xfId="41345"/>
    <cellStyle name="Input 2 4 2 2 2 7 4" xfId="17464"/>
    <cellStyle name="Input 2 4 2 2 2 7 4 2" xfId="39635"/>
    <cellStyle name="Input 2 4 2 2 2 7 5" xfId="34347"/>
    <cellStyle name="Input 2 4 2 2 2 8" xfId="12316"/>
    <cellStyle name="Input 2 4 2 2 2 8 2" xfId="22272"/>
    <cellStyle name="Input 2 4 2 2 2 8 2 2" xfId="43130"/>
    <cellStyle name="Input 2 4 2 2 2 8 3" xfId="26425"/>
    <cellStyle name="Input 2 4 2 2 2 8 3 2" xfId="46443"/>
    <cellStyle name="Input 2 4 2 2 2 8 4" xfId="17181"/>
    <cellStyle name="Input 2 4 2 2 2 8 4 2" xfId="45397"/>
    <cellStyle name="Input 2 4 2 2 2 8 5" xfId="34606"/>
    <cellStyle name="Input 2 4 2 2 2 9" xfId="13065"/>
    <cellStyle name="Input 2 4 2 2 2 9 2" xfId="23021"/>
    <cellStyle name="Input 2 4 2 2 2 9 2 2" xfId="40537"/>
    <cellStyle name="Input 2 4 2 2 2 9 3" xfId="27146"/>
    <cellStyle name="Input 2 4 2 2 2 9 3 2" xfId="47170"/>
    <cellStyle name="Input 2 4 2 2 2 9 4" xfId="17930"/>
    <cellStyle name="Input 2 4 2 2 2 9 4 2" xfId="35407"/>
    <cellStyle name="Input 2 4 2 2 2 9 5" xfId="33929"/>
    <cellStyle name="Input 2 4 2 2 3" xfId="9967"/>
    <cellStyle name="Input 2 4 2 2 3 2" xfId="19991"/>
    <cellStyle name="Input 2 4 2 2 3 2 2" xfId="44313"/>
    <cellStyle name="Input 2 4 2 2 3 3" xfId="24423"/>
    <cellStyle name="Input 2 4 2 2 3 3 2" xfId="43278"/>
    <cellStyle name="Input 2 4 2 2 3 4" xfId="14832"/>
    <cellStyle name="Input 2 4 2 2 3 4 2" xfId="32369"/>
    <cellStyle name="Input 2 4 2 2 3 5" xfId="35597"/>
    <cellStyle name="Input 2 4 2 2 4" xfId="9891"/>
    <cellStyle name="Input 2 4 2 2 4 2" xfId="19915"/>
    <cellStyle name="Input 2 4 2 2 4 2 2" xfId="44498"/>
    <cellStyle name="Input 2 4 2 2 4 3" xfId="24351"/>
    <cellStyle name="Input 2 4 2 2 4 3 2" xfId="43074"/>
    <cellStyle name="Input 2 4 2 2 4 4" xfId="14756"/>
    <cellStyle name="Input 2 4 2 2 4 4 2" xfId="32445"/>
    <cellStyle name="Input 2 4 2 2 4 5" xfId="42363"/>
    <cellStyle name="Input 2 4 2 2 5" xfId="12165"/>
    <cellStyle name="Input 2 4 2 2 5 2" xfId="22121"/>
    <cellStyle name="Input 2 4 2 2 5 2 2" xfId="40594"/>
    <cellStyle name="Input 2 4 2 2 5 3" xfId="26278"/>
    <cellStyle name="Input 2 4 2 2 5 3 2" xfId="43570"/>
    <cellStyle name="Input 2 4 2 2 5 4" xfId="17030"/>
    <cellStyle name="Input 2 4 2 2 5 4 2" xfId="43113"/>
    <cellStyle name="Input 2 4 2 2 5 5" xfId="34757"/>
    <cellStyle name="Input 2 4 2 2 6" xfId="9741"/>
    <cellStyle name="Input 2 4 2 2 6 2" xfId="19765"/>
    <cellStyle name="Input 2 4 2 2 6 2 2" xfId="41580"/>
    <cellStyle name="Input 2 4 2 2 6 3" xfId="24201"/>
    <cellStyle name="Input 2 4 2 2 6 3 2" xfId="40897"/>
    <cellStyle name="Input 2 4 2 2 6 4" xfId="14606"/>
    <cellStyle name="Input 2 4 2 2 6 4 2" xfId="32593"/>
    <cellStyle name="Input 2 4 2 2 6 5" xfId="44973"/>
    <cellStyle name="Input 2 4 2 2 7" xfId="12241"/>
    <cellStyle name="Input 2 4 2 2 7 2" xfId="22197"/>
    <cellStyle name="Input 2 4 2 2 7 2 2" xfId="40595"/>
    <cellStyle name="Input 2 4 2 2 7 3" xfId="26354"/>
    <cellStyle name="Input 2 4 2 2 7 3 2" xfId="43732"/>
    <cellStyle name="Input 2 4 2 2 7 4" xfId="17106"/>
    <cellStyle name="Input 2 4 2 2 7 4 2" xfId="42567"/>
    <cellStyle name="Input 2 4 2 2 7 5" xfId="34681"/>
    <cellStyle name="Input 2 4 2 2 8" xfId="12600"/>
    <cellStyle name="Input 2 4 2 2 8 2" xfId="22556"/>
    <cellStyle name="Input 2 4 2 2 8 2 2" xfId="36951"/>
    <cellStyle name="Input 2 4 2 2 8 3" xfId="26698"/>
    <cellStyle name="Input 2 4 2 2 8 3 2" xfId="40919"/>
    <cellStyle name="Input 2 4 2 2 8 4" xfId="17465"/>
    <cellStyle name="Input 2 4 2 2 8 4 2" xfId="45694"/>
    <cellStyle name="Input 2 4 2 2 8 5" xfId="34346"/>
    <cellStyle name="Input 2 4 2 2 9" xfId="12317"/>
    <cellStyle name="Input 2 4 2 2 9 2" xfId="22273"/>
    <cellStyle name="Input 2 4 2 2 9 2 2" xfId="36832"/>
    <cellStyle name="Input 2 4 2 2 9 3" xfId="26426"/>
    <cellStyle name="Input 2 4 2 2 9 3 2" xfId="43734"/>
    <cellStyle name="Input 2 4 2 2 9 4" xfId="17182"/>
    <cellStyle name="Input 2 4 2 2 9 4 2" xfId="42636"/>
    <cellStyle name="Input 2 4 2 2 9 5" xfId="34605"/>
    <cellStyle name="Input 2 4 2 20" xfId="19471"/>
    <cellStyle name="Input 2 4 2 20 2" xfId="40379"/>
    <cellStyle name="Input 2 4 2 21" xfId="14272"/>
    <cellStyle name="Input 2 4 2 21 2" xfId="32870"/>
    <cellStyle name="Input 2 4 2 22" xfId="34905"/>
    <cellStyle name="Input 2 4 2 3" xfId="804"/>
    <cellStyle name="Input 2 4 2 3 10" xfId="13150"/>
    <cellStyle name="Input 2 4 2 3 10 2" xfId="23106"/>
    <cellStyle name="Input 2 4 2 3 10 2 2" xfId="46554"/>
    <cellStyle name="Input 2 4 2 3 10 3" xfId="27231"/>
    <cellStyle name="Input 2 4 2 3 10 3 2" xfId="47241"/>
    <cellStyle name="Input 2 4 2 3 10 4" xfId="18015"/>
    <cellStyle name="Input 2 4 2 3 10 4 2" xfId="39402"/>
    <cellStyle name="Input 2 4 2 3 10 5" xfId="33854"/>
    <cellStyle name="Input 2 4 2 3 11" xfId="13414"/>
    <cellStyle name="Input 2 4 2 3 11 2" xfId="23365"/>
    <cellStyle name="Input 2 4 2 3 11 2 2" xfId="39564"/>
    <cellStyle name="Input 2 4 2 3 11 3" xfId="27484"/>
    <cellStyle name="Input 2 4 2 3 11 3 2" xfId="47472"/>
    <cellStyle name="Input 2 4 2 3 11 4" xfId="18279"/>
    <cellStyle name="Input 2 4 2 3 11 4 2" xfId="36424"/>
    <cellStyle name="Input 2 4 2 3 11 5" xfId="33614"/>
    <cellStyle name="Input 2 4 2 3 12" xfId="12855"/>
    <cellStyle name="Input 2 4 2 3 12 2" xfId="22811"/>
    <cellStyle name="Input 2 4 2 3 12 2 2" xfId="36568"/>
    <cellStyle name="Input 2 4 2 3 12 3" xfId="26943"/>
    <cellStyle name="Input 2 4 2 3 12 3 2" xfId="46975"/>
    <cellStyle name="Input 2 4 2 3 12 4" xfId="17720"/>
    <cellStyle name="Input 2 4 2 3 12 4 2" xfId="46165"/>
    <cellStyle name="Input 2 4 2 3 12 5" xfId="34133"/>
    <cellStyle name="Input 2 4 2 3 13" xfId="13257"/>
    <cellStyle name="Input 2 4 2 3 13 2" xfId="23212"/>
    <cellStyle name="Input 2 4 2 3 13 2 2" xfId="29871"/>
    <cellStyle name="Input 2 4 2 3 13 3" xfId="27331"/>
    <cellStyle name="Input 2 4 2 3 13 3 2" xfId="47333"/>
    <cellStyle name="Input 2 4 2 3 13 4" xfId="18122"/>
    <cellStyle name="Input 2 4 2 3 13 4 2" xfId="44477"/>
    <cellStyle name="Input 2 4 2 3 13 5" xfId="33757"/>
    <cellStyle name="Input 2 4 2 3 14" xfId="13842"/>
    <cellStyle name="Input 2 4 2 3 14 2" xfId="23784"/>
    <cellStyle name="Input 2 4 2 3 14 2 2" xfId="39472"/>
    <cellStyle name="Input 2 4 2 3 14 3" xfId="27877"/>
    <cellStyle name="Input 2 4 2 3 14 3 2" xfId="47807"/>
    <cellStyle name="Input 2 4 2 3 14 4" xfId="18707"/>
    <cellStyle name="Input 2 4 2 3 14 4 2" xfId="38081"/>
    <cellStyle name="Input 2 4 2 3 14 5" xfId="33246"/>
    <cellStyle name="Input 2 4 2 3 15" xfId="19140"/>
    <cellStyle name="Input 2 4 2 3 15 2" xfId="30235"/>
    <cellStyle name="Input 2 4 2 3 16" xfId="19468"/>
    <cellStyle name="Input 2 4 2 3 16 2" xfId="45935"/>
    <cellStyle name="Input 2 4 2 3 17" xfId="14275"/>
    <cellStyle name="Input 2 4 2 3 17 2" xfId="32867"/>
    <cellStyle name="Input 2 4 2 3 18" xfId="34902"/>
    <cellStyle name="Input 2 4 2 3 2" xfId="9969"/>
    <cellStyle name="Input 2 4 2 3 2 2" xfId="19993"/>
    <cellStyle name="Input 2 4 2 3 2 2 2" xfId="35171"/>
    <cellStyle name="Input 2 4 2 3 2 3" xfId="24425"/>
    <cellStyle name="Input 2 4 2 3 2 3 2" xfId="40015"/>
    <cellStyle name="Input 2 4 2 3 2 4" xfId="14834"/>
    <cellStyle name="Input 2 4 2 3 2 4 2" xfId="32367"/>
    <cellStyle name="Input 2 4 2 3 2 5" xfId="44681"/>
    <cellStyle name="Input 2 4 2 3 3" xfId="9893"/>
    <cellStyle name="Input 2 4 2 3 3 2" xfId="19917"/>
    <cellStyle name="Input 2 4 2 3 3 2 2" xfId="35359"/>
    <cellStyle name="Input 2 4 2 3 3 3" xfId="24353"/>
    <cellStyle name="Input 2 4 2 3 3 3 2" xfId="39476"/>
    <cellStyle name="Input 2 4 2 3 3 4" xfId="14758"/>
    <cellStyle name="Input 2 4 2 3 3 4 2" xfId="32443"/>
    <cellStyle name="Input 2 4 2 3 3 5" xfId="38787"/>
    <cellStyle name="Input 2 4 2 3 4" xfId="12163"/>
    <cellStyle name="Input 2 4 2 3 4 2" xfId="22119"/>
    <cellStyle name="Input 2 4 2 3 4 2 2" xfId="43829"/>
    <cellStyle name="Input 2 4 2 3 4 3" xfId="26276"/>
    <cellStyle name="Input 2 4 2 3 4 3 2" xfId="40253"/>
    <cellStyle name="Input 2 4 2 3 4 4" xfId="17028"/>
    <cellStyle name="Input 2 4 2 3 4 4 2" xfId="39804"/>
    <cellStyle name="Input 2 4 2 3 4 5" xfId="34759"/>
    <cellStyle name="Input 2 4 2 3 5" xfId="9743"/>
    <cellStyle name="Input 2 4 2 3 5 2" xfId="19767"/>
    <cellStyle name="Input 2 4 2 3 5 2 2" xfId="38484"/>
    <cellStyle name="Input 2 4 2 3 5 3" xfId="24203"/>
    <cellStyle name="Input 2 4 2 3 5 3 2" xfId="44203"/>
    <cellStyle name="Input 2 4 2 3 5 4" xfId="14608"/>
    <cellStyle name="Input 2 4 2 3 5 4 2" xfId="32591"/>
    <cellStyle name="Input 2 4 2 3 5 5" xfId="35894"/>
    <cellStyle name="Input 2 4 2 3 6" xfId="12239"/>
    <cellStyle name="Input 2 4 2 3 6 2" xfId="22195"/>
    <cellStyle name="Input 2 4 2 3 6 2 2" xfId="43830"/>
    <cellStyle name="Input 2 4 2 3 6 3" xfId="26352"/>
    <cellStyle name="Input 2 4 2 3 6 3 2" xfId="40416"/>
    <cellStyle name="Input 2 4 2 3 6 4" xfId="17104"/>
    <cellStyle name="Input 2 4 2 3 6 4 2" xfId="39251"/>
    <cellStyle name="Input 2 4 2 3 6 5" xfId="34683"/>
    <cellStyle name="Input 2 4 2 3 7" xfId="12598"/>
    <cellStyle name="Input 2 4 2 3 7 2" xfId="22554"/>
    <cellStyle name="Input 2 4 2 3 7 2 2" xfId="45985"/>
    <cellStyle name="Input 2 4 2 3 7 3" xfId="26696"/>
    <cellStyle name="Input 2 4 2 3 7 3 2" xfId="37945"/>
    <cellStyle name="Input 2 4 2 3 7 4" xfId="17463"/>
    <cellStyle name="Input 2 4 2 3 7 4 2" xfId="36410"/>
    <cellStyle name="Input 2 4 2 3 7 5" xfId="34348"/>
    <cellStyle name="Input 2 4 2 3 8" xfId="12315"/>
    <cellStyle name="Input 2 4 2 3 8 2" xfId="22271"/>
    <cellStyle name="Input 2 4 2 3 8 2 2" xfId="45871"/>
    <cellStyle name="Input 2 4 2 3 8 3" xfId="26424"/>
    <cellStyle name="Input 2 4 2 3 8 3 2" xfId="40418"/>
    <cellStyle name="Input 2 4 2 3 8 4" xfId="17180"/>
    <cellStyle name="Input 2 4 2 3 8 4 2" xfId="39321"/>
    <cellStyle name="Input 2 4 2 3 8 5" xfId="34607"/>
    <cellStyle name="Input 2 4 2 3 9" xfId="13064"/>
    <cellStyle name="Input 2 4 2 3 9 2" xfId="23020"/>
    <cellStyle name="Input 2 4 2 3 9 2 2" xfId="37811"/>
    <cellStyle name="Input 2 4 2 3 9 3" xfId="27145"/>
    <cellStyle name="Input 2 4 2 3 9 3 2" xfId="47169"/>
    <cellStyle name="Input 2 4 2 3 9 4" xfId="17929"/>
    <cellStyle name="Input 2 4 2 3 9 4 2" xfId="41675"/>
    <cellStyle name="Input 2 4 2 3 9 5" xfId="33930"/>
    <cellStyle name="Input 2 4 2 4" xfId="805"/>
    <cellStyle name="Input 2 4 2 4 10" xfId="13149"/>
    <cellStyle name="Input 2 4 2 4 10 2" xfId="23105"/>
    <cellStyle name="Input 2 4 2 4 10 2 2" xfId="40538"/>
    <cellStyle name="Input 2 4 2 4 10 3" xfId="27230"/>
    <cellStyle name="Input 2 4 2 4 10 3 2" xfId="47240"/>
    <cellStyle name="Input 2 4 2 4 10 4" xfId="18014"/>
    <cellStyle name="Input 2 4 2 4 10 4 2" xfId="37065"/>
    <cellStyle name="Input 2 4 2 4 10 5" xfId="33855"/>
    <cellStyle name="Input 2 4 2 4 11" xfId="13413"/>
    <cellStyle name="Input 2 4 2 4 11 2" xfId="23364"/>
    <cellStyle name="Input 2 4 2 4 11 2 2" xfId="37013"/>
    <cellStyle name="Input 2 4 2 4 11 3" xfId="27483"/>
    <cellStyle name="Input 2 4 2 4 11 3 2" xfId="47471"/>
    <cellStyle name="Input 2 4 2 4 11 4" xfId="18278"/>
    <cellStyle name="Input 2 4 2 4 11 4 2" xfId="42720"/>
    <cellStyle name="Input 2 4 2 4 11 5" xfId="33615"/>
    <cellStyle name="Input 2 4 2 4 12" xfId="12854"/>
    <cellStyle name="Input 2 4 2 4 12 2" xfId="22810"/>
    <cellStyle name="Input 2 4 2 4 12 2 2" xfId="42867"/>
    <cellStyle name="Input 2 4 2 4 12 3" xfId="26942"/>
    <cellStyle name="Input 2 4 2 4 12 3 2" xfId="46974"/>
    <cellStyle name="Input 2 4 2 4 12 4" xfId="17719"/>
    <cellStyle name="Input 2 4 2 4 12 4 2" xfId="40123"/>
    <cellStyle name="Input 2 4 2 4 12 5" xfId="34134"/>
    <cellStyle name="Input 2 4 2 4 13" xfId="13256"/>
    <cellStyle name="Input 2 4 2 4 13 2" xfId="23211"/>
    <cellStyle name="Input 2 4 2 4 13 2 2" xfId="37487"/>
    <cellStyle name="Input 2 4 2 4 13 3" xfId="27330"/>
    <cellStyle name="Input 2 4 2 4 13 3 2" xfId="47332"/>
    <cellStyle name="Input 2 4 2 4 13 4" xfId="18121"/>
    <cellStyle name="Input 2 4 2 4 13 4 2" xfId="38439"/>
    <cellStyle name="Input 2 4 2 4 13 5" xfId="33758"/>
    <cellStyle name="Input 2 4 2 4 14" xfId="13841"/>
    <cellStyle name="Input 2 4 2 4 14 2" xfId="23783"/>
    <cellStyle name="Input 2 4 2 4 14 2 2" xfId="36772"/>
    <cellStyle name="Input 2 4 2 4 14 3" xfId="27876"/>
    <cellStyle name="Input 2 4 2 4 14 3 2" xfId="47806"/>
    <cellStyle name="Input 2 4 2 4 14 4" xfId="18706"/>
    <cellStyle name="Input 2 4 2 4 14 4 2" xfId="35394"/>
    <cellStyle name="Input 2 4 2 4 14 5" xfId="33247"/>
    <cellStyle name="Input 2 4 2 4 15" xfId="19141"/>
    <cellStyle name="Input 2 4 2 4 15 2" xfId="41042"/>
    <cellStyle name="Input 2 4 2 4 16" xfId="19467"/>
    <cellStyle name="Input 2 4 2 4 16 2" xfId="39889"/>
    <cellStyle name="Input 2 4 2 4 17" xfId="14276"/>
    <cellStyle name="Input 2 4 2 4 17 2" xfId="32866"/>
    <cellStyle name="Input 2 4 2 4 18" xfId="34901"/>
    <cellStyle name="Input 2 4 2 4 2" xfId="9970"/>
    <cellStyle name="Input 2 4 2 4 2 2" xfId="19994"/>
    <cellStyle name="Input 2 4 2 4 2 2 2" xfId="39297"/>
    <cellStyle name="Input 2 4 2 4 2 3" xfId="24426"/>
    <cellStyle name="Input 2 4 2 4 2 3 2" xfId="46056"/>
    <cellStyle name="Input 2 4 2 4 2 4" xfId="14835"/>
    <cellStyle name="Input 2 4 2 4 2 4 2" xfId="32366"/>
    <cellStyle name="Input 2 4 2 4 2 5" xfId="41851"/>
    <cellStyle name="Input 2 4 2 4 3" xfId="9894"/>
    <cellStyle name="Input 2 4 2 4 3 2" xfId="19918"/>
    <cellStyle name="Input 2 4 2 4 3 2 2" xfId="40079"/>
    <cellStyle name="Input 2 4 2 4 3 3" xfId="24354"/>
    <cellStyle name="Input 2 4 2 4 3 3 2" xfId="45544"/>
    <cellStyle name="Input 2 4 2 4 3 4" xfId="14759"/>
    <cellStyle name="Input 2 4 2 4 3 4 2" xfId="32442"/>
    <cellStyle name="Input 2 4 2 4 3 5" xfId="44792"/>
    <cellStyle name="Input 2 4 2 4 4" xfId="12162"/>
    <cellStyle name="Input 2 4 2 4 4 2" xfId="22118"/>
    <cellStyle name="Input 2 4 2 4 4 2 2" xfId="46535"/>
    <cellStyle name="Input 2 4 2 4 4 3" xfId="26275"/>
    <cellStyle name="Input 2 4 2 4 4 3 2" xfId="37677"/>
    <cellStyle name="Input 2 4 2 4 4 4" xfId="17027"/>
    <cellStyle name="Input 2 4 2 4 4 4 2" xfId="30269"/>
    <cellStyle name="Input 2 4 2 4 4 5" xfId="34760"/>
    <cellStyle name="Input 2 4 2 4 5" xfId="9744"/>
    <cellStyle name="Input 2 4 2 4 5 2" xfId="19768"/>
    <cellStyle name="Input 2 4 2 4 5 2 2" xfId="44518"/>
    <cellStyle name="Input 2 4 2 4 5 3" xfId="24204"/>
    <cellStyle name="Input 2 4 2 4 5 3 2" xfId="37922"/>
    <cellStyle name="Input 2 4 2 4 5 4" xfId="14609"/>
    <cellStyle name="Input 2 4 2 4 5 4 2" xfId="32590"/>
    <cellStyle name="Input 2 4 2 4 5 5" xfId="39048"/>
    <cellStyle name="Input 2 4 2 4 6" xfId="12238"/>
    <cellStyle name="Input 2 4 2 4 6 2" xfId="22194"/>
    <cellStyle name="Input 2 4 2 4 6 2 2" xfId="46536"/>
    <cellStyle name="Input 2 4 2 4 6 3" xfId="26351"/>
    <cellStyle name="Input 2 4 2 4 6 3 2" xfId="37274"/>
    <cellStyle name="Input 2 4 2 4 6 4" xfId="17103"/>
    <cellStyle name="Input 2 4 2 4 6 4 2" xfId="35216"/>
    <cellStyle name="Input 2 4 2 4 6 5" xfId="34684"/>
    <cellStyle name="Input 2 4 2 4 7" xfId="12597"/>
    <cellStyle name="Input 2 4 2 4 7 2" xfId="22553"/>
    <cellStyle name="Input 2 4 2 4 7 2 2" xfId="39938"/>
    <cellStyle name="Input 2 4 2 4 7 3" xfId="26695"/>
    <cellStyle name="Input 2 4 2 4 7 3 2" xfId="29569"/>
    <cellStyle name="Input 2 4 2 4 7 4" xfId="17462"/>
    <cellStyle name="Input 2 4 2 4 7 4 2" xfId="42707"/>
    <cellStyle name="Input 2 4 2 4 7 5" xfId="34349"/>
    <cellStyle name="Input 2 4 2 4 8" xfId="12314"/>
    <cellStyle name="Input 2 4 2 4 8 2" xfId="22270"/>
    <cellStyle name="Input 2 4 2 4 8 2 2" xfId="39820"/>
    <cellStyle name="Input 2 4 2 4 8 3" xfId="26423"/>
    <cellStyle name="Input 2 4 2 4 8 3 2" xfId="37276"/>
    <cellStyle name="Input 2 4 2 4 8 4" xfId="17179"/>
    <cellStyle name="Input 2 4 2 4 8 4 2" xfId="36643"/>
    <cellStyle name="Input 2 4 2 4 8 5" xfId="34608"/>
    <cellStyle name="Input 2 4 2 4 9" xfId="13063"/>
    <cellStyle name="Input 2 4 2 4 9 2" xfId="23019"/>
    <cellStyle name="Input 2 4 2 4 9 2 2" xfId="44091"/>
    <cellStyle name="Input 2 4 2 4 9 3" xfId="27144"/>
    <cellStyle name="Input 2 4 2 4 9 3 2" xfId="47168"/>
    <cellStyle name="Input 2 4 2 4 9 4" xfId="17928"/>
    <cellStyle name="Input 2 4 2 4 9 4 2" xfId="44543"/>
    <cellStyle name="Input 2 4 2 4 9 5" xfId="33931"/>
    <cellStyle name="Input 2 4 2 5" xfId="806"/>
    <cellStyle name="Input 2 4 2 5 10" xfId="13148"/>
    <cellStyle name="Input 2 4 2 5 10 2" xfId="23104"/>
    <cellStyle name="Input 2 4 2 5 10 2 2" xfId="37812"/>
    <cellStyle name="Input 2 4 2 5 10 3" xfId="27229"/>
    <cellStyle name="Input 2 4 2 5 10 3 2" xfId="47239"/>
    <cellStyle name="Input 2 4 2 5 10 4" xfId="18013"/>
    <cellStyle name="Input 2 4 2 5 10 4 2" xfId="43359"/>
    <cellStyle name="Input 2 4 2 5 10 5" xfId="33856"/>
    <cellStyle name="Input 2 4 2 5 11" xfId="13412"/>
    <cellStyle name="Input 2 4 2 5 11 2" xfId="23363"/>
    <cellStyle name="Input 2 4 2 5 11 2 2" xfId="43307"/>
    <cellStyle name="Input 2 4 2 5 11 3" xfId="27482"/>
    <cellStyle name="Input 2 4 2 5 11 3 2" xfId="47470"/>
    <cellStyle name="Input 2 4 2 5 11 4" xfId="18277"/>
    <cellStyle name="Input 2 4 2 5 11 4 2" xfId="45476"/>
    <cellStyle name="Input 2 4 2 5 11 5" xfId="33616"/>
    <cellStyle name="Input 2 4 2 5 12" xfId="12853"/>
    <cellStyle name="Input 2 4 2 5 12 2" xfId="22809"/>
    <cellStyle name="Input 2 4 2 5 12 2 2" xfId="45617"/>
    <cellStyle name="Input 2 4 2 5 12 3" xfId="26941"/>
    <cellStyle name="Input 2 4 2 5 12 3 2" xfId="46973"/>
    <cellStyle name="Input 2 4 2 5 12 4" xfId="17718"/>
    <cellStyle name="Input 2 4 2 5 12 4 2" xfId="37367"/>
    <cellStyle name="Input 2 4 2 5 12 5" xfId="34135"/>
    <cellStyle name="Input 2 4 2 5 13" xfId="13255"/>
    <cellStyle name="Input 2 4 2 5 13 2" xfId="23210"/>
    <cellStyle name="Input 2 4 2 5 13 2 2" xfId="43775"/>
    <cellStyle name="Input 2 4 2 5 13 3" xfId="27329"/>
    <cellStyle name="Input 2 4 2 5 13 3 2" xfId="47331"/>
    <cellStyle name="Input 2 4 2 5 13 4" xfId="18120"/>
    <cellStyle name="Input 2 4 2 5 13 4 2" xfId="36286"/>
    <cellStyle name="Input 2 4 2 5 13 5" xfId="33759"/>
    <cellStyle name="Input 2 4 2 5 14" xfId="13840"/>
    <cellStyle name="Input 2 4 2 5 14 2" xfId="23782"/>
    <cellStyle name="Input 2 4 2 5 14 2 2" xfId="43070"/>
    <cellStyle name="Input 2 4 2 5 14 3" xfId="27875"/>
    <cellStyle name="Input 2 4 2 5 14 3 2" xfId="47805"/>
    <cellStyle name="Input 2 4 2 5 14 4" xfId="18705"/>
    <cellStyle name="Input 2 4 2 5 14 4 2" xfId="41663"/>
    <cellStyle name="Input 2 4 2 5 14 5" xfId="33248"/>
    <cellStyle name="Input 2 4 2 5 15" xfId="19142"/>
    <cellStyle name="Input 2 4 2 5 15 2" xfId="40721"/>
    <cellStyle name="Input 2 4 2 5 16" xfId="19466"/>
    <cellStyle name="Input 2 4 2 5 16 2" xfId="37256"/>
    <cellStyle name="Input 2 4 2 5 17" xfId="14277"/>
    <cellStyle name="Input 2 4 2 5 17 2" xfId="32865"/>
    <cellStyle name="Input 2 4 2 5 18" xfId="34900"/>
    <cellStyle name="Input 2 4 2 5 2" xfId="9971"/>
    <cellStyle name="Input 2 4 2 5 2 2" xfId="19995"/>
    <cellStyle name="Input 2 4 2 5 2 2 2" xfId="45373"/>
    <cellStyle name="Input 2 4 2 5 2 3" xfId="24427"/>
    <cellStyle name="Input 2 4 2 5 2 3 2" xfId="43326"/>
    <cellStyle name="Input 2 4 2 5 2 4" xfId="14836"/>
    <cellStyle name="Input 2 4 2 5 2 4 2" xfId="32365"/>
    <cellStyle name="Input 2 4 2 5 2 5" xfId="35540"/>
    <cellStyle name="Input 2 4 2 5 3" xfId="9895"/>
    <cellStyle name="Input 2 4 2 5 3 2" xfId="19919"/>
    <cellStyle name="Input 2 4 2 5 3 2 2" xfId="46121"/>
    <cellStyle name="Input 2 4 2 5 3 3" xfId="24355"/>
    <cellStyle name="Input 2 4 2 5 3 3 2" xfId="42788"/>
    <cellStyle name="Input 2 4 2 5 3 4" xfId="14760"/>
    <cellStyle name="Input 2 4 2 5 3 4 2" xfId="32441"/>
    <cellStyle name="Input 2 4 2 5 3 5" xfId="42000"/>
    <cellStyle name="Input 2 4 2 5 4" xfId="12161"/>
    <cellStyle name="Input 2 4 2 5 4 2" xfId="22117"/>
    <cellStyle name="Input 2 4 2 5 4 2 2" xfId="40519"/>
    <cellStyle name="Input 2 4 2 5 4 3" xfId="26274"/>
    <cellStyle name="Input 2 4 2 5 4 3 2" xfId="43963"/>
    <cellStyle name="Input 2 4 2 5 4 4" xfId="17026"/>
    <cellStyle name="Input 2 4 2 5 4 4 2" xfId="37129"/>
    <cellStyle name="Input 2 4 2 5 4 5" xfId="34761"/>
    <cellStyle name="Input 2 4 2 5 5" xfId="9745"/>
    <cellStyle name="Input 2 4 2 5 5 2" xfId="19769"/>
    <cellStyle name="Input 2 4 2 5 5 2 2" xfId="41649"/>
    <cellStyle name="Input 2 4 2 5 5 3" xfId="24205"/>
    <cellStyle name="Input 2 4 2 5 5 3 2" xfId="40826"/>
    <cellStyle name="Input 2 4 2 5 5 4" xfId="14610"/>
    <cellStyle name="Input 2 4 2 5 5 4 2" xfId="32589"/>
    <cellStyle name="Input 2 4 2 5 5 5" xfId="45029"/>
    <cellStyle name="Input 2 4 2 5 6" xfId="12237"/>
    <cellStyle name="Input 2 4 2 5 6 2" xfId="22193"/>
    <cellStyle name="Input 2 4 2 5 6 2 2" xfId="40520"/>
    <cellStyle name="Input 2 4 2 5 6 3" xfId="26350"/>
    <cellStyle name="Input 2 4 2 5 6 3 2" xfId="43572"/>
    <cellStyle name="Input 2 4 2 5 6 4" xfId="17102"/>
    <cellStyle name="Input 2 4 2 5 6 4 2" xfId="41485"/>
    <cellStyle name="Input 2 4 2 5 6 5" xfId="34685"/>
    <cellStyle name="Input 2 4 2 5 7" xfId="12596"/>
    <cellStyle name="Input 2 4 2 5 7 2" xfId="22552"/>
    <cellStyle name="Input 2 4 2 5 7 2 2" xfId="37309"/>
    <cellStyle name="Input 2 4 2 5 7 3" xfId="26694"/>
    <cellStyle name="Input 2 4 2 5 7 3 2" xfId="40920"/>
    <cellStyle name="Input 2 4 2 5 7 4" xfId="17461"/>
    <cellStyle name="Input 2 4 2 5 7 4 2" xfId="45464"/>
    <cellStyle name="Input 2 4 2 5 7 5" xfId="34350"/>
    <cellStyle name="Input 2 4 2 5 8" xfId="12313"/>
    <cellStyle name="Input 2 4 2 5 8 2" xfId="22269"/>
    <cellStyle name="Input 2 4 2 5 8 2 2" xfId="36946"/>
    <cellStyle name="Input 2 4 2 5 8 3" xfId="26422"/>
    <cellStyle name="Input 2 4 2 5 8 3 2" xfId="43574"/>
    <cellStyle name="Input 2 4 2 5 8 4" xfId="17178"/>
    <cellStyle name="Input 2 4 2 5 8 4 2" xfId="42942"/>
    <cellStyle name="Input 2 4 2 5 8 5" xfId="34609"/>
    <cellStyle name="Input 2 4 2 5 9" xfId="13062"/>
    <cellStyle name="Input 2 4 2 5 9 2" xfId="23018"/>
    <cellStyle name="Input 2 4 2 5 9 2 2" xfId="46787"/>
    <cellStyle name="Input 2 4 2 5 9 3" xfId="27143"/>
    <cellStyle name="Input 2 4 2 5 9 3 2" xfId="47167"/>
    <cellStyle name="Input 2 4 2 5 9 4" xfId="17927"/>
    <cellStyle name="Input 2 4 2 5 9 4 2" xfId="38510"/>
    <cellStyle name="Input 2 4 2 5 9 5" xfId="33932"/>
    <cellStyle name="Input 2 4 2 6" xfId="9966"/>
    <cellStyle name="Input 2 4 2 6 2" xfId="19990"/>
    <cellStyle name="Input 2 4 2 6 2 2" xfId="38276"/>
    <cellStyle name="Input 2 4 2 6 3" xfId="24422"/>
    <cellStyle name="Input 2 4 2 6 3 2" xfId="46014"/>
    <cellStyle name="Input 2 4 2 6 4" xfId="14831"/>
    <cellStyle name="Input 2 4 2 6 4 2" xfId="32370"/>
    <cellStyle name="Input 2 4 2 6 5" xfId="41907"/>
    <cellStyle name="Input 2 4 2 7" xfId="9890"/>
    <cellStyle name="Input 2 4 2 7 2" xfId="19914"/>
    <cellStyle name="Input 2 4 2 7 2 2" xfId="38464"/>
    <cellStyle name="Input 2 4 2 7 3" xfId="24350"/>
    <cellStyle name="Input 2 4 2 7 3 2" xfId="45819"/>
    <cellStyle name="Input 2 4 2 7 4" xfId="14755"/>
    <cellStyle name="Input 2 4 2 7 4 2" xfId="32446"/>
    <cellStyle name="Input 2 4 2 7 5" xfId="45133"/>
    <cellStyle name="Input 2 4 2 8" xfId="12166"/>
    <cellStyle name="Input 2 4 2 8 2" xfId="22122"/>
    <cellStyle name="Input 2 4 2 8 2 2" xfId="46607"/>
    <cellStyle name="Input 2 4 2 8 3" xfId="26279"/>
    <cellStyle name="Input 2 4 2 8 3 2" xfId="37272"/>
    <cellStyle name="Input 2 4 2 8 4" xfId="17031"/>
    <cellStyle name="Input 2 4 2 8 4 2" xfId="36815"/>
    <cellStyle name="Input 2 4 2 8 5" xfId="34756"/>
    <cellStyle name="Input 2 4 2 9" xfId="9740"/>
    <cellStyle name="Input 2 4 2 9 2" xfId="19764"/>
    <cellStyle name="Input 2 4 2 9 2 2" xfId="44452"/>
    <cellStyle name="Input 2 4 2 9 3" xfId="24200"/>
    <cellStyle name="Input 2 4 2 9 3 2" xfId="40943"/>
    <cellStyle name="Input 2 4 2 9 4" xfId="14605"/>
    <cellStyle name="Input 2 4 2 9 4 2" xfId="32594"/>
    <cellStyle name="Input 2 4 2 9 5" xfId="38993"/>
    <cellStyle name="Input 2 4 20" xfId="13846"/>
    <cellStyle name="Input 2 4 20 2" xfId="23788"/>
    <cellStyle name="Input 2 4 20 2 2" xfId="38214"/>
    <cellStyle name="Input 2 4 20 3" xfId="27881"/>
    <cellStyle name="Input 2 4 20 3 2" xfId="47811"/>
    <cellStyle name="Input 2 4 20 4" xfId="18711"/>
    <cellStyle name="Input 2 4 20 4 2" xfId="46717"/>
    <cellStyle name="Input 2 4 20 5" xfId="33242"/>
    <cellStyle name="Input 2 4 21" xfId="19136"/>
    <cellStyle name="Input 2 4 21 2" xfId="40064"/>
    <cellStyle name="Input 2 4 22" xfId="19472"/>
    <cellStyle name="Input 2 4 22 2" xfId="46407"/>
    <cellStyle name="Input 2 4 23" xfId="14271"/>
    <cellStyle name="Input 2 4 23 2" xfId="32871"/>
    <cellStyle name="Input 2 4 24" xfId="34906"/>
    <cellStyle name="Input 2 4 3" xfId="807"/>
    <cellStyle name="Input 2 4 3 10" xfId="12236"/>
    <cellStyle name="Input 2 4 3 10 2" xfId="22192"/>
    <cellStyle name="Input 2 4 3 10 2 2" xfId="37797"/>
    <cellStyle name="Input 2 4 3 10 3" xfId="26349"/>
    <cellStyle name="Input 2 4 3 10 3 2" xfId="46292"/>
    <cellStyle name="Input 2 4 3 10 4" xfId="17101"/>
    <cellStyle name="Input 2 4 3 10 4 2" xfId="44358"/>
    <cellStyle name="Input 2 4 3 10 5" xfId="34686"/>
    <cellStyle name="Input 2 4 3 11" xfId="12595"/>
    <cellStyle name="Input 2 4 3 11 2" xfId="22551"/>
    <cellStyle name="Input 2 4 3 11 2 2" xfId="43603"/>
    <cellStyle name="Input 2 4 3 11 3" xfId="26693"/>
    <cellStyle name="Input 2 4 3 11 3 2" xfId="41344"/>
    <cellStyle name="Input 2 4 3 11 4" xfId="17460"/>
    <cellStyle name="Input 2 4 3 11 4 2" xfId="39394"/>
    <cellStyle name="Input 2 4 3 11 5" xfId="34351"/>
    <cellStyle name="Input 2 4 3 12" xfId="12312"/>
    <cellStyle name="Input 2 4 3 12 2" xfId="22268"/>
    <cellStyle name="Input 2 4 3 12 2 2" xfId="43244"/>
    <cellStyle name="Input 2 4 3 12 3" xfId="26421"/>
    <cellStyle name="Input 2 4 3 12 3 2" xfId="46294"/>
    <cellStyle name="Input 2 4 3 12 4" xfId="17177"/>
    <cellStyle name="Input 2 4 3 12 4 2" xfId="45689"/>
    <cellStyle name="Input 2 4 3 12 5" xfId="34610"/>
    <cellStyle name="Input 2 4 3 13" xfId="13061"/>
    <cellStyle name="Input 2 4 3 13 2" xfId="23017"/>
    <cellStyle name="Input 2 4 3 13 2 2" xfId="40786"/>
    <cellStyle name="Input 2 4 3 13 3" xfId="27142"/>
    <cellStyle name="Input 2 4 3 13 3 2" xfId="47166"/>
    <cellStyle name="Input 2 4 3 13 4" xfId="17926"/>
    <cellStyle name="Input 2 4 3 13 4 2" xfId="35337"/>
    <cellStyle name="Input 2 4 3 13 5" xfId="33933"/>
    <cellStyle name="Input 2 4 3 14" xfId="13147"/>
    <cellStyle name="Input 2 4 3 14 2" xfId="23103"/>
    <cellStyle name="Input 2 4 3 14 2 2" xfId="44092"/>
    <cellStyle name="Input 2 4 3 14 3" xfId="27228"/>
    <cellStyle name="Input 2 4 3 14 3 2" xfId="47238"/>
    <cellStyle name="Input 2 4 3 14 4" xfId="18012"/>
    <cellStyle name="Input 2 4 3 14 4 2" xfId="46089"/>
    <cellStyle name="Input 2 4 3 14 5" xfId="33857"/>
    <cellStyle name="Input 2 4 3 15" xfId="13411"/>
    <cellStyle name="Input 2 4 3 15 2" xfId="23362"/>
    <cellStyle name="Input 2 4 3 15 2 2" xfId="46037"/>
    <cellStyle name="Input 2 4 3 15 3" xfId="27481"/>
    <cellStyle name="Input 2 4 3 15 3 2" xfId="47469"/>
    <cellStyle name="Input 2 4 3 15 4" xfId="18276"/>
    <cellStyle name="Input 2 4 3 15 4 2" xfId="39407"/>
    <cellStyle name="Input 2 4 3 15 5" xfId="33617"/>
    <cellStyle name="Input 2 4 3 16" xfId="12852"/>
    <cellStyle name="Input 2 4 3 16 2" xfId="22808"/>
    <cellStyle name="Input 2 4 3 16 2 2" xfId="39555"/>
    <cellStyle name="Input 2 4 3 16 3" xfId="26940"/>
    <cellStyle name="Input 2 4 3 16 3 2" xfId="46972"/>
    <cellStyle name="Input 2 4 3 16 4" xfId="17717"/>
    <cellStyle name="Input 2 4 3 16 4 2" xfId="43663"/>
    <cellStyle name="Input 2 4 3 16 5" xfId="34136"/>
    <cellStyle name="Input 2 4 3 17" xfId="13254"/>
    <cellStyle name="Input 2 4 3 17 2" xfId="23209"/>
    <cellStyle name="Input 2 4 3 17 2 2" xfId="46485"/>
    <cellStyle name="Input 2 4 3 17 3" xfId="27328"/>
    <cellStyle name="Input 2 4 3 17 3 2" xfId="47330"/>
    <cellStyle name="Input 2 4 3 17 4" xfId="18119"/>
    <cellStyle name="Input 2 4 3 17 4 2" xfId="42583"/>
    <cellStyle name="Input 2 4 3 17 5" xfId="33760"/>
    <cellStyle name="Input 2 4 3 18" xfId="13839"/>
    <cellStyle name="Input 2 4 3 18 2" xfId="23781"/>
    <cellStyle name="Input 2 4 3 18 2 2" xfId="45816"/>
    <cellStyle name="Input 2 4 3 18 3" xfId="27874"/>
    <cellStyle name="Input 2 4 3 18 3 2" xfId="47804"/>
    <cellStyle name="Input 2 4 3 18 4" xfId="18704"/>
    <cellStyle name="Input 2 4 3 18 4 2" xfId="44531"/>
    <cellStyle name="Input 2 4 3 18 5" xfId="33249"/>
    <cellStyle name="Input 2 4 3 19" xfId="19143"/>
    <cellStyle name="Input 2 4 3 19 2" xfId="46724"/>
    <cellStyle name="Input 2 4 3 2" xfId="808"/>
    <cellStyle name="Input 2 4 3 2 10" xfId="13060"/>
    <cellStyle name="Input 2 4 3 2 10 2" xfId="23016"/>
    <cellStyle name="Input 2 4 3 2 10 2 2" xfId="37882"/>
    <cellStyle name="Input 2 4 3 2 10 3" xfId="27141"/>
    <cellStyle name="Input 2 4 3 2 10 3 2" xfId="47165"/>
    <cellStyle name="Input 2 4 3 2 10 4" xfId="17925"/>
    <cellStyle name="Input 2 4 3 2 10 4 2" xfId="41608"/>
    <cellStyle name="Input 2 4 3 2 10 5" xfId="33934"/>
    <cellStyle name="Input 2 4 3 2 11" xfId="13146"/>
    <cellStyle name="Input 2 4 3 2 11 2" xfId="23102"/>
    <cellStyle name="Input 2 4 3 2 11 2 2" xfId="46788"/>
    <cellStyle name="Input 2 4 3 2 11 3" xfId="27227"/>
    <cellStyle name="Input 2 4 3 2 11 3 2" xfId="47237"/>
    <cellStyle name="Input 2 4 3 2 11 4" xfId="18011"/>
    <cellStyle name="Input 2 4 3 2 11 4 2" xfId="40047"/>
    <cellStyle name="Input 2 4 3 2 11 5" xfId="33858"/>
    <cellStyle name="Input 2 4 3 2 12" xfId="13410"/>
    <cellStyle name="Input 2 4 3 2 12 2" xfId="23361"/>
    <cellStyle name="Input 2 4 3 2 12 2 2" xfId="39996"/>
    <cellStyle name="Input 2 4 3 2 12 3" xfId="27480"/>
    <cellStyle name="Input 2 4 3 2 12 3 2" xfId="47468"/>
    <cellStyle name="Input 2 4 3 2 12 4" xfId="18275"/>
    <cellStyle name="Input 2 4 3 2 12 4 2" xfId="37070"/>
    <cellStyle name="Input 2 4 3 2 12 5" xfId="33618"/>
    <cellStyle name="Input 2 4 3 2 13" xfId="12851"/>
    <cellStyle name="Input 2 4 3 2 13 2" xfId="22807"/>
    <cellStyle name="Input 2 4 3 2 13 2 2" xfId="36851"/>
    <cellStyle name="Input 2 4 3 2 13 3" xfId="26939"/>
    <cellStyle name="Input 2 4 3 2 13 3 2" xfId="46971"/>
    <cellStyle name="Input 2 4 3 2 13 4" xfId="17716"/>
    <cellStyle name="Input 2 4 3 2 13 4 2" xfId="46380"/>
    <cellStyle name="Input 2 4 3 2 13 5" xfId="34137"/>
    <cellStyle name="Input 2 4 3 2 14" xfId="13253"/>
    <cellStyle name="Input 2 4 3 2 14 2" xfId="23208"/>
    <cellStyle name="Input 2 4 3 2 14 2 2" xfId="40463"/>
    <cellStyle name="Input 2 4 3 2 14 3" xfId="27327"/>
    <cellStyle name="Input 2 4 3 2 14 3 2" xfId="47329"/>
    <cellStyle name="Input 2 4 3 2 14 4" xfId="18118"/>
    <cellStyle name="Input 2 4 3 2 14 4 2" xfId="45343"/>
    <cellStyle name="Input 2 4 3 2 14 5" xfId="33761"/>
    <cellStyle name="Input 2 4 3 2 15" xfId="13838"/>
    <cellStyle name="Input 2 4 3 2 15 2" xfId="23780"/>
    <cellStyle name="Input 2 4 3 2 15 2 2" xfId="39760"/>
    <cellStyle name="Input 2 4 3 2 15 3" xfId="27873"/>
    <cellStyle name="Input 2 4 3 2 15 3 2" xfId="47803"/>
    <cellStyle name="Input 2 4 3 2 15 4" xfId="18703"/>
    <cellStyle name="Input 2 4 3 2 15 4 2" xfId="38498"/>
    <cellStyle name="Input 2 4 3 2 15 5" xfId="33250"/>
    <cellStyle name="Input 2 4 3 2 16" xfId="19144"/>
    <cellStyle name="Input 2 4 3 2 16 2" xfId="44026"/>
    <cellStyle name="Input 2 4 3 2 17" xfId="19464"/>
    <cellStyle name="Input 2 4 3 2 17 2" xfId="46275"/>
    <cellStyle name="Input 2 4 3 2 18" xfId="14279"/>
    <cellStyle name="Input 2 4 3 2 18 2" xfId="32863"/>
    <cellStyle name="Input 2 4 3 2 19" xfId="34898"/>
    <cellStyle name="Input 2 4 3 2 2" xfId="809"/>
    <cellStyle name="Input 2 4 3 2 2 10" xfId="13145"/>
    <cellStyle name="Input 2 4 3 2 2 10 2" xfId="23101"/>
    <cellStyle name="Input 2 4 3 2 2 10 2 2" xfId="40787"/>
    <cellStyle name="Input 2 4 3 2 2 10 3" xfId="27226"/>
    <cellStyle name="Input 2 4 3 2 2 10 3 2" xfId="47236"/>
    <cellStyle name="Input 2 4 3 2 2 10 4" xfId="18010"/>
    <cellStyle name="Input 2 4 3 2 2 10 4 2" xfId="30254"/>
    <cellStyle name="Input 2 4 3 2 2 10 5" xfId="33859"/>
    <cellStyle name="Input 2 4 3 2 2 11" xfId="13409"/>
    <cellStyle name="Input 2 4 3 2 2 11 2" xfId="23360"/>
    <cellStyle name="Input 2 4 3 2 2 11 2 2" xfId="36964"/>
    <cellStyle name="Input 2 4 3 2 2 11 3" xfId="27479"/>
    <cellStyle name="Input 2 4 3 2 2 11 3 2" xfId="47467"/>
    <cellStyle name="Input 2 4 3 2 2 11 4" xfId="18274"/>
    <cellStyle name="Input 2 4 3 2 2 11 4 2" xfId="43364"/>
    <cellStyle name="Input 2 4 3 2 2 11 5" xfId="33619"/>
    <cellStyle name="Input 2 4 3 2 2 12" xfId="12850"/>
    <cellStyle name="Input 2 4 3 2 2 12 2" xfId="22806"/>
    <cellStyle name="Input 2 4 3 2 2 12 2 2" xfId="43148"/>
    <cellStyle name="Input 2 4 3 2 2 12 3" xfId="26938"/>
    <cellStyle name="Input 2 4 3 2 2 12 3 2" xfId="46970"/>
    <cellStyle name="Input 2 4 3 2 2 12 4" xfId="17715"/>
    <cellStyle name="Input 2 4 3 2 2 12 4 2" xfId="40347"/>
    <cellStyle name="Input 2 4 3 2 2 12 5" xfId="34138"/>
    <cellStyle name="Input 2 4 3 2 2 13" xfId="13252"/>
    <cellStyle name="Input 2 4 3 2 2 13 2" xfId="23207"/>
    <cellStyle name="Input 2 4 3 2 2 13 2 2" xfId="37637"/>
    <cellStyle name="Input 2 4 3 2 2 13 3" xfId="27326"/>
    <cellStyle name="Input 2 4 3 2 2 13 3 2" xfId="47328"/>
    <cellStyle name="Input 2 4 3 2 2 13 4" xfId="18117"/>
    <cellStyle name="Input 2 4 3 2 2 13 4 2" xfId="39266"/>
    <cellStyle name="Input 2 4 3 2 2 13 5" xfId="33762"/>
    <cellStyle name="Input 2 4 3 2 2 14" xfId="13837"/>
    <cellStyle name="Input 2 4 3 2 2 14 2" xfId="23779"/>
    <cellStyle name="Input 2 4 3 2 2 14 2 2" xfId="37899"/>
    <cellStyle name="Input 2 4 3 2 2 14 3" xfId="27872"/>
    <cellStyle name="Input 2 4 3 2 2 14 3 2" xfId="47802"/>
    <cellStyle name="Input 2 4 3 2 2 14 4" xfId="18702"/>
    <cellStyle name="Input 2 4 3 2 2 14 4 2" xfId="35325"/>
    <cellStyle name="Input 2 4 3 2 2 14 5" xfId="33251"/>
    <cellStyle name="Input 2 4 3 2 2 15" xfId="19145"/>
    <cellStyle name="Input 2 4 3 2 2 15 2" xfId="37746"/>
    <cellStyle name="Input 2 4 3 2 2 16" xfId="19463"/>
    <cellStyle name="Input 2 4 3 2 2 16 2" xfId="40238"/>
    <cellStyle name="Input 2 4 3 2 2 17" xfId="14280"/>
    <cellStyle name="Input 2 4 3 2 2 17 2" xfId="32862"/>
    <cellStyle name="Input 2 4 3 2 2 18" xfId="34897"/>
    <cellStyle name="Input 2 4 3 2 2 2" xfId="9974"/>
    <cellStyle name="Input 2 4 3 2 2 2 2" xfId="19998"/>
    <cellStyle name="Input 2 4 3 2 2 2 2 2" xfId="38410"/>
    <cellStyle name="Input 2 4 3 2 2 2 3" xfId="24430"/>
    <cellStyle name="Input 2 4 3 2 2 2 3 2" xfId="45643"/>
    <cellStyle name="Input 2 4 3 2 2 2 4" xfId="14839"/>
    <cellStyle name="Input 2 4 3 2 2 2 4 2" xfId="32362"/>
    <cellStyle name="Input 2 4 3 2 2 2 5" xfId="41779"/>
    <cellStyle name="Input 2 4 3 2 2 3" xfId="9898"/>
    <cellStyle name="Input 2 4 3 2 2 3 2" xfId="19922"/>
    <cellStyle name="Input 2 4 3 2 2 3 2 2" xfId="39501"/>
    <cellStyle name="Input 2 4 3 2 2 3 3" xfId="24358"/>
    <cellStyle name="Input 2 4 3 2 2 3 3 2" xfId="44249"/>
    <cellStyle name="Input 2 4 3 2 2 3 4" xfId="14763"/>
    <cellStyle name="Input 2 4 3 2 2 3 4 2" xfId="32438"/>
    <cellStyle name="Input 2 4 3 2 2 3 5" xfId="45103"/>
    <cellStyle name="Input 2 4 3 2 2 4" xfId="12158"/>
    <cellStyle name="Input 2 4 3 2 2 4 2" xfId="22114"/>
    <cellStyle name="Input 2 4 3 2 2 4 2 2" xfId="46772"/>
    <cellStyle name="Input 2 4 3 2 2 4 3" xfId="26271"/>
    <cellStyle name="Input 2 4 3 2 2 4 3 2" xfId="29580"/>
    <cellStyle name="Input 2 4 3 2 2 4 4" xfId="17023"/>
    <cellStyle name="Input 2 4 3 2 2 4 4 2" xfId="40111"/>
    <cellStyle name="Input 2 4 3 2 2 4 5" xfId="34764"/>
    <cellStyle name="Input 2 4 3 2 2 5" xfId="9748"/>
    <cellStyle name="Input 2 4 3 2 2 5 2" xfId="19772"/>
    <cellStyle name="Input 2 4 3 2 2 5 2 2" xfId="41233"/>
    <cellStyle name="Input 2 4 3 2 2 5 3" xfId="24208"/>
    <cellStyle name="Input 2 4 3 2 2 5 3 2" xfId="37849"/>
    <cellStyle name="Input 2 4 3 2 2 5 4" xfId="14613"/>
    <cellStyle name="Input 2 4 3 2 2 5 4 2" xfId="32586"/>
    <cellStyle name="Input 2 4 3 2 2 5 5" xfId="38735"/>
    <cellStyle name="Input 2 4 3 2 2 6" xfId="12234"/>
    <cellStyle name="Input 2 4 3 2 2 6 2" xfId="22190"/>
    <cellStyle name="Input 2 4 3 2 2 6 2 2" xfId="46773"/>
    <cellStyle name="Input 2 4 3 2 2 6 3" xfId="26347"/>
    <cellStyle name="Input 2 4 3 2 2 6 3 2" xfId="37679"/>
    <cellStyle name="Input 2 4 3 2 2 6 4" xfId="17099"/>
    <cellStyle name="Input 2 4 3 2 2 6 4 2" xfId="36339"/>
    <cellStyle name="Input 2 4 3 2 2 6 5" xfId="34688"/>
    <cellStyle name="Input 2 4 3 2 2 7" xfId="12593"/>
    <cellStyle name="Input 2 4 3 2 2 7 2" xfId="22549"/>
    <cellStyle name="Input 2 4 3 2 2 7 2 2" xfId="40290"/>
    <cellStyle name="Input 2 4 3 2 2 7 3" xfId="26691"/>
    <cellStyle name="Input 2 4 3 2 2 7 3 2" xfId="35091"/>
    <cellStyle name="Input 2 4 3 2 2 7 4" xfId="17458"/>
    <cellStyle name="Input 2 4 3 2 2 7 4 2" xfId="43348"/>
    <cellStyle name="Input 2 4 3 2 2 7 5" xfId="34353"/>
    <cellStyle name="Input 2 4 3 2 2 8" xfId="12310"/>
    <cellStyle name="Input 2 4 3 2 2 8 2" xfId="22266"/>
    <cellStyle name="Input 2 4 3 2 2 8 2 2" xfId="39933"/>
    <cellStyle name="Input 2 4 3 2 2 8 3" xfId="26419"/>
    <cellStyle name="Input 2 4 3 2 2 8 3 2" xfId="37681"/>
    <cellStyle name="Input 2 4 3 2 2 8 4" xfId="17175"/>
    <cellStyle name="Input 2 4 3 2 2 8 4 2" xfId="36405"/>
    <cellStyle name="Input 2 4 3 2 2 8 5" xfId="34612"/>
    <cellStyle name="Input 2 4 3 2 2 9" xfId="13059"/>
    <cellStyle name="Input 2 4 3 2 2 9 2" xfId="23015"/>
    <cellStyle name="Input 2 4 3 2 2 9 2 2" xfId="44162"/>
    <cellStyle name="Input 2 4 3 2 2 9 3" xfId="27140"/>
    <cellStyle name="Input 2 4 3 2 2 9 3 2" xfId="47164"/>
    <cellStyle name="Input 2 4 3 2 2 9 4" xfId="17924"/>
    <cellStyle name="Input 2 4 3 2 2 9 4 2" xfId="44480"/>
    <cellStyle name="Input 2 4 3 2 2 9 5" xfId="33935"/>
    <cellStyle name="Input 2 4 3 2 3" xfId="9973"/>
    <cellStyle name="Input 2 4 3 2 3 2" xfId="19997"/>
    <cellStyle name="Input 2 4 3 2 3 2 2" xfId="36316"/>
    <cellStyle name="Input 2 4 3 2 3 3" xfId="24429"/>
    <cellStyle name="Input 2 4 3 2 3 3 2" xfId="39582"/>
    <cellStyle name="Input 2 4 3 2 3 4" xfId="14838"/>
    <cellStyle name="Input 2 4 3 2 3 4 2" xfId="32363"/>
    <cellStyle name="Input 2 4 3 2 3 5" xfId="44630"/>
    <cellStyle name="Input 2 4 3 2 4" xfId="9897"/>
    <cellStyle name="Input 2 4 3 2 4 2" xfId="19921"/>
    <cellStyle name="Input 2 4 3 2 4 2 2" xfId="37098"/>
    <cellStyle name="Input 2 4 3 2 4 3" xfId="24357"/>
    <cellStyle name="Input 2 4 3 2 4 3 2" xfId="38209"/>
    <cellStyle name="Input 2 4 3 2 4 4" xfId="14762"/>
    <cellStyle name="Input 2 4 3 2 4 4 2" xfId="32439"/>
    <cellStyle name="Input 2 4 3 2 4 5" xfId="39121"/>
    <cellStyle name="Input 2 4 3 2 5" xfId="12159"/>
    <cellStyle name="Input 2 4 3 2 5 2" xfId="22115"/>
    <cellStyle name="Input 2 4 3 2 5 2 2" xfId="44076"/>
    <cellStyle name="Input 2 4 3 2 5 3" xfId="26272"/>
    <cellStyle name="Input 2 4 3 2 5 3 2" xfId="40657"/>
    <cellStyle name="Input 2 4 3 2 5 4" xfId="17024"/>
    <cellStyle name="Input 2 4 3 2 5 4 2" xfId="46153"/>
    <cellStyle name="Input 2 4 3 2 5 5" xfId="34763"/>
    <cellStyle name="Input 2 4 3 2 6" xfId="9747"/>
    <cellStyle name="Input 2 4 3 2 6 2" xfId="19771"/>
    <cellStyle name="Input 2 4 3 2 6 2 2" xfId="38065"/>
    <cellStyle name="Input 2 4 3 2 6 3" xfId="24207"/>
    <cellStyle name="Input 2 4 3 2 6 3 2" xfId="44129"/>
    <cellStyle name="Input 2 4 3 2 6 4" xfId="14612"/>
    <cellStyle name="Input 2 4 3 2 6 4 2" xfId="32587"/>
    <cellStyle name="Input 2 4 3 2 6 5" xfId="35955"/>
    <cellStyle name="Input 2 4 3 2 7" xfId="12235"/>
    <cellStyle name="Input 2 4 3 2 7 2" xfId="22191"/>
    <cellStyle name="Input 2 4 3 2 7 2 2" xfId="44077"/>
    <cellStyle name="Input 2 4 3 2 7 3" xfId="26348"/>
    <cellStyle name="Input 2 4 3 2 7 3 2" xfId="40255"/>
    <cellStyle name="Input 2 4 3 2 7 4" xfId="17100"/>
    <cellStyle name="Input 2 4 3 2 7 4 2" xfId="38320"/>
    <cellStyle name="Input 2 4 3 2 7 5" xfId="34687"/>
    <cellStyle name="Input 2 4 3 2 8" xfId="12594"/>
    <cellStyle name="Input 2 4 3 2 8 2" xfId="22550"/>
    <cellStyle name="Input 2 4 3 2 8 2 2" xfId="46322"/>
    <cellStyle name="Input 2 4 3 2 8 3" xfId="26692"/>
    <cellStyle name="Input 2 4 3 2 8 3 2" xfId="37946"/>
    <cellStyle name="Input 2 4 3 2 8 4" xfId="17459"/>
    <cellStyle name="Input 2 4 3 2 8 4 2" xfId="37054"/>
    <cellStyle name="Input 2 4 3 2 8 5" xfId="34352"/>
    <cellStyle name="Input 2 4 3 2 9" xfId="12311"/>
    <cellStyle name="Input 2 4 3 2 9 2" xfId="22267"/>
    <cellStyle name="Input 2 4 3 2 9 2 2" xfId="45980"/>
    <cellStyle name="Input 2 4 3 2 9 3" xfId="26420"/>
    <cellStyle name="Input 2 4 3 2 9 3 2" xfId="40257"/>
    <cellStyle name="Input 2 4 3 2 9 4" xfId="17176"/>
    <cellStyle name="Input 2 4 3 2 9 4 2" xfId="39630"/>
    <cellStyle name="Input 2 4 3 2 9 5" xfId="34611"/>
    <cellStyle name="Input 2 4 3 20" xfId="19465"/>
    <cellStyle name="Input 2 4 3 20 2" xfId="43553"/>
    <cellStyle name="Input 2 4 3 21" xfId="14278"/>
    <cellStyle name="Input 2 4 3 21 2" xfId="32864"/>
    <cellStyle name="Input 2 4 3 22" xfId="34899"/>
    <cellStyle name="Input 2 4 3 3" xfId="810"/>
    <cellStyle name="Input 2 4 3 3 10" xfId="13144"/>
    <cellStyle name="Input 2 4 3 3 10 2" xfId="23100"/>
    <cellStyle name="Input 2 4 3 3 10 2 2" xfId="37883"/>
    <cellStyle name="Input 2 4 3 3 10 3" xfId="27225"/>
    <cellStyle name="Input 2 4 3 3 10 3 2" xfId="47235"/>
    <cellStyle name="Input 2 4 3 3 10 4" xfId="18009"/>
    <cellStyle name="Input 2 4 3 3 10 4 2" xfId="37146"/>
    <cellStyle name="Input 2 4 3 3 10 5" xfId="33860"/>
    <cellStyle name="Input 2 4 3 3 11" xfId="13408"/>
    <cellStyle name="Input 2 4 3 3 11 2" xfId="23359"/>
    <cellStyle name="Input 2 4 3 3 11 2 2" xfId="43260"/>
    <cellStyle name="Input 2 4 3 3 11 3" xfId="27478"/>
    <cellStyle name="Input 2 4 3 3 11 3 2" xfId="47466"/>
    <cellStyle name="Input 2 4 3 3 11 4" xfId="18273"/>
    <cellStyle name="Input 2 4 3 3 11 4 2" xfId="46094"/>
    <cellStyle name="Input 2 4 3 3 11 5" xfId="33620"/>
    <cellStyle name="Input 2 4 3 3 12" xfId="12849"/>
    <cellStyle name="Input 2 4 3 3 12 2" xfId="22805"/>
    <cellStyle name="Input 2 4 3 3 12 2 2" xfId="45889"/>
    <cellStyle name="Input 2 4 3 3 12 3" xfId="26937"/>
    <cellStyle name="Input 2 4 3 3 12 3 2" xfId="46969"/>
    <cellStyle name="Input 2 4 3 3 12 4" xfId="17714"/>
    <cellStyle name="Input 2 4 3 3 12 4 2" xfId="36873"/>
    <cellStyle name="Input 2 4 3 3 12 5" xfId="34139"/>
    <cellStyle name="Input 2 4 3 3 13" xfId="13251"/>
    <cellStyle name="Input 2 4 3 3 13 2" xfId="23206"/>
    <cellStyle name="Input 2 4 3 3 13 2 2" xfId="43922"/>
    <cellStyle name="Input 2 4 3 3 13 3" xfId="27325"/>
    <cellStyle name="Input 2 4 3 3 13 3 2" xfId="47327"/>
    <cellStyle name="Input 2 4 3 3 13 4" xfId="18116"/>
    <cellStyle name="Input 2 4 3 3 13 4 2" xfId="35201"/>
    <cellStyle name="Input 2 4 3 3 13 5" xfId="33763"/>
    <cellStyle name="Input 2 4 3 3 14" xfId="13836"/>
    <cellStyle name="Input 2 4 3 3 14 2" xfId="23778"/>
    <cellStyle name="Input 2 4 3 3 14 2 2" xfId="44180"/>
    <cellStyle name="Input 2 4 3 3 14 3" xfId="27871"/>
    <cellStyle name="Input 2 4 3 3 14 3 2" xfId="47801"/>
    <cellStyle name="Input 2 4 3 3 14 4" xfId="18701"/>
    <cellStyle name="Input 2 4 3 3 14 4 2" xfId="41596"/>
    <cellStyle name="Input 2 4 3 3 14 5" xfId="33252"/>
    <cellStyle name="Input 2 4 3 3 15" xfId="19146"/>
    <cellStyle name="Input 2 4 3 3 15 2" xfId="40235"/>
    <cellStyle name="Input 2 4 3 3 16" xfId="19462"/>
    <cellStyle name="Input 2 4 3 3 16 2" xfId="37749"/>
    <cellStyle name="Input 2 4 3 3 17" xfId="14281"/>
    <cellStyle name="Input 2 4 3 3 17 2" xfId="32861"/>
    <cellStyle name="Input 2 4 3 3 18" xfId="34896"/>
    <cellStyle name="Input 2 4 3 3 2" xfId="9975"/>
    <cellStyle name="Input 2 4 3 3 2 2" xfId="19999"/>
    <cellStyle name="Input 2 4 3 3 2 2 2" xfId="44448"/>
    <cellStyle name="Input 2 4 3 3 2 3" xfId="24431"/>
    <cellStyle name="Input 2 4 3 3 2 3 2" xfId="42893"/>
    <cellStyle name="Input 2 4 3 3 2 4" xfId="14840"/>
    <cellStyle name="Input 2 4 3 3 2 4 2" xfId="32361"/>
    <cellStyle name="Input 2 4 3 3 2 5" xfId="35471"/>
    <cellStyle name="Input 2 4 3 3 3" xfId="9899"/>
    <cellStyle name="Input 2 4 3 3 3 2" xfId="19923"/>
    <cellStyle name="Input 2 4 3 3 3 2 2" xfId="45569"/>
    <cellStyle name="Input 2 4 3 3 3 3" xfId="24359"/>
    <cellStyle name="Input 2 4 3 3 3 3 2" xfId="41372"/>
    <cellStyle name="Input 2 4 3 3 3 4" xfId="14764"/>
    <cellStyle name="Input 2 4 3 3 3 4 2" xfId="32437"/>
    <cellStyle name="Input 2 4 3 3 3 5" xfId="42332"/>
    <cellStyle name="Input 2 4 3 3 4" xfId="12157"/>
    <cellStyle name="Input 2 4 3 3 4 2" xfId="22113"/>
    <cellStyle name="Input 2 4 3 3 4 2 2" xfId="40771"/>
    <cellStyle name="Input 2 4 3 3 4 3" xfId="26270"/>
    <cellStyle name="Input 2 4 3 3 4 3 2" xfId="37928"/>
    <cellStyle name="Input 2 4 3 3 4 4" xfId="17022"/>
    <cellStyle name="Input 2 4 3 3 4 4 2" xfId="37356"/>
    <cellStyle name="Input 2 4 3 3 4 5" xfId="34765"/>
    <cellStyle name="Input 2 4 3 3 5" xfId="9749"/>
    <cellStyle name="Input 2 4 3 3 5 2" xfId="19773"/>
    <cellStyle name="Input 2 4 3 3 5 2 2" xfId="41033"/>
    <cellStyle name="Input 2 4 3 3 5 3" xfId="24209"/>
    <cellStyle name="Input 2 4 3 3 5 3 2" xfId="39497"/>
    <cellStyle name="Input 2 4 3 3 5 4" xfId="14614"/>
    <cellStyle name="Input 2 4 3 3 5 4 2" xfId="32585"/>
    <cellStyle name="Input 2 4 3 3 5 5" xfId="44752"/>
    <cellStyle name="Input 2 4 3 3 6" xfId="12233"/>
    <cellStyle name="Input 2 4 3 3 6 2" xfId="22189"/>
    <cellStyle name="Input 2 4 3 3 6 2 2" xfId="40772"/>
    <cellStyle name="Input 2 4 3 3 6 3" xfId="26346"/>
    <cellStyle name="Input 2 4 3 3 6 3 2" xfId="43965"/>
    <cellStyle name="Input 2 4 3 3 6 4" xfId="17098"/>
    <cellStyle name="Input 2 4 3 3 6 4 2" xfId="42635"/>
    <cellStyle name="Input 2 4 3 3 6 5" xfId="34689"/>
    <cellStyle name="Input 2 4 3 3 7" xfId="12592"/>
    <cellStyle name="Input 2 4 3 3 7 2" xfId="22548"/>
    <cellStyle name="Input 2 4 3 3 7 2 2" xfId="29881"/>
    <cellStyle name="Input 2 4 3 3 7 3" xfId="26690"/>
    <cellStyle name="Input 2 4 3 3 7 3 2" xfId="41360"/>
    <cellStyle name="Input 2 4 3 3 7 4" xfId="17457"/>
    <cellStyle name="Input 2 4 3 3 7 4 2" xfId="46078"/>
    <cellStyle name="Input 2 4 3 3 7 5" xfId="34354"/>
    <cellStyle name="Input 2 4 3 3 8" xfId="12309"/>
    <cellStyle name="Input 2 4 3 3 8 2" xfId="22265"/>
    <cellStyle name="Input 2 4 3 3 8 2 2" xfId="37304"/>
    <cellStyle name="Input 2 4 3 3 8 3" xfId="26418"/>
    <cellStyle name="Input 2 4 3 3 8 3 2" xfId="43967"/>
    <cellStyle name="Input 2 4 3 3 8 4" xfId="17174"/>
    <cellStyle name="Input 2 4 3 3 8 4 2" xfId="42702"/>
    <cellStyle name="Input 2 4 3 3 8 5" xfId="34613"/>
    <cellStyle name="Input 2 4 3 3 9" xfId="13058"/>
    <cellStyle name="Input 2 4 3 3 9 2" xfId="23014"/>
    <cellStyle name="Input 2 4 3 3 9 2 2" xfId="46855"/>
    <cellStyle name="Input 2 4 3 3 9 3" xfId="27139"/>
    <cellStyle name="Input 2 4 3 3 9 3 2" xfId="47163"/>
    <cellStyle name="Input 2 4 3 3 9 4" xfId="17923"/>
    <cellStyle name="Input 2 4 3 3 9 4 2" xfId="38442"/>
    <cellStyle name="Input 2 4 3 3 9 5" xfId="33936"/>
    <cellStyle name="Input 2 4 3 4" xfId="811"/>
    <cellStyle name="Input 2 4 3 4 10" xfId="13143"/>
    <cellStyle name="Input 2 4 3 4 10 2" xfId="23099"/>
    <cellStyle name="Input 2 4 3 4 10 2 2" xfId="44163"/>
    <cellStyle name="Input 2 4 3 4 10 3" xfId="27224"/>
    <cellStyle name="Input 2 4 3 4 10 3 2" xfId="47234"/>
    <cellStyle name="Input 2 4 3 4 10 4" xfId="18008"/>
    <cellStyle name="Input 2 4 3 4 10 4 2" xfId="43442"/>
    <cellStyle name="Input 2 4 3 4 10 5" xfId="33861"/>
    <cellStyle name="Input 2 4 3 4 11" xfId="13407"/>
    <cellStyle name="Input 2 4 3 4 11 2" xfId="23358"/>
    <cellStyle name="Input 2 4 3 4 11 2 2" xfId="45996"/>
    <cellStyle name="Input 2 4 3 4 11 3" xfId="27477"/>
    <cellStyle name="Input 2 4 3 4 11 3 2" xfId="47465"/>
    <cellStyle name="Input 2 4 3 4 11 4" xfId="18272"/>
    <cellStyle name="Input 2 4 3 4 11 4 2" xfId="40051"/>
    <cellStyle name="Input 2 4 3 4 11 5" xfId="33621"/>
    <cellStyle name="Input 2 4 3 4 12" xfId="12848"/>
    <cellStyle name="Input 2 4 3 4 12 2" xfId="22804"/>
    <cellStyle name="Input 2 4 3 4 12 2 2" xfId="39839"/>
    <cellStyle name="Input 2 4 3 4 12 3" xfId="26936"/>
    <cellStyle name="Input 2 4 3 4 12 3 2" xfId="46968"/>
    <cellStyle name="Input 2 4 3 4 12 4" xfId="17713"/>
    <cellStyle name="Input 2 4 3 4 12 4 2" xfId="43170"/>
    <cellStyle name="Input 2 4 3 4 12 5" xfId="34140"/>
    <cellStyle name="Input 2 4 3 4 13" xfId="13250"/>
    <cellStyle name="Input 2 4 3 4 13 2" xfId="23205"/>
    <cellStyle name="Input 2 4 3 4 13 2 2" xfId="46628"/>
    <cellStyle name="Input 2 4 3 4 13 3" xfId="27324"/>
    <cellStyle name="Input 2 4 3 4 13 3 2" xfId="47326"/>
    <cellStyle name="Input 2 4 3 4 13 4" xfId="18115"/>
    <cellStyle name="Input 2 4 3 4 13 4 2" xfId="41470"/>
    <cellStyle name="Input 2 4 3 4 13 5" xfId="33764"/>
    <cellStyle name="Input 2 4 3 4 14" xfId="13835"/>
    <cellStyle name="Input 2 4 3 4 14 2" xfId="23777"/>
    <cellStyle name="Input 2 4 3 4 14 2 2" xfId="46871"/>
    <cellStyle name="Input 2 4 3 4 14 3" xfId="27870"/>
    <cellStyle name="Input 2 4 3 4 14 3 2" xfId="47800"/>
    <cellStyle name="Input 2 4 3 4 14 4" xfId="18700"/>
    <cellStyle name="Input 2 4 3 4 14 4 2" xfId="44468"/>
    <cellStyle name="Input 2 4 3 4 14 5" xfId="33253"/>
    <cellStyle name="Input 2 4 3 4 15" xfId="19147"/>
    <cellStyle name="Input 2 4 3 4 15 2" xfId="46272"/>
    <cellStyle name="Input 2 4 3 4 16" xfId="19461"/>
    <cellStyle name="Input 2 4 3 4 16 2" xfId="44029"/>
    <cellStyle name="Input 2 4 3 4 17" xfId="14282"/>
    <cellStyle name="Input 2 4 3 4 17 2" xfId="32860"/>
    <cellStyle name="Input 2 4 3 4 18" xfId="34895"/>
    <cellStyle name="Input 2 4 3 4 2" xfId="9976"/>
    <cellStyle name="Input 2 4 3 4 2 2" xfId="20000"/>
    <cellStyle name="Input 2 4 3 4 2 2 2" xfId="41576"/>
    <cellStyle name="Input 2 4 3 4 2 3" xfId="24432"/>
    <cellStyle name="Input 2 4 3 4 2 3 2" xfId="36594"/>
    <cellStyle name="Input 2 4 3 4 2 4" xfId="14841"/>
    <cellStyle name="Input 2 4 3 4 2 4 2" xfId="32360"/>
    <cellStyle name="Input 2 4 3 4 2 5" xfId="38537"/>
    <cellStyle name="Input 2 4 3 4 3" xfId="9900"/>
    <cellStyle name="Input 2 4 3 4 3 2" xfId="19924"/>
    <cellStyle name="Input 2 4 3 4 3 2 2" xfId="42813"/>
    <cellStyle name="Input 2 4 3 4 3 3" xfId="24360"/>
    <cellStyle name="Input 2 4 3 4 3 3 2" xfId="35103"/>
    <cellStyle name="Input 2 4 3 4 3 4" xfId="14765"/>
    <cellStyle name="Input 2 4 3 4 3 4 2" xfId="32436"/>
    <cellStyle name="Input 2 4 3 4 3 5" xfId="36027"/>
    <cellStyle name="Input 2 4 3 4 4" xfId="12156"/>
    <cellStyle name="Input 2 4 3 4 4 2" xfId="22112"/>
    <cellStyle name="Input 2 4 3 4 4 2 2" xfId="37867"/>
    <cellStyle name="Input 2 4 3 4 4 3" xfId="26269"/>
    <cellStyle name="Input 2 4 3 4 4 3 2" xfId="44209"/>
    <cellStyle name="Input 2 4 3 4 4 4" xfId="17021"/>
    <cellStyle name="Input 2 4 3 4 4 4 2" xfId="43652"/>
    <cellStyle name="Input 2 4 3 4 4 5" xfId="34766"/>
    <cellStyle name="Input 2 4 3 4 5" xfId="9750"/>
    <cellStyle name="Input 2 4 3 4 5 2" xfId="19774"/>
    <cellStyle name="Input 2 4 3 4 5 2 2" xfId="40730"/>
    <cellStyle name="Input 2 4 3 4 5 3" xfId="24210"/>
    <cellStyle name="Input 2 4 3 4 5 3 2" xfId="45565"/>
    <cellStyle name="Input 2 4 3 4 5 4" xfId="14615"/>
    <cellStyle name="Input 2 4 3 4 5 4 2" xfId="32584"/>
    <cellStyle name="Input 2 4 3 4 5 5" xfId="41941"/>
    <cellStyle name="Input 2 4 3 4 6" xfId="12232"/>
    <cellStyle name="Input 2 4 3 4 6 2" xfId="22188"/>
    <cellStyle name="Input 2 4 3 4 6 2 2" xfId="37868"/>
    <cellStyle name="Input 2 4 3 4 6 3" xfId="26345"/>
    <cellStyle name="Input 2 4 3 4 6 3 2" xfId="46671"/>
    <cellStyle name="Input 2 4 3 4 6 4" xfId="17097"/>
    <cellStyle name="Input 2 4 3 4 6 4 2" xfId="45396"/>
    <cellStyle name="Input 2 4 3 4 6 5" xfId="34690"/>
    <cellStyle name="Input 2 4 3 4 7" xfId="12591"/>
    <cellStyle name="Input 2 4 3 4 7 2" xfId="22547"/>
    <cellStyle name="Input 2 4 3 4 7 2 2" xfId="37477"/>
    <cellStyle name="Input 2 4 3 4 7 3" xfId="26689"/>
    <cellStyle name="Input 2 4 3 4 7 3 2" xfId="44238"/>
    <cellStyle name="Input 2 4 3 4 7 4" xfId="17456"/>
    <cellStyle name="Input 2 4 3 4 7 4 2" xfId="40036"/>
    <cellStyle name="Input 2 4 3 4 7 5" xfId="34355"/>
    <cellStyle name="Input 2 4 3 4 8" xfId="12308"/>
    <cellStyle name="Input 2 4 3 4 8 2" xfId="22264"/>
    <cellStyle name="Input 2 4 3 4 8 2 2" xfId="43598"/>
    <cellStyle name="Input 2 4 3 4 8 3" xfId="26417"/>
    <cellStyle name="Input 2 4 3 4 8 3 2" xfId="46673"/>
    <cellStyle name="Input 2 4 3 4 8 4" xfId="17173"/>
    <cellStyle name="Input 2 4 3 4 8 4 2" xfId="45460"/>
    <cellStyle name="Input 2 4 3 4 8 5" xfId="34614"/>
    <cellStyle name="Input 2 4 3 4 9" xfId="13057"/>
    <cellStyle name="Input 2 4 3 4 9 2" xfId="23013"/>
    <cellStyle name="Input 2 4 3 4 9 2 2" xfId="40857"/>
    <cellStyle name="Input 2 4 3 4 9 3" xfId="27138"/>
    <cellStyle name="Input 2 4 3 4 9 3 2" xfId="47162"/>
    <cellStyle name="Input 2 4 3 4 9 4" xfId="17922"/>
    <cellStyle name="Input 2 4 3 4 9 4 2" xfId="36283"/>
    <cellStyle name="Input 2 4 3 4 9 5" xfId="33937"/>
    <cellStyle name="Input 2 4 3 5" xfId="812"/>
    <cellStyle name="Input 2 4 3 5 10" xfId="13142"/>
    <cellStyle name="Input 2 4 3 5 10 2" xfId="23098"/>
    <cellStyle name="Input 2 4 3 5 10 2 2" xfId="46856"/>
    <cellStyle name="Input 2 4 3 5 10 3" xfId="27223"/>
    <cellStyle name="Input 2 4 3 5 10 3 2" xfId="47233"/>
    <cellStyle name="Input 2 4 3 5 10 4" xfId="18007"/>
    <cellStyle name="Input 2 4 3 5 10 4 2" xfId="46170"/>
    <cellStyle name="Input 2 4 3 5 10 5" xfId="33862"/>
    <cellStyle name="Input 2 4 3 5 11" xfId="13406"/>
    <cellStyle name="Input 2 4 3 5 11 2" xfId="23357"/>
    <cellStyle name="Input 2 4 3 5 11 2 2" xfId="39949"/>
    <cellStyle name="Input 2 4 3 5 11 3" xfId="27476"/>
    <cellStyle name="Input 2 4 3 5 11 3 2" xfId="47464"/>
    <cellStyle name="Input 2 4 3 5 11 4" xfId="18271"/>
    <cellStyle name="Input 2 4 3 5 11 4 2" xfId="35381"/>
    <cellStyle name="Input 2 4 3 5 11 5" xfId="33622"/>
    <cellStyle name="Input 2 4 3 5 12" xfId="12847"/>
    <cellStyle name="Input 2 4 3 5 12 2" xfId="22803"/>
    <cellStyle name="Input 2 4 3 5 12 2 2" xfId="36954"/>
    <cellStyle name="Input 2 4 3 5 12 3" xfId="26935"/>
    <cellStyle name="Input 2 4 3 5 12 3 2" xfId="46967"/>
    <cellStyle name="Input 2 4 3 5 12 4" xfId="17712"/>
    <cellStyle name="Input 2 4 3 5 12 4 2" xfId="45907"/>
    <cellStyle name="Input 2 4 3 5 12 5" xfId="34141"/>
    <cellStyle name="Input 2 4 3 5 13" xfId="13249"/>
    <cellStyle name="Input 2 4 3 5 13 2" xfId="23204"/>
    <cellStyle name="Input 2 4 3 5 13 2 2" xfId="40616"/>
    <cellStyle name="Input 2 4 3 5 13 3" xfId="27323"/>
    <cellStyle name="Input 2 4 3 5 13 3 2" xfId="47325"/>
    <cellStyle name="Input 2 4 3 5 13 4" xfId="18114"/>
    <cellStyle name="Input 2 4 3 5 13 4 2" xfId="44344"/>
    <cellStyle name="Input 2 4 3 5 13 5" xfId="33765"/>
    <cellStyle name="Input 2 4 3 5 14" xfId="13834"/>
    <cellStyle name="Input 2 4 3 5 14 2" xfId="23776"/>
    <cellStyle name="Input 2 4 3 5 14 2 2" xfId="40873"/>
    <cellStyle name="Input 2 4 3 5 14 3" xfId="27869"/>
    <cellStyle name="Input 2 4 3 5 14 3 2" xfId="47799"/>
    <cellStyle name="Input 2 4 3 5 14 4" xfId="18699"/>
    <cellStyle name="Input 2 4 3 5 14 4 2" xfId="38430"/>
    <cellStyle name="Input 2 4 3 5 14 5" xfId="33254"/>
    <cellStyle name="Input 2 4 3 5 15" xfId="19148"/>
    <cellStyle name="Input 2 4 3 5 15 2" xfId="43549"/>
    <cellStyle name="Input 2 4 3 5 16" xfId="19460"/>
    <cellStyle name="Input 2 4 3 5 16 2" xfId="46727"/>
    <cellStyle name="Input 2 4 3 5 17" xfId="14283"/>
    <cellStyle name="Input 2 4 3 5 17 2" xfId="32859"/>
    <cellStyle name="Input 2 4 3 5 18" xfId="34894"/>
    <cellStyle name="Input 2 4 3 5 2" xfId="9977"/>
    <cellStyle name="Input 2 4 3 5 2 2" xfId="20001"/>
    <cellStyle name="Input 2 4 3 5 2 2 2" xfId="35307"/>
    <cellStyle name="Input 2 4 3 5 2 3" xfId="24433"/>
    <cellStyle name="Input 2 4 3 5 2 3 2" xfId="39765"/>
    <cellStyle name="Input 2 4 3 5 2 4" xfId="14842"/>
    <cellStyle name="Input 2 4 3 5 2 4 2" xfId="32359"/>
    <cellStyle name="Input 2 4 3 5 2 5" xfId="44592"/>
    <cellStyle name="Input 2 4 3 5 3" xfId="9901"/>
    <cellStyle name="Input 2 4 3 5 3 2" xfId="19925"/>
    <cellStyle name="Input 2 4 3 5 3 2 2" xfId="36517"/>
    <cellStyle name="Input 2 4 3 5 3 3" xfId="24361"/>
    <cellStyle name="Input 2 4 3 5 3 3 2" xfId="38344"/>
    <cellStyle name="Input 2 4 3 5 3 4" xfId="14766"/>
    <cellStyle name="Input 2 4 3 5 3 4 2" xfId="32435"/>
    <cellStyle name="Input 2 4 3 5 3 5" xfId="39191"/>
    <cellStyle name="Input 2 4 3 5 4" xfId="12155"/>
    <cellStyle name="Input 2 4 3 5 4 2" xfId="22111"/>
    <cellStyle name="Input 2 4 3 5 4 2 2" xfId="44147"/>
    <cellStyle name="Input 2 4 3 5 4 3" xfId="26268"/>
    <cellStyle name="Input 2 4 3 5 4 3 2" xfId="46901"/>
    <cellStyle name="Input 2 4 3 5 4 4" xfId="17020"/>
    <cellStyle name="Input 2 4 3 5 4 4 2" xfId="46370"/>
    <cellStyle name="Input 2 4 3 5 4 5" xfId="34767"/>
    <cellStyle name="Input 2 4 3 5 5" xfId="9751"/>
    <cellStyle name="Input 2 4 3 5 5 2" xfId="19775"/>
    <cellStyle name="Input 2 4 3 5 5 2 2" xfId="46733"/>
    <cellStyle name="Input 2 4 3 5 5 3" xfId="24211"/>
    <cellStyle name="Input 2 4 3 5 5 3 2" xfId="42809"/>
    <cellStyle name="Input 2 4 3 5 5 4" xfId="14616"/>
    <cellStyle name="Input 2 4 3 5 5 4 2" xfId="32583"/>
    <cellStyle name="Input 2 4 3 5 5 5" xfId="35631"/>
    <cellStyle name="Input 2 4 3 5 6" xfId="12231"/>
    <cellStyle name="Input 2 4 3 5 6 2" xfId="22187"/>
    <cellStyle name="Input 2 4 3 5 6 2 2" xfId="44148"/>
    <cellStyle name="Input 2 4 3 5 6 3" xfId="26344"/>
    <cellStyle name="Input 2 4 3 5 6 3 2" xfId="40659"/>
    <cellStyle name="Input 2 4 3 5 6 4" xfId="17096"/>
    <cellStyle name="Input 2 4 3 5 6 4 2" xfId="39320"/>
    <cellStyle name="Input 2 4 3 5 6 5" xfId="34691"/>
    <cellStyle name="Input 2 4 3 5 7" xfId="12590"/>
    <cellStyle name="Input 2 4 3 5 7 2" xfId="22546"/>
    <cellStyle name="Input 2 4 3 5 7 2 2" xfId="43765"/>
    <cellStyle name="Input 2 4 3 5 7 3" xfId="26688"/>
    <cellStyle name="Input 2 4 3 5 7 3 2" xfId="38198"/>
    <cellStyle name="Input 2 4 3 5 7 4" xfId="17455"/>
    <cellStyle name="Input 2 4 3 5 7 4 2" xfId="35413"/>
    <cellStyle name="Input 2 4 3 5 7 5" xfId="34356"/>
    <cellStyle name="Input 2 4 3 5 8" xfId="12307"/>
    <cellStyle name="Input 2 4 3 5 8 2" xfId="22263"/>
    <cellStyle name="Input 2 4 3 5 8 2 2" xfId="46317"/>
    <cellStyle name="Input 2 4 3 5 8 3" xfId="26416"/>
    <cellStyle name="Input 2 4 3 5 8 3 2" xfId="40661"/>
    <cellStyle name="Input 2 4 3 5 8 4" xfId="17172"/>
    <cellStyle name="Input 2 4 3 5 8 4 2" xfId="39390"/>
    <cellStyle name="Input 2 4 3 5 8 5" xfId="34615"/>
    <cellStyle name="Input 2 4 3 5 9" xfId="13056"/>
    <cellStyle name="Input 2 4 3 5 9 2" xfId="23012"/>
    <cellStyle name="Input 2 4 3 5 9 2 2" xfId="40984"/>
    <cellStyle name="Input 2 4 3 5 9 3" xfId="27137"/>
    <cellStyle name="Input 2 4 3 5 9 3 2" xfId="47161"/>
    <cellStyle name="Input 2 4 3 5 9 4" xfId="17921"/>
    <cellStyle name="Input 2 4 3 5 9 4 2" xfId="42580"/>
    <cellStyle name="Input 2 4 3 5 9 5" xfId="33938"/>
    <cellStyle name="Input 2 4 3 6" xfId="9972"/>
    <cellStyle name="Input 2 4 3 6 2" xfId="19996"/>
    <cellStyle name="Input 2 4 3 6 2 2" xfId="42612"/>
    <cellStyle name="Input 2 4 3 6 3" xfId="24428"/>
    <cellStyle name="Input 2 4 3 6 3 2" xfId="37032"/>
    <cellStyle name="Input 2 4 3 6 4" xfId="14837"/>
    <cellStyle name="Input 2 4 3 6 4 2" xfId="32364"/>
    <cellStyle name="Input 2 4 3 6 5" xfId="38575"/>
    <cellStyle name="Input 2 4 3 7" xfId="9896"/>
    <cellStyle name="Input 2 4 3 7 2" xfId="19920"/>
    <cellStyle name="Input 2 4 3 7 2 2" xfId="43392"/>
    <cellStyle name="Input 2 4 3 7 3" xfId="24356"/>
    <cellStyle name="Input 2 4 3 7 3 2" xfId="36492"/>
    <cellStyle name="Input 2 4 3 7 4" xfId="14761"/>
    <cellStyle name="Input 2 4 3 7 4 2" xfId="32440"/>
    <cellStyle name="Input 2 4 3 7 5" xfId="35684"/>
    <cellStyle name="Input 2 4 3 8" xfId="12160"/>
    <cellStyle name="Input 2 4 3 8 2" xfId="22116"/>
    <cellStyle name="Input 2 4 3 8 2 2" xfId="37796"/>
    <cellStyle name="Input 2 4 3 8 3" xfId="26273"/>
    <cellStyle name="Input 2 4 3 8 3 2" xfId="46669"/>
    <cellStyle name="Input 2 4 3 8 4" xfId="17025"/>
    <cellStyle name="Input 2 4 3 8 4 2" xfId="43424"/>
    <cellStyle name="Input 2 4 3 8 5" xfId="34762"/>
    <cellStyle name="Input 2 4 3 9" xfId="9746"/>
    <cellStyle name="Input 2 4 3 9 2" xfId="19770"/>
    <cellStyle name="Input 2 4 3 9 2 2" xfId="35378"/>
    <cellStyle name="Input 2 4 3 9 3" xfId="24206"/>
    <cellStyle name="Input 2 4 3 9 3 2" xfId="46825"/>
    <cellStyle name="Input 2 4 3 9 4" xfId="14611"/>
    <cellStyle name="Input 2 4 3 9 4 2" xfId="32588"/>
    <cellStyle name="Input 2 4 3 9 5" xfId="42258"/>
    <cellStyle name="Input 2 4 4" xfId="813"/>
    <cellStyle name="Input 2 4 4 10" xfId="13054"/>
    <cellStyle name="Input 2 4 4 10 2" xfId="23010"/>
    <cellStyle name="Input 2 4 4 10 2 2" xfId="38014"/>
    <cellStyle name="Input 2 4 4 10 3" xfId="27135"/>
    <cellStyle name="Input 2 4 4 10 3 2" xfId="47159"/>
    <cellStyle name="Input 2 4 4 10 4" xfId="17919"/>
    <cellStyle name="Input 2 4 4 10 4 2" xfId="39263"/>
    <cellStyle name="Input 2 4 4 10 5" xfId="33940"/>
    <cellStyle name="Input 2 4 4 11" xfId="13141"/>
    <cellStyle name="Input 2 4 4 11 2" xfId="23097"/>
    <cellStyle name="Input 2 4 4 11 2 2" xfId="40858"/>
    <cellStyle name="Input 2 4 4 11 3" xfId="27222"/>
    <cellStyle name="Input 2 4 4 11 3 2" xfId="47232"/>
    <cellStyle name="Input 2 4 4 11 4" xfId="18006"/>
    <cellStyle name="Input 2 4 4 11 4 2" xfId="40128"/>
    <cellStyle name="Input 2 4 4 11 5" xfId="33863"/>
    <cellStyle name="Input 2 4 4 12" xfId="13405"/>
    <cellStyle name="Input 2 4 4 12 2" xfId="23356"/>
    <cellStyle name="Input 2 4 4 12 2 2" xfId="37320"/>
    <cellStyle name="Input 2 4 4 12 3" xfId="27475"/>
    <cellStyle name="Input 2 4 4 12 3 2" xfId="47463"/>
    <cellStyle name="Input 2 4 4 12 4" xfId="18270"/>
    <cellStyle name="Input 2 4 4 12 4 2" xfId="41651"/>
    <cellStyle name="Input 2 4 4 12 5" xfId="33623"/>
    <cellStyle name="Input 2 4 4 13" xfId="12846"/>
    <cellStyle name="Input 2 4 4 13 2" xfId="22802"/>
    <cellStyle name="Input 2 4 4 13 2 2" xfId="43252"/>
    <cellStyle name="Input 2 4 4 13 3" xfId="26934"/>
    <cellStyle name="Input 2 4 4 13 3 2" xfId="46966"/>
    <cellStyle name="Input 2 4 4 13 4" xfId="17711"/>
    <cellStyle name="Input 2 4 4 13 4 2" xfId="39862"/>
    <cellStyle name="Input 2 4 4 13 5" xfId="34142"/>
    <cellStyle name="Input 2 4 4 14" xfId="13248"/>
    <cellStyle name="Input 2 4 4 14 2" xfId="23203"/>
    <cellStyle name="Input 2 4 4 14 2 2" xfId="37561"/>
    <cellStyle name="Input 2 4 4 14 3" xfId="27322"/>
    <cellStyle name="Input 2 4 4 14 3 2" xfId="47324"/>
    <cellStyle name="Input 2 4 4 14 4" xfId="18113"/>
    <cellStyle name="Input 2 4 4 14 4 2" xfId="38306"/>
    <cellStyle name="Input 2 4 4 14 5" xfId="33766"/>
    <cellStyle name="Input 2 4 4 15" xfId="13833"/>
    <cellStyle name="Input 2 4 4 15 2" xfId="23775"/>
    <cellStyle name="Input 2 4 4 15 2 2" xfId="40967"/>
    <cellStyle name="Input 2 4 4 15 3" xfId="27868"/>
    <cellStyle name="Input 2 4 4 15 3 2" xfId="47798"/>
    <cellStyle name="Input 2 4 4 15 4" xfId="18698"/>
    <cellStyle name="Input 2 4 4 15 4 2" xfId="36295"/>
    <cellStyle name="Input 2 4 4 15 5" xfId="33255"/>
    <cellStyle name="Input 2 4 4 16" xfId="19149"/>
    <cellStyle name="Input 2 4 4 16 2" xfId="37252"/>
    <cellStyle name="Input 2 4 4 17" xfId="19459"/>
    <cellStyle name="Input 2 4 4 17 2" xfId="40724"/>
    <cellStyle name="Input 2 4 4 18" xfId="14284"/>
    <cellStyle name="Input 2 4 4 18 2" xfId="32858"/>
    <cellStyle name="Input 2 4 4 19" xfId="34893"/>
    <cellStyle name="Input 2 4 4 2" xfId="814"/>
    <cellStyle name="Input 2 4 4 2 10" xfId="13140"/>
    <cellStyle name="Input 2 4 4 2 10 2" xfId="23096"/>
    <cellStyle name="Input 2 4 4 2 10 2 2" xfId="40983"/>
    <cellStyle name="Input 2 4 4 2 10 3" xfId="27221"/>
    <cellStyle name="Input 2 4 4 2 10 3 2" xfId="47231"/>
    <cellStyle name="Input 2 4 4 2 10 4" xfId="18005"/>
    <cellStyle name="Input 2 4 4 2 10 4 2" xfId="37372"/>
    <cellStyle name="Input 2 4 4 2 10 5" xfId="33864"/>
    <cellStyle name="Input 2 4 4 2 11" xfId="13404"/>
    <cellStyle name="Input 2 4 4 2 11 2" xfId="23355"/>
    <cellStyle name="Input 2 4 4 2 11 2 2" xfId="43616"/>
    <cellStyle name="Input 2 4 4 2 11 3" xfId="27474"/>
    <cellStyle name="Input 2 4 4 2 11 3 2" xfId="47462"/>
    <cellStyle name="Input 2 4 4 2 11 4" xfId="18269"/>
    <cellStyle name="Input 2 4 4 2 11 4 2" xfId="44520"/>
    <cellStyle name="Input 2 4 4 2 11 5" xfId="33624"/>
    <cellStyle name="Input 2 4 4 2 12" xfId="12845"/>
    <cellStyle name="Input 2 4 4 2 12 2" xfId="22801"/>
    <cellStyle name="Input 2 4 4 2 12 2 2" xfId="45988"/>
    <cellStyle name="Input 2 4 4 2 12 3" xfId="26933"/>
    <cellStyle name="Input 2 4 4 2 12 3 2" xfId="46965"/>
    <cellStyle name="Input 2 4 4 2 12 4" xfId="17710"/>
    <cellStyle name="Input 2 4 4 2 12 4 2" xfId="37228"/>
    <cellStyle name="Input 2 4 4 2 12 5" xfId="34143"/>
    <cellStyle name="Input 2 4 4 2 13" xfId="13247"/>
    <cellStyle name="Input 2 4 4 2 13 2" xfId="23202"/>
    <cellStyle name="Input 2 4 4 2 13 2 2" xfId="43849"/>
    <cellStyle name="Input 2 4 4 2 13 3" xfId="27321"/>
    <cellStyle name="Input 2 4 4 2 13 3 2" xfId="47323"/>
    <cellStyle name="Input 2 4 4 2 13 4" xfId="18112"/>
    <cellStyle name="Input 2 4 4 2 13 4 2" xfId="36353"/>
    <cellStyle name="Input 2 4 4 2 13 5" xfId="33767"/>
    <cellStyle name="Input 2 4 4 2 14" xfId="13832"/>
    <cellStyle name="Input 2 4 4 2 14 2" xfId="23774"/>
    <cellStyle name="Input 2 4 4 2 14 2 2" xfId="41299"/>
    <cellStyle name="Input 2 4 4 2 14 3" xfId="27867"/>
    <cellStyle name="Input 2 4 4 2 14 3 2" xfId="47797"/>
    <cellStyle name="Input 2 4 4 2 14 4" xfId="18697"/>
    <cellStyle name="Input 2 4 4 2 14 4 2" xfId="42592"/>
    <cellStyle name="Input 2 4 4 2 14 5" xfId="33256"/>
    <cellStyle name="Input 2 4 4 2 15" xfId="19150"/>
    <cellStyle name="Input 2 4 4 2 15 2" xfId="39885"/>
    <cellStyle name="Input 2 4 4 2 16" xfId="19458"/>
    <cellStyle name="Input 2 4 4 2 16 2" xfId="41039"/>
    <cellStyle name="Input 2 4 4 2 17" xfId="14285"/>
    <cellStyle name="Input 2 4 4 2 17 2" xfId="32857"/>
    <cellStyle name="Input 2 4 4 2 18" xfId="34892"/>
    <cellStyle name="Input 2 4 4 2 2" xfId="9979"/>
    <cellStyle name="Input 2 4 4 2 2 2" xfId="20003"/>
    <cellStyle name="Input 2 4 4 2 2 2 2" xfId="44514"/>
    <cellStyle name="Input 2 4 4 2 2 3" xfId="24435"/>
    <cellStyle name="Input 2 4 4 2 2 3 2" xfId="43075"/>
    <cellStyle name="Input 2 4 4 2 2 4" xfId="14844"/>
    <cellStyle name="Input 2 4 4 2 2 4 2" xfId="32357"/>
    <cellStyle name="Input 2 4 4 2 2 5" xfId="35433"/>
    <cellStyle name="Input 2 4 4 2 3" xfId="9903"/>
    <cellStyle name="Input 2 4 4 2 3 2" xfId="19927"/>
    <cellStyle name="Input 2 4 4 2 3 2 2" xfId="45737"/>
    <cellStyle name="Input 2 4 4 2 3 3" xfId="24363"/>
    <cellStyle name="Input 2 4 4 2 3 3 2" xfId="41509"/>
    <cellStyle name="Input 2 4 4 2 3 4" xfId="14768"/>
    <cellStyle name="Input 2 4 4 2 3 4 2" xfId="32433"/>
    <cellStyle name="Input 2 4 4 2 3 5" xfId="42408"/>
    <cellStyle name="Input 2 4 4 2 4" xfId="12153"/>
    <cellStyle name="Input 2 4 4 2 4 2" xfId="22109"/>
    <cellStyle name="Input 2 4 4 2 4 2 2" xfId="40843"/>
    <cellStyle name="Input 2 4 4 2 4 3" xfId="26266"/>
    <cellStyle name="Input 2 4 4 2 4 3 2" xfId="40931"/>
    <cellStyle name="Input 2 4 4 2 4 4" xfId="17018"/>
    <cellStyle name="Input 2 4 4 2 4 4 2" xfId="36858"/>
    <cellStyle name="Input 2 4 4 2 4 5" xfId="34769"/>
    <cellStyle name="Input 2 4 4 2 5" xfId="9753"/>
    <cellStyle name="Input 2 4 4 2 5 2" xfId="19777"/>
    <cellStyle name="Input 2 4 4 2 5 2 2" xfId="37755"/>
    <cellStyle name="Input 2 4 4 2 5 3" xfId="24213"/>
    <cellStyle name="Input 2 4 4 2 5 3 2" xfId="39624"/>
    <cellStyle name="Input 2 4 4 2 5 4" xfId="14618"/>
    <cellStyle name="Input 2 4 4 2 5 4 2" xfId="32581"/>
    <cellStyle name="Input 2 4 4 2 5 5" xfId="45135"/>
    <cellStyle name="Input 2 4 4 2 6" xfId="12229"/>
    <cellStyle name="Input 2 4 4 2 6 2" xfId="22185"/>
    <cellStyle name="Input 2 4 4 2 6 2 2" xfId="40844"/>
    <cellStyle name="Input 2 4 4 2 6 3" xfId="26342"/>
    <cellStyle name="Input 2 4 4 2 6 3 2" xfId="37930"/>
    <cellStyle name="Input 2 4 4 2 6 4" xfId="17094"/>
    <cellStyle name="Input 2 4 4 2 6 4 2" xfId="42941"/>
    <cellStyle name="Input 2 4 4 2 6 5" xfId="34693"/>
    <cellStyle name="Input 2 4 4 2 7" xfId="12588"/>
    <cellStyle name="Input 2 4 4 2 7 2" xfId="22544"/>
    <cellStyle name="Input 2 4 4 2 7 2 2" xfId="40453"/>
    <cellStyle name="Input 2 4 4 2 7 3" xfId="26686"/>
    <cellStyle name="Input 2 4 4 2 7 3 2" xfId="42925"/>
    <cellStyle name="Input 2 4 4 2 7 4" xfId="17453"/>
    <cellStyle name="Input 2 4 4 2 7 4 2" xfId="44550"/>
    <cellStyle name="Input 2 4 4 2 7 5" xfId="34358"/>
    <cellStyle name="Input 2 4 4 2 8" xfId="12305"/>
    <cellStyle name="Input 2 4 4 2 8 2" xfId="22261"/>
    <cellStyle name="Input 2 4 4 2 8 2 2" xfId="29885"/>
    <cellStyle name="Input 2 4 4 2 8 3" xfId="26414"/>
    <cellStyle name="Input 2 4 4 2 8 3 2" xfId="37932"/>
    <cellStyle name="Input 2 4 4 2 8 4" xfId="17170"/>
    <cellStyle name="Input 2 4 4 2 8 4 2" xfId="43115"/>
    <cellStyle name="Input 2 4 4 2 8 5" xfId="34617"/>
    <cellStyle name="Input 2 4 4 2 9" xfId="13053"/>
    <cellStyle name="Input 2 4 4 2 9 2" xfId="23009"/>
    <cellStyle name="Input 2 4 4 2 9 2 2" xfId="35262"/>
    <cellStyle name="Input 2 4 4 2 9 3" xfId="27134"/>
    <cellStyle name="Input 2 4 4 2 9 3 2" xfId="47158"/>
    <cellStyle name="Input 2 4 4 2 9 4" xfId="17918"/>
    <cellStyle name="Input 2 4 4 2 9 4 2" xfId="35204"/>
    <cellStyle name="Input 2 4 4 2 9 5" xfId="33941"/>
    <cellStyle name="Input 2 4 4 3" xfId="9978"/>
    <cellStyle name="Input 2 4 4 3 2" xfId="20002"/>
    <cellStyle name="Input 2 4 4 3 2 2" xfId="38480"/>
    <cellStyle name="Input 2 4 4 3 3" xfId="24434"/>
    <cellStyle name="Input 2 4 4 3 3 2" xfId="45820"/>
    <cellStyle name="Input 2 4 4 3 4" xfId="14843"/>
    <cellStyle name="Input 2 4 4 3 4 2" xfId="32358"/>
    <cellStyle name="Input 2 4 4 3 5" xfId="41741"/>
    <cellStyle name="Input 2 4 4 4" xfId="9902"/>
    <cellStyle name="Input 2 4 4 4 2" xfId="19926"/>
    <cellStyle name="Input 2 4 4 4 2 2" xfId="39681"/>
    <cellStyle name="Input 2 4 4 4 3" xfId="24362"/>
    <cellStyle name="Input 2 4 4 4 3 2" xfId="44382"/>
    <cellStyle name="Input 2 4 4 4 4" xfId="14767"/>
    <cellStyle name="Input 2 4 4 4 4 2" xfId="32434"/>
    <cellStyle name="Input 2 4 4 4 5" xfId="45168"/>
    <cellStyle name="Input 2 4 4 5" xfId="12154"/>
    <cellStyle name="Input 2 4 4 5 2" xfId="22110"/>
    <cellStyle name="Input 2 4 4 5 2 2" xfId="46840"/>
    <cellStyle name="Input 2 4 4 5 3" xfId="26267"/>
    <cellStyle name="Input 2 4 4 5 3 2" xfId="40903"/>
    <cellStyle name="Input 2 4 4 5 4" xfId="17019"/>
    <cellStyle name="Input 2 4 4 5 4 2" xfId="40337"/>
    <cellStyle name="Input 2 4 4 5 5" xfId="34768"/>
    <cellStyle name="Input 2 4 4 6" xfId="9752"/>
    <cellStyle name="Input 2 4 4 6 2" xfId="19776"/>
    <cellStyle name="Input 2 4 4 6 2 2" xfId="44035"/>
    <cellStyle name="Input 2 4 4 6 3" xfId="24212"/>
    <cellStyle name="Input 2 4 4 6 3 2" xfId="36513"/>
    <cellStyle name="Input 2 4 4 6 4" xfId="14617"/>
    <cellStyle name="Input 2 4 4 6 4 2" xfId="32582"/>
    <cellStyle name="Input 2 4 4 6 5" xfId="39148"/>
    <cellStyle name="Input 2 4 4 7" xfId="12230"/>
    <cellStyle name="Input 2 4 4 7 2" xfId="22186"/>
    <cellStyle name="Input 2 4 4 7 2 2" xfId="46841"/>
    <cellStyle name="Input 2 4 4 7 3" xfId="26343"/>
    <cellStyle name="Input 2 4 4 7 3 2" xfId="29578"/>
    <cellStyle name="Input 2 4 4 7 4" xfId="17095"/>
    <cellStyle name="Input 2 4 4 7 4 2" xfId="36642"/>
    <cellStyle name="Input 2 4 4 7 5" xfId="34692"/>
    <cellStyle name="Input 2 4 4 8" xfId="12589"/>
    <cellStyle name="Input 2 4 4 8 2" xfId="22545"/>
    <cellStyle name="Input 2 4 4 8 2 2" xfId="46475"/>
    <cellStyle name="Input 2 4 4 8 3" xfId="26687"/>
    <cellStyle name="Input 2 4 4 8 3 2" xfId="36626"/>
    <cellStyle name="Input 2 4 4 8 4" xfId="17454"/>
    <cellStyle name="Input 2 4 4 8 4 2" xfId="41682"/>
    <cellStyle name="Input 2 4 4 8 5" xfId="34357"/>
    <cellStyle name="Input 2 4 4 9" xfId="12306"/>
    <cellStyle name="Input 2 4 4 9 2" xfId="22262"/>
    <cellStyle name="Input 2 4 4 9 2 2" xfId="40285"/>
    <cellStyle name="Input 2 4 4 9 3" xfId="26415"/>
    <cellStyle name="Input 2 4 4 9 3 2" xfId="29576"/>
    <cellStyle name="Input 2 4 4 9 4" xfId="17171"/>
    <cellStyle name="Input 2 4 4 9 4 2" xfId="36817"/>
    <cellStyle name="Input 2 4 4 9 5" xfId="34616"/>
    <cellStyle name="Input 2 4 5" xfId="815"/>
    <cellStyle name="Input 2 4 5 10" xfId="13139"/>
    <cellStyle name="Input 2 4 5 10 2" xfId="23095"/>
    <cellStyle name="Input 2 4 5 10 2 2" xfId="41281"/>
    <cellStyle name="Input 2 4 5 10 3" xfId="27220"/>
    <cellStyle name="Input 2 4 5 10 3 2" xfId="47230"/>
    <cellStyle name="Input 2 4 5 10 4" xfId="18004"/>
    <cellStyle name="Input 2 4 5 10 4 2" xfId="43668"/>
    <cellStyle name="Input 2 4 5 10 5" xfId="33865"/>
    <cellStyle name="Input 2 4 5 11" xfId="13403"/>
    <cellStyle name="Input 2 4 5 11 2" xfId="23354"/>
    <cellStyle name="Input 2 4 5 11 2 2" xfId="46335"/>
    <cellStyle name="Input 2 4 5 11 3" xfId="27473"/>
    <cellStyle name="Input 2 4 5 11 3 2" xfId="47461"/>
    <cellStyle name="Input 2 4 5 11 4" xfId="18268"/>
    <cellStyle name="Input 2 4 5 11 4 2" xfId="38486"/>
    <cellStyle name="Input 2 4 5 11 5" xfId="33625"/>
    <cellStyle name="Input 2 4 5 12" xfId="12844"/>
    <cellStyle name="Input 2 4 5 12 2" xfId="22800"/>
    <cellStyle name="Input 2 4 5 12 2 2" xfId="39941"/>
    <cellStyle name="Input 2 4 5 12 3" xfId="26932"/>
    <cellStyle name="Input 2 4 5 12 3 2" xfId="46964"/>
    <cellStyle name="Input 2 4 5 12 4" xfId="17709"/>
    <cellStyle name="Input 2 4 5 12 4 2" xfId="43524"/>
    <cellStyle name="Input 2 4 5 12 5" xfId="34144"/>
    <cellStyle name="Input 2 4 5 13" xfId="13246"/>
    <cellStyle name="Input 2 4 5 13 2" xfId="23201"/>
    <cellStyle name="Input 2 4 5 13 2 2" xfId="46556"/>
    <cellStyle name="Input 2 4 5 13 3" xfId="27320"/>
    <cellStyle name="Input 2 4 5 13 3 2" xfId="47322"/>
    <cellStyle name="Input 2 4 5 13 4" xfId="18111"/>
    <cellStyle name="Input 2 4 5 13 4 2" xfId="42649"/>
    <cellStyle name="Input 2 4 5 13 5" xfId="33768"/>
    <cellStyle name="Input 2 4 5 14" xfId="13831"/>
    <cellStyle name="Input 2 4 5 14 2" xfId="23773"/>
    <cellStyle name="Input 2 4 5 14 2 2" xfId="37994"/>
    <cellStyle name="Input 2 4 5 14 3" xfId="27866"/>
    <cellStyle name="Input 2 4 5 14 3 2" xfId="47796"/>
    <cellStyle name="Input 2 4 5 14 4" xfId="18696"/>
    <cellStyle name="Input 2 4 5 14 4 2" xfId="45353"/>
    <cellStyle name="Input 2 4 5 14 5" xfId="33257"/>
    <cellStyle name="Input 2 4 5 15" xfId="19151"/>
    <cellStyle name="Input 2 4 5 15 2" xfId="45931"/>
    <cellStyle name="Input 2 4 5 16" xfId="19457"/>
    <cellStyle name="Input 2 4 5 16 2" xfId="41227"/>
    <cellStyle name="Input 2 4 5 17" xfId="14286"/>
    <cellStyle name="Input 2 4 5 17 2" xfId="32856"/>
    <cellStyle name="Input 2 4 5 18" xfId="34891"/>
    <cellStyle name="Input 2 4 5 2" xfId="9980"/>
    <cellStyle name="Input 2 4 5 2 2" xfId="20004"/>
    <cellStyle name="Input 2 4 5 2 2 2" xfId="41645"/>
    <cellStyle name="Input 2 4 5 2 3" xfId="24436"/>
    <cellStyle name="Input 2 4 5 2 3 2" xfId="36777"/>
    <cellStyle name="Input 2 4 5 2 4" xfId="14845"/>
    <cellStyle name="Input 2 4 5 2 4 2" xfId="32356"/>
    <cellStyle name="Input 2 4 5 2 5" xfId="38890"/>
    <cellStyle name="Input 2 4 5 3" xfId="9904"/>
    <cellStyle name="Input 2 4 5 3 2" xfId="19928"/>
    <cellStyle name="Input 2 4 5 3 2 2" xfId="42990"/>
    <cellStyle name="Input 2 4 5 3 3" xfId="24364"/>
    <cellStyle name="Input 2 4 5 3 3 2" xfId="35240"/>
    <cellStyle name="Input 2 4 5 3 4" xfId="14769"/>
    <cellStyle name="Input 2 4 5 3 4 2" xfId="32432"/>
    <cellStyle name="Input 2 4 5 3 5" xfId="36098"/>
    <cellStyle name="Input 2 4 5 4" xfId="12152"/>
    <cellStyle name="Input 2 4 5 4 2" xfId="22108"/>
    <cellStyle name="Input 2 4 5 4 2 2" xfId="40998"/>
    <cellStyle name="Input 2 4 5 4 3" xfId="26265"/>
    <cellStyle name="Input 2 4 5 4 3 2" xfId="41333"/>
    <cellStyle name="Input 2 4 5 4 4" xfId="17017"/>
    <cellStyle name="Input 2 4 5 4 4 2" xfId="43155"/>
    <cellStyle name="Input 2 4 5 4 5" xfId="34770"/>
    <cellStyle name="Input 2 4 5 5" xfId="9754"/>
    <cellStyle name="Input 2 4 5 5 2" xfId="19778"/>
    <cellStyle name="Input 2 4 5 5 2 2" xfId="40243"/>
    <cellStyle name="Input 2 4 5 5 3" xfId="24214"/>
    <cellStyle name="Input 2 4 5 5 3 2" xfId="45685"/>
    <cellStyle name="Input 2 4 5 5 4" xfId="14619"/>
    <cellStyle name="Input 2 4 5 5 4 2" xfId="32580"/>
    <cellStyle name="Input 2 4 5 5 5" xfId="42365"/>
    <cellStyle name="Input 2 4 5 6" xfId="12228"/>
    <cellStyle name="Input 2 4 5 6 2" xfId="22184"/>
    <cellStyle name="Input 2 4 5 6 2 2" xfId="40997"/>
    <cellStyle name="Input 2 4 5 6 3" xfId="26341"/>
    <cellStyle name="Input 2 4 5 6 3 2" xfId="44211"/>
    <cellStyle name="Input 2 4 5 6 4" xfId="17093"/>
    <cellStyle name="Input 2 4 5 6 4 2" xfId="45688"/>
    <cellStyle name="Input 2 4 5 6 5" xfId="34694"/>
    <cellStyle name="Input 2 4 5 7" xfId="12587"/>
    <cellStyle name="Input 2 4 5 7 2" xfId="22543"/>
    <cellStyle name="Input 2 4 5 7 2 2" xfId="37623"/>
    <cellStyle name="Input 2 4 5 7 3" xfId="26685"/>
    <cellStyle name="Input 2 4 5 7 3 2" xfId="45674"/>
    <cellStyle name="Input 2 4 5 7 4" xfId="17452"/>
    <cellStyle name="Input 2 4 5 7 4 2" xfId="38517"/>
    <cellStyle name="Input 2 4 5 7 5" xfId="34359"/>
    <cellStyle name="Input 2 4 5 8" xfId="12304"/>
    <cellStyle name="Input 2 4 5 8 2" xfId="22260"/>
    <cellStyle name="Input 2 4 5 8 2 2" xfId="37472"/>
    <cellStyle name="Input 2 4 5 8 3" xfId="26413"/>
    <cellStyle name="Input 2 4 5 8 3 2" xfId="44213"/>
    <cellStyle name="Input 2 4 5 8 4" xfId="17169"/>
    <cellStyle name="Input 2 4 5 8 4 2" xfId="45856"/>
    <cellStyle name="Input 2 4 5 8 5" xfId="34618"/>
    <cellStyle name="Input 2 4 5 9" xfId="12789"/>
    <cellStyle name="Input 2 4 5 9 2" xfId="22745"/>
    <cellStyle name="Input 2 4 5 9 2 2" xfId="37479"/>
    <cellStyle name="Input 2 4 5 9 3" xfId="26882"/>
    <cellStyle name="Input 2 4 5 9 3 2" xfId="46928"/>
    <cellStyle name="Input 2 4 5 9 4" xfId="17654"/>
    <cellStyle name="Input 2 4 5 9 4 2" xfId="37227"/>
    <cellStyle name="Input 2 4 5 9 5" xfId="34185"/>
    <cellStyle name="Input 2 4 6" xfId="816"/>
    <cellStyle name="Input 2 4 6 10" xfId="13138"/>
    <cellStyle name="Input 2 4 6 10 2" xfId="23094"/>
    <cellStyle name="Input 2 4 6 10 2 2" xfId="38013"/>
    <cellStyle name="Input 2 4 6 10 3" xfId="27219"/>
    <cellStyle name="Input 2 4 6 10 3 2" xfId="47229"/>
    <cellStyle name="Input 2 4 6 10 4" xfId="18003"/>
    <cellStyle name="Input 2 4 6 10 4 2" xfId="46385"/>
    <cellStyle name="Input 2 4 6 10 5" xfId="33866"/>
    <cellStyle name="Input 2 4 6 11" xfId="13402"/>
    <cellStyle name="Input 2 4 6 11 2" xfId="23353"/>
    <cellStyle name="Input 2 4 6 11 2 2" xfId="40302"/>
    <cellStyle name="Input 2 4 6 11 3" xfId="27472"/>
    <cellStyle name="Input 2 4 6 11 3 2" xfId="47460"/>
    <cellStyle name="Input 2 4 6 11 4" xfId="18267"/>
    <cellStyle name="Input 2 4 6 11 4 2" xfId="35313"/>
    <cellStyle name="Input 2 4 6 11 5" xfId="33626"/>
    <cellStyle name="Input 2 4 6 12" xfId="12839"/>
    <cellStyle name="Input 2 4 6 12 2" xfId="22795"/>
    <cellStyle name="Input 2 4 6 12 2 2" xfId="37480"/>
    <cellStyle name="Input 2 4 6 12 3" xfId="26931"/>
    <cellStyle name="Input 2 4 6 12 3 2" xfId="46963"/>
    <cellStyle name="Input 2 4 6 12 4" xfId="17704"/>
    <cellStyle name="Input 2 4 6 12 4 2" xfId="46701"/>
    <cellStyle name="Input 2 4 6 12 5" xfId="34149"/>
    <cellStyle name="Input 2 4 6 13" xfId="13245"/>
    <cellStyle name="Input 2 4 6 13 2" xfId="23200"/>
    <cellStyle name="Input 2 4 6 13 2 2" xfId="40540"/>
    <cellStyle name="Input 2 4 6 13 3" xfId="27319"/>
    <cellStyle name="Input 2 4 6 13 3 2" xfId="47321"/>
    <cellStyle name="Input 2 4 6 13 4" xfId="18110"/>
    <cellStyle name="Input 2 4 6 13 4 2" xfId="45409"/>
    <cellStyle name="Input 2 4 6 13 5" xfId="33769"/>
    <cellStyle name="Input 2 4 6 14" xfId="13830"/>
    <cellStyle name="Input 2 4 6 14 2" xfId="23772"/>
    <cellStyle name="Input 2 4 6 14 2 2" xfId="29863"/>
    <cellStyle name="Input 2 4 6 14 3" xfId="27865"/>
    <cellStyle name="Input 2 4 6 14 3 2" xfId="47795"/>
    <cellStyle name="Input 2 4 6 14 4" xfId="18695"/>
    <cellStyle name="Input 2 4 6 14 4 2" xfId="39276"/>
    <cellStyle name="Input 2 4 6 14 5" xfId="33258"/>
    <cellStyle name="Input 2 4 6 15" xfId="19152"/>
    <cellStyle name="Input 2 4 6 15 2" xfId="43195"/>
    <cellStyle name="Input 2 4 6 16" xfId="19456"/>
    <cellStyle name="Input 2 4 6 16 2" xfId="38071"/>
    <cellStyle name="Input 2 4 6 17" xfId="14287"/>
    <cellStyle name="Input 2 4 6 17 2" xfId="32855"/>
    <cellStyle name="Input 2 4 6 18" xfId="34890"/>
    <cellStyle name="Input 2 4 6 2" xfId="9981"/>
    <cellStyle name="Input 2 4 6 2 2" xfId="20005"/>
    <cellStyle name="Input 2 4 6 2 2 2" xfId="35374"/>
    <cellStyle name="Input 2 4 6 2 3" xfId="24437"/>
    <cellStyle name="Input 2 4 6 2 3 2" xfId="39477"/>
    <cellStyle name="Input 2 4 6 2 4" xfId="14846"/>
    <cellStyle name="Input 2 4 6 2 4 2" xfId="32355"/>
    <cellStyle name="Input 2 4 6 2 5" xfId="44877"/>
    <cellStyle name="Input 2 4 6 3" xfId="9905"/>
    <cellStyle name="Input 2 4 6 3 2" xfId="19929"/>
    <cellStyle name="Input 2 4 6 3 2 2" xfId="36691"/>
    <cellStyle name="Input 2 4 6 3 3" xfId="24365"/>
    <cellStyle name="Input 2 4 6 3 3 2" xfId="37990"/>
    <cellStyle name="Input 2 4 6 3 4" xfId="14770"/>
    <cellStyle name="Input 2 4 6 3 4 2" xfId="32431"/>
    <cellStyle name="Input 2 4 6 3 5" xfId="38152"/>
    <cellStyle name="Input 2 4 6 4" xfId="12151"/>
    <cellStyle name="Input 2 4 6 4 2" xfId="22107"/>
    <cellStyle name="Input 2 4 6 4 2 2" xfId="41265"/>
    <cellStyle name="Input 2 4 6 4 3" xfId="26264"/>
    <cellStyle name="Input 2 4 6 4 3 2" xfId="37957"/>
    <cellStyle name="Input 2 4 6 4 4" xfId="17016"/>
    <cellStyle name="Input 2 4 6 4 4 2" xfId="45896"/>
    <cellStyle name="Input 2 4 6 4 5" xfId="34771"/>
    <cellStyle name="Input 2 4 6 5" xfId="9755"/>
    <cellStyle name="Input 2 4 6 5 2" xfId="19779"/>
    <cellStyle name="Input 2 4 6 5 2 2" xfId="46280"/>
    <cellStyle name="Input 2 4 6 5 3" xfId="24215"/>
    <cellStyle name="Input 2 4 6 5 3 2" xfId="42936"/>
    <cellStyle name="Input 2 4 6 5 4" xfId="14620"/>
    <cellStyle name="Input 2 4 6 5 4 2" xfId="32579"/>
    <cellStyle name="Input 2 4 6 5 5" xfId="36055"/>
    <cellStyle name="Input 2 4 6 6" xfId="12227"/>
    <cellStyle name="Input 2 4 6 6 2" xfId="22183"/>
    <cellStyle name="Input 2 4 6 6 2 2" xfId="41266"/>
    <cellStyle name="Input 2 4 6 6 3" xfId="26340"/>
    <cellStyle name="Input 2 4 6 6 3 2" xfId="46903"/>
    <cellStyle name="Input 2 4 6 6 4" xfId="17092"/>
    <cellStyle name="Input 2 4 6 6 4 2" xfId="39629"/>
    <cellStyle name="Input 2 4 6 6 5" xfId="34695"/>
    <cellStyle name="Input 2 4 6 7" xfId="12586"/>
    <cellStyle name="Input 2 4 6 7 2" xfId="22542"/>
    <cellStyle name="Input 2 4 6 7 2 2" xfId="43908"/>
    <cellStyle name="Input 2 4 6 7 3" xfId="26684"/>
    <cellStyle name="Input 2 4 6 7 3 2" xfId="39613"/>
    <cellStyle name="Input 2 4 6 7 4" xfId="17451"/>
    <cellStyle name="Input 2 4 6 7 4 2" xfId="35343"/>
    <cellStyle name="Input 2 4 6 7 5" xfId="34360"/>
    <cellStyle name="Input 2 4 6 8" xfId="12303"/>
    <cellStyle name="Input 2 4 6 8 2" xfId="22259"/>
    <cellStyle name="Input 2 4 6 8 2 2" xfId="43760"/>
    <cellStyle name="Input 2 4 6 8 3" xfId="26412"/>
    <cellStyle name="Input 2 4 6 8 3 2" xfId="46905"/>
    <cellStyle name="Input 2 4 6 8 4" xfId="17168"/>
    <cellStyle name="Input 2 4 6 8 4 2" xfId="39806"/>
    <cellStyle name="Input 2 4 6 8 5" xfId="34619"/>
    <cellStyle name="Input 2 4 6 9" xfId="12788"/>
    <cellStyle name="Input 2 4 6 9 2" xfId="22744"/>
    <cellStyle name="Input 2 4 6 9 2 2" xfId="43767"/>
    <cellStyle name="Input 2 4 6 9 3" xfId="26881"/>
    <cellStyle name="Input 2 4 6 9 3 2" xfId="46927"/>
    <cellStyle name="Input 2 4 6 9 4" xfId="17653"/>
    <cellStyle name="Input 2 4 6 9 4 2" xfId="43523"/>
    <cellStyle name="Input 2 4 6 9 5" xfId="34186"/>
    <cellStyle name="Input 2 4 7" xfId="817"/>
    <cellStyle name="Input 2 4 7 10" xfId="13137"/>
    <cellStyle name="Input 2 4 7 10 2" xfId="23093"/>
    <cellStyle name="Input 2 4 7 10 2 2" xfId="35261"/>
    <cellStyle name="Input 2 4 7 10 3" xfId="27218"/>
    <cellStyle name="Input 2 4 7 10 3 2" xfId="47228"/>
    <cellStyle name="Input 2 4 7 10 4" xfId="18002"/>
    <cellStyle name="Input 2 4 7 10 4 2" xfId="40351"/>
    <cellStyle name="Input 2 4 7 10 5" xfId="33867"/>
    <cellStyle name="Input 2 4 7 11" xfId="13401"/>
    <cellStyle name="Input 2 4 7 11 2" xfId="23352"/>
    <cellStyle name="Input 2 4 7 11 2 2" xfId="35255"/>
    <cellStyle name="Input 2 4 7 11 3" xfId="27471"/>
    <cellStyle name="Input 2 4 7 11 3 2" xfId="47459"/>
    <cellStyle name="Input 2 4 7 11 4" xfId="18266"/>
    <cellStyle name="Input 2 4 7 11 4 2" xfId="41582"/>
    <cellStyle name="Input 2 4 7 11 5" xfId="33627"/>
    <cellStyle name="Input 2 4 7 12" xfId="12838"/>
    <cellStyle name="Input 2 4 7 12 2" xfId="22794"/>
    <cellStyle name="Input 2 4 7 12 2 2" xfId="43768"/>
    <cellStyle name="Input 2 4 7 12 3" xfId="26930"/>
    <cellStyle name="Input 2 4 7 12 3 2" xfId="46962"/>
    <cellStyle name="Input 2 4 7 12 4" xfId="17703"/>
    <cellStyle name="Input 2 4 7 12 4 2" xfId="40698"/>
    <cellStyle name="Input 2 4 7 12 5" xfId="34150"/>
    <cellStyle name="Input 2 4 7 13" xfId="13244"/>
    <cellStyle name="Input 2 4 7 13 2" xfId="23199"/>
    <cellStyle name="Input 2 4 7 13 2 2" xfId="37814"/>
    <cellStyle name="Input 2 4 7 13 3" xfId="27318"/>
    <cellStyle name="Input 2 4 7 13 3 2" xfId="47320"/>
    <cellStyle name="Input 2 4 7 13 4" xfId="18109"/>
    <cellStyle name="Input 2 4 7 13 4 2" xfId="39334"/>
    <cellStyle name="Input 2 4 7 13 5" xfId="33770"/>
    <cellStyle name="Input 2 4 7 14" xfId="13829"/>
    <cellStyle name="Input 2 4 7 14 2" xfId="23771"/>
    <cellStyle name="Input 2 4 7 14 2 2" xfId="36583"/>
    <cellStyle name="Input 2 4 7 14 3" xfId="27864"/>
    <cellStyle name="Input 2 4 7 14 3 2" xfId="47794"/>
    <cellStyle name="Input 2 4 7 14 4" xfId="18694"/>
    <cellStyle name="Input 2 4 7 14 4 2" xfId="35191"/>
    <cellStyle name="Input 2 4 7 14 5" xfId="33259"/>
    <cellStyle name="Input 2 4 7 15" xfId="19153"/>
    <cellStyle name="Input 2 4 7 15 2" xfId="36897"/>
    <cellStyle name="Input 2 4 7 16" xfId="19455"/>
    <cellStyle name="Input 2 4 7 16 2" xfId="30230"/>
    <cellStyle name="Input 2 4 7 17" xfId="14288"/>
    <cellStyle name="Input 2 4 7 17 2" xfId="32854"/>
    <cellStyle name="Input 2 4 7 18" xfId="34889"/>
    <cellStyle name="Input 2 4 7 2" xfId="9982"/>
    <cellStyle name="Input 2 4 7 2 2" xfId="20006"/>
    <cellStyle name="Input 2 4 7 2 2 2" xfId="38061"/>
    <cellStyle name="Input 2 4 7 2 3" xfId="24438"/>
    <cellStyle name="Input 2 4 7 2 3 2" xfId="45545"/>
    <cellStyle name="Input 2 4 7 2 4" xfId="14847"/>
    <cellStyle name="Input 2 4 7 2 4 2" xfId="32354"/>
    <cellStyle name="Input 2 4 7 2 5" xfId="42096"/>
    <cellStyle name="Input 2 4 7 3" xfId="9906"/>
    <cellStyle name="Input 2 4 7 3 2" xfId="19930"/>
    <cellStyle name="Input 2 4 7 3 2 2" xfId="39365"/>
    <cellStyle name="Input 2 4 7 3 3" xfId="24366"/>
    <cellStyle name="Input 2 4 7 3 3 2" xfId="41303"/>
    <cellStyle name="Input 2 4 7 3 4" xfId="14771"/>
    <cellStyle name="Input 2 4 7 3 4 2" xfId="32430"/>
    <cellStyle name="Input 2 4 7 3 5" xfId="41084"/>
    <cellStyle name="Input 2 4 7 4" xfId="12150"/>
    <cellStyle name="Input 2 4 7 4 2" xfId="22106"/>
    <cellStyle name="Input 2 4 7 4 2 2" xfId="38029"/>
    <cellStyle name="Input 2 4 7 4 3" xfId="26263"/>
    <cellStyle name="Input 2 4 7 4 3 2" xfId="29581"/>
    <cellStyle name="Input 2 4 7 4 4" xfId="17015"/>
    <cellStyle name="Input 2 4 7 4 4 2" xfId="39846"/>
    <cellStyle name="Input 2 4 7 4 5" xfId="34772"/>
    <cellStyle name="Input 2 4 7 5" xfId="9756"/>
    <cellStyle name="Input 2 4 7 5 2" xfId="19780"/>
    <cellStyle name="Input 2 4 7 5 2 2" xfId="43559"/>
    <cellStyle name="Input 2 4 7 5 3" xfId="24216"/>
    <cellStyle name="Input 2 4 7 5 3 2" xfId="36637"/>
    <cellStyle name="Input 2 4 7 5 4" xfId="14621"/>
    <cellStyle name="Input 2 4 7 5 4 2" xfId="32578"/>
    <cellStyle name="Input 2 4 7 5 5" xfId="34854"/>
    <cellStyle name="Input 2 4 7 6" xfId="12226"/>
    <cellStyle name="Input 2 4 7 6 2" xfId="22182"/>
    <cellStyle name="Input 2 4 7 6 2 2" xfId="38028"/>
    <cellStyle name="Input 2 4 7 6 3" xfId="26339"/>
    <cellStyle name="Input 2 4 7 6 3 2" xfId="40905"/>
    <cellStyle name="Input 2 4 7 6 4" xfId="17091"/>
    <cellStyle name="Input 2 4 7 6 4 2" xfId="36404"/>
    <cellStyle name="Input 2 4 7 6 5" xfId="34696"/>
    <cellStyle name="Input 2 4 7 7" xfId="12585"/>
    <cellStyle name="Input 2 4 7 7 2" xfId="22541"/>
    <cellStyle name="Input 2 4 7 7 2 2" xfId="46613"/>
    <cellStyle name="Input 2 4 7 7 3" xfId="26683"/>
    <cellStyle name="Input 2 4 7 7 3 2" xfId="36754"/>
    <cellStyle name="Input 2 4 7 7 4" xfId="17450"/>
    <cellStyle name="Input 2 4 7 7 4 2" xfId="41614"/>
    <cellStyle name="Input 2 4 7 7 5" xfId="34361"/>
    <cellStyle name="Input 2 4 7 8" xfId="12302"/>
    <cellStyle name="Input 2 4 7 8 2" xfId="22258"/>
    <cellStyle name="Input 2 4 7 8 2 2" xfId="46471"/>
    <cellStyle name="Input 2 4 7 8 3" xfId="26411"/>
    <cellStyle name="Input 2 4 7 8 3 2" xfId="40907"/>
    <cellStyle name="Input 2 4 7 8 4" xfId="17167"/>
    <cellStyle name="Input 2 4 7 8 4 2" xfId="35418"/>
    <cellStyle name="Input 2 4 7 8 5" xfId="34620"/>
    <cellStyle name="Input 2 4 7 9" xfId="12787"/>
    <cellStyle name="Input 2 4 7 9 2" xfId="22743"/>
    <cellStyle name="Input 2 4 7 9 2 2" xfId="46477"/>
    <cellStyle name="Input 2 4 7 9 3" xfId="26880"/>
    <cellStyle name="Input 2 4 7 9 3 2" xfId="46926"/>
    <cellStyle name="Input 2 4 7 9 4" xfId="17652"/>
    <cellStyle name="Input 2 4 7 9 4 2" xfId="46246"/>
    <cellStyle name="Input 2 4 7 9 5" xfId="34187"/>
    <cellStyle name="Input 2 4 8" xfId="9965"/>
    <cellStyle name="Input 2 4 8 2" xfId="19989"/>
    <cellStyle name="Input 2 4 8 2 2" xfId="36383"/>
    <cellStyle name="Input 2 4 8 3" xfId="24421"/>
    <cellStyle name="Input 2 4 8 3 2" xfId="39967"/>
    <cellStyle name="Input 2 4 8 4" xfId="14830"/>
    <cellStyle name="Input 2 4 8 4 2" xfId="32371"/>
    <cellStyle name="Input 2 4 8 5" xfId="44718"/>
    <cellStyle name="Input 2 4 9" xfId="9889"/>
    <cellStyle name="Input 2 4 9 2" xfId="19913"/>
    <cellStyle name="Input 2 4 9 2 2" xfId="35291"/>
    <cellStyle name="Input 2 4 9 3" xfId="24349"/>
    <cellStyle name="Input 2 4 9 3 2" xfId="39764"/>
    <cellStyle name="Input 2 4 9 4" xfId="14754"/>
    <cellStyle name="Input 2 4 9 4 2" xfId="32447"/>
    <cellStyle name="Input 2 4 9 5" xfId="39145"/>
    <cellStyle name="Input 2 5" xfId="818"/>
    <cellStyle name="Input 2 5 10" xfId="12786"/>
    <cellStyle name="Input 2 5 10 2" xfId="22742"/>
    <cellStyle name="Input 2 5 10 2 2" xfId="40455"/>
    <cellStyle name="Input 2 5 10 3" xfId="26879"/>
    <cellStyle name="Input 2 5 10 3 2" xfId="46925"/>
    <cellStyle name="Input 2 5 10 4" xfId="17651"/>
    <cellStyle name="Input 2 5 10 4 2" xfId="40209"/>
    <cellStyle name="Input 2 5 10 5" xfId="34188"/>
    <cellStyle name="Input 2 5 11" xfId="13136"/>
    <cellStyle name="Input 2 5 11 2" xfId="23092"/>
    <cellStyle name="Input 2 5 11 2 2" xfId="41531"/>
    <cellStyle name="Input 2 5 11 3" xfId="27217"/>
    <cellStyle name="Input 2 5 11 3 2" xfId="47227"/>
    <cellStyle name="Input 2 5 11 4" xfId="18001"/>
    <cellStyle name="Input 2 5 11 4 2" xfId="36877"/>
    <cellStyle name="Input 2 5 11 5" xfId="33868"/>
    <cellStyle name="Input 2 5 12" xfId="13400"/>
    <cellStyle name="Input 2 5 12 2" xfId="23351"/>
    <cellStyle name="Input 2 5 12 2 2" xfId="41525"/>
    <cellStyle name="Input 2 5 12 3" xfId="27470"/>
    <cellStyle name="Input 2 5 12 3 2" xfId="47458"/>
    <cellStyle name="Input 2 5 12 4" xfId="18265"/>
    <cellStyle name="Input 2 5 12 4 2" xfId="44454"/>
    <cellStyle name="Input 2 5 12 5" xfId="33628"/>
    <cellStyle name="Input 2 5 13" xfId="12837"/>
    <cellStyle name="Input 2 5 13 2" xfId="22793"/>
    <cellStyle name="Input 2 5 13 2 2" xfId="46478"/>
    <cellStyle name="Input 2 5 13 3" xfId="26929"/>
    <cellStyle name="Input 2 5 13 3 2" xfId="46961"/>
    <cellStyle name="Input 2 5 13 4" xfId="17702"/>
    <cellStyle name="Input 2 5 13 4 2" xfId="41065"/>
    <cellStyle name="Input 2 5 13 5" xfId="34151"/>
    <cellStyle name="Input 2 5 14" xfId="13243"/>
    <cellStyle name="Input 2 5 14 2" xfId="23198"/>
    <cellStyle name="Input 2 5 14 2 2" xfId="44094"/>
    <cellStyle name="Input 2 5 14 3" xfId="27317"/>
    <cellStyle name="Input 2 5 14 3 2" xfId="47319"/>
    <cellStyle name="Input 2 5 14 4" xfId="18108"/>
    <cellStyle name="Input 2 5 14 4 2" xfId="36656"/>
    <cellStyle name="Input 2 5 14 5" xfId="33771"/>
    <cellStyle name="Input 2 5 15" xfId="13828"/>
    <cellStyle name="Input 2 5 15 2" xfId="23770"/>
    <cellStyle name="Input 2 5 15 2 2" xfId="42882"/>
    <cellStyle name="Input 2 5 15 3" xfId="27863"/>
    <cellStyle name="Input 2 5 15 3 2" xfId="47793"/>
    <cellStyle name="Input 2 5 15 4" xfId="18693"/>
    <cellStyle name="Input 2 5 15 4 2" xfId="41460"/>
    <cellStyle name="Input 2 5 15 5" xfId="33260"/>
    <cellStyle name="Input 2 5 16" xfId="19154"/>
    <cellStyle name="Input 2 5 16 2" xfId="40375"/>
    <cellStyle name="Input 2 5 17" xfId="19454"/>
    <cellStyle name="Input 2 5 17 2" xfId="37169"/>
    <cellStyle name="Input 2 5 18" xfId="14289"/>
    <cellStyle name="Input 2 5 18 2" xfId="32853"/>
    <cellStyle name="Input 2 5 19" xfId="34888"/>
    <cellStyle name="Input 2 5 2" xfId="819"/>
    <cellStyle name="Input 2 5 2 10" xfId="13135"/>
    <cellStyle name="Input 2 5 2 10 2" xfId="23091"/>
    <cellStyle name="Input 2 5 2 10 2 2" xfId="44404"/>
    <cellStyle name="Input 2 5 2 10 3" xfId="27216"/>
    <cellStyle name="Input 2 5 2 10 3 2" xfId="47226"/>
    <cellStyle name="Input 2 5 2 10 4" xfId="18000"/>
    <cellStyle name="Input 2 5 2 10 4 2" xfId="43175"/>
    <cellStyle name="Input 2 5 2 10 5" xfId="33869"/>
    <cellStyle name="Input 2 5 2 11" xfId="13399"/>
    <cellStyle name="Input 2 5 2 11 2" xfId="23350"/>
    <cellStyle name="Input 2 5 2 11 2 2" xfId="44398"/>
    <cellStyle name="Input 2 5 2 11 3" xfId="27469"/>
    <cellStyle name="Input 2 5 2 11 3 2" xfId="47457"/>
    <cellStyle name="Input 2 5 2 11 4" xfId="18264"/>
    <cellStyle name="Input 2 5 2 11 4 2" xfId="38416"/>
    <cellStyle name="Input 2 5 2 11 5" xfId="33629"/>
    <cellStyle name="Input 2 5 2 12" xfId="12836"/>
    <cellStyle name="Input 2 5 2 12 2" xfId="22792"/>
    <cellStyle name="Input 2 5 2 12 2 2" xfId="40456"/>
    <cellStyle name="Input 2 5 2 12 3" xfId="26928"/>
    <cellStyle name="Input 2 5 2 12 3 2" xfId="46960"/>
    <cellStyle name="Input 2 5 2 12 4" xfId="17701"/>
    <cellStyle name="Input 2 5 2 12 4 2" xfId="41201"/>
    <cellStyle name="Input 2 5 2 12 5" xfId="34152"/>
    <cellStyle name="Input 2 5 2 13" xfId="13242"/>
    <cellStyle name="Input 2 5 2 13 2" xfId="23197"/>
    <cellStyle name="Input 2 5 2 13 2 2" xfId="46790"/>
    <cellStyle name="Input 2 5 2 13 3" xfId="27316"/>
    <cellStyle name="Input 2 5 2 13 3 2" xfId="47318"/>
    <cellStyle name="Input 2 5 2 13 4" xfId="18107"/>
    <cellStyle name="Input 2 5 2 13 4 2" xfId="42954"/>
    <cellStyle name="Input 2 5 2 13 5" xfId="33772"/>
    <cellStyle name="Input 2 5 2 14" xfId="13823"/>
    <cellStyle name="Input 2 5 2 14 2" xfId="23765"/>
    <cellStyle name="Input 2 5 2 14 2 2" xfId="46044"/>
    <cellStyle name="Input 2 5 2 14 3" xfId="27862"/>
    <cellStyle name="Input 2 5 2 14 3 2" xfId="47792"/>
    <cellStyle name="Input 2 5 2 14 4" xfId="18688"/>
    <cellStyle name="Input 2 5 2 14 4 2" xfId="45419"/>
    <cellStyle name="Input 2 5 2 14 5" xfId="33265"/>
    <cellStyle name="Input 2 5 2 15" xfId="19155"/>
    <cellStyle name="Input 2 5 2 15 2" xfId="46403"/>
    <cellStyle name="Input 2 5 2 16" xfId="19453"/>
    <cellStyle name="Input 2 5 2 16 2" xfId="43465"/>
    <cellStyle name="Input 2 5 2 17" xfId="14290"/>
    <cellStyle name="Input 2 5 2 17 2" xfId="32852"/>
    <cellStyle name="Input 2 5 2 18" xfId="34887"/>
    <cellStyle name="Input 2 5 2 2" xfId="9984"/>
    <cellStyle name="Input 2 5 2 2 2" xfId="20008"/>
    <cellStyle name="Input 2 5 2 2 2 2" xfId="41029"/>
    <cellStyle name="Input 2 5 2 2 3" xfId="24440"/>
    <cellStyle name="Input 2 5 2 2 3 2" xfId="36493"/>
    <cellStyle name="Input 2 5 2 2 4" xfId="14849"/>
    <cellStyle name="Input 2 5 2 2 4 2" xfId="32352"/>
    <cellStyle name="Input 2 5 2 2 5" xfId="34850"/>
    <cellStyle name="Input 2 5 2 3" xfId="9908"/>
    <cellStyle name="Input 2 5 2 3 2" xfId="19932"/>
    <cellStyle name="Input 2 5 2 3 2 2" xfId="42679"/>
    <cellStyle name="Input 2 5 2 3 3" xfId="24368"/>
    <cellStyle name="Input 2 5 2 3 3 2" xfId="40877"/>
    <cellStyle name="Input 2 5 2 3 4" xfId="14773"/>
    <cellStyle name="Input 2 5 2 3 4 2" xfId="32428"/>
    <cellStyle name="Input 2 5 2 3 5" xfId="38700"/>
    <cellStyle name="Input 2 5 2 4" xfId="12148"/>
    <cellStyle name="Input 2 5 2 4 2" xfId="22104"/>
    <cellStyle name="Input 2 5 2 4 2 2" xfId="37469"/>
    <cellStyle name="Input 2 5 2 4 3" xfId="26261"/>
    <cellStyle name="Input 2 5 2 4 3 2" xfId="41332"/>
    <cellStyle name="Input 2 5 2 4 4" xfId="17013"/>
    <cellStyle name="Input 2 5 2 4 4 2" xfId="43512"/>
    <cellStyle name="Input 2 5 2 4 5" xfId="34774"/>
    <cellStyle name="Input 2 5 2 5" xfId="9758"/>
    <cellStyle name="Input 2 5 2 5 2" xfId="19782"/>
    <cellStyle name="Input 2 5 2 5 2 2" xfId="39895"/>
    <cellStyle name="Input 2 5 2 5 3" xfId="24218"/>
    <cellStyle name="Input 2 5 2 5 3 2" xfId="44362"/>
    <cellStyle name="Input 2 5 2 5 4" xfId="14623"/>
    <cellStyle name="Input 2 5 2 5 4 2" xfId="32576"/>
    <cellStyle name="Input 2 5 2 5 5" xfId="44627"/>
    <cellStyle name="Input 2 5 2 6" xfId="12224"/>
    <cellStyle name="Input 2 5 2 6 2" xfId="22180"/>
    <cellStyle name="Input 2 5 2 6 2 2" xfId="41545"/>
    <cellStyle name="Input 2 5 2 6 3" xfId="26337"/>
    <cellStyle name="Input 2 5 2 6 3 2" xfId="41335"/>
    <cellStyle name="Input 2 5 2 6 4" xfId="17089"/>
    <cellStyle name="Input 2 5 2 6 4 2" xfId="45459"/>
    <cellStyle name="Input 2 5 2 6 5" xfId="34698"/>
    <cellStyle name="Input 2 5 2 7" xfId="12583"/>
    <cellStyle name="Input 2 5 2 7 2" xfId="22539"/>
    <cellStyle name="Input 2 5 2 7 2 2" xfId="37549"/>
    <cellStyle name="Input 2 5 2 7 3" xfId="26681"/>
    <cellStyle name="Input 2 5 2 7 3 2" xfId="45800"/>
    <cellStyle name="Input 2 5 2 7 4" xfId="17448"/>
    <cellStyle name="Input 2 5 2 7 4 2" xfId="38449"/>
    <cellStyle name="Input 2 5 2 7 5" xfId="34363"/>
    <cellStyle name="Input 2 5 2 8" xfId="12300"/>
    <cellStyle name="Input 2 5 2 8 2" xfId="22256"/>
    <cellStyle name="Input 2 5 2 8 2 2" xfId="37618"/>
    <cellStyle name="Input 2 5 2 8 3" xfId="26409"/>
    <cellStyle name="Input 2 5 2 8 3 2" xfId="41337"/>
    <cellStyle name="Input 2 5 2 8 4" xfId="17165"/>
    <cellStyle name="Input 2 5 2 8 4 2" xfId="44555"/>
    <cellStyle name="Input 2 5 2 8 5" xfId="34622"/>
    <cellStyle name="Input 2 5 2 9" xfId="12785"/>
    <cellStyle name="Input 2 5 2 9 2" xfId="22741"/>
    <cellStyle name="Input 2 5 2 9 2 2" xfId="37626"/>
    <cellStyle name="Input 2 5 2 9 3" xfId="26878"/>
    <cellStyle name="Input 2 5 2 9 3 2" xfId="46924"/>
    <cellStyle name="Input 2 5 2 9 4" xfId="17650"/>
    <cellStyle name="Input 2 5 2 9 4 2" xfId="37720"/>
    <cellStyle name="Input 2 5 2 9 5" xfId="34189"/>
    <cellStyle name="Input 2 5 3" xfId="9983"/>
    <cellStyle name="Input 2 5 3 2" xfId="20007"/>
    <cellStyle name="Input 2 5 3 2 2" xfId="41237"/>
    <cellStyle name="Input 2 5 3 3" xfId="24439"/>
    <cellStyle name="Input 2 5 3 3 2" xfId="42789"/>
    <cellStyle name="Input 2 5 3 4" xfId="14848"/>
    <cellStyle name="Input 2 5 3 4 2" xfId="32353"/>
    <cellStyle name="Input 2 5 3 5" xfId="35789"/>
    <cellStyle name="Input 2 5 4" xfId="9907"/>
    <cellStyle name="Input 2 5 4 2" xfId="19931"/>
    <cellStyle name="Input 2 5 4 2 2" xfId="45440"/>
    <cellStyle name="Input 2 5 4 3" xfId="24367"/>
    <cellStyle name="Input 2 5 4 3 2" xfId="40963"/>
    <cellStyle name="Input 2 5 4 4" xfId="14772"/>
    <cellStyle name="Input 2 5 4 4 2" xfId="32429"/>
    <cellStyle name="Input 2 5 4 5" xfId="41159"/>
    <cellStyle name="Input 2 5 5" xfId="12149"/>
    <cellStyle name="Input 2 5 5 2" xfId="22105"/>
    <cellStyle name="Input 2 5 5 2 2" xfId="29888"/>
    <cellStyle name="Input 2 5 5 3" xfId="26262"/>
    <cellStyle name="Input 2 5 5 3 2" xfId="40932"/>
    <cellStyle name="Input 2 5 5 4" xfId="17014"/>
    <cellStyle name="Input 2 5 5 4 2" xfId="37216"/>
    <cellStyle name="Input 2 5 5 5" xfId="34773"/>
    <cellStyle name="Input 2 5 6" xfId="9757"/>
    <cellStyle name="Input 2 5 6 2" xfId="19781"/>
    <cellStyle name="Input 2 5 6 2 2" xfId="37262"/>
    <cellStyle name="Input 2 5 6 3" xfId="24217"/>
    <cellStyle name="Input 2 5 6 3 2" xfId="38324"/>
    <cellStyle name="Input 2 5 6 4" xfId="14622"/>
    <cellStyle name="Input 2 5 6 4 2" xfId="32577"/>
    <cellStyle name="Input 2 5 6 5" xfId="38572"/>
    <cellStyle name="Input 2 5 7" xfId="12225"/>
    <cellStyle name="Input 2 5 7 2" xfId="22181"/>
    <cellStyle name="Input 2 5 7 2 2" xfId="35276"/>
    <cellStyle name="Input 2 5 7 3" xfId="26338"/>
    <cellStyle name="Input 2 5 7 3 2" xfId="40929"/>
    <cellStyle name="Input 2 5 7 4" xfId="17090"/>
    <cellStyle name="Input 2 5 7 4 2" xfId="42701"/>
    <cellStyle name="Input 2 5 7 5" xfId="34697"/>
    <cellStyle name="Input 2 5 8" xfId="12584"/>
    <cellStyle name="Input 2 5 8 2" xfId="22540"/>
    <cellStyle name="Input 2 5 8 2 2" xfId="40601"/>
    <cellStyle name="Input 2 5 8 3" xfId="26682"/>
    <cellStyle name="Input 2 5 8 3 2" xfId="43053"/>
    <cellStyle name="Input 2 5 8 4" xfId="17449"/>
    <cellStyle name="Input 2 5 8 4 2" xfId="44487"/>
    <cellStyle name="Input 2 5 8 5" xfId="34362"/>
    <cellStyle name="Input 2 5 9" xfId="12301"/>
    <cellStyle name="Input 2 5 9 2" xfId="22257"/>
    <cellStyle name="Input 2 5 9 2 2" xfId="40449"/>
    <cellStyle name="Input 2 5 9 3" xfId="26410"/>
    <cellStyle name="Input 2 5 9 3 2" xfId="40927"/>
    <cellStyle name="Input 2 5 9 4" xfId="17166"/>
    <cellStyle name="Input 2 5 9 4 2" xfId="41687"/>
    <cellStyle name="Input 2 5 9 5" xfId="34621"/>
    <cellStyle name="Input 2 6" xfId="820"/>
    <cellStyle name="Input 2 6 10" xfId="13132"/>
    <cellStyle name="Input 2 6 10 2" xfId="23088"/>
    <cellStyle name="Input 2 6 10 2 2" xfId="41395"/>
    <cellStyle name="Input 2 6 10 3" xfId="27213"/>
    <cellStyle name="Input 2 6 10 3 2" xfId="47225"/>
    <cellStyle name="Input 2 6 10 4" xfId="17997"/>
    <cellStyle name="Input 2 6 10 4 2" xfId="37233"/>
    <cellStyle name="Input 2 6 10 5" xfId="33870"/>
    <cellStyle name="Input 2 6 11" xfId="13398"/>
    <cellStyle name="Input 2 6 11 2" xfId="23349"/>
    <cellStyle name="Input 2 6 11 2 2" xfId="38361"/>
    <cellStyle name="Input 2 6 11 3" xfId="27468"/>
    <cellStyle name="Input 2 6 11 3 2" xfId="47456"/>
    <cellStyle name="Input 2 6 11 4" xfId="18263"/>
    <cellStyle name="Input 2 6 11 4 2" xfId="36310"/>
    <cellStyle name="Input 2 6 11 5" xfId="33630"/>
    <cellStyle name="Input 2 6 12" xfId="12835"/>
    <cellStyle name="Input 2 6 12 2" xfId="22791"/>
    <cellStyle name="Input 2 6 12 2 2" xfId="37627"/>
    <cellStyle name="Input 2 6 12 3" xfId="26927"/>
    <cellStyle name="Input 2 6 12 3 2" xfId="46959"/>
    <cellStyle name="Input 2 6 12 4" xfId="17700"/>
    <cellStyle name="Input 2 6 12 4 2" xfId="38097"/>
    <cellStyle name="Input 2 6 12 5" xfId="34153"/>
    <cellStyle name="Input 2 6 13" xfId="13241"/>
    <cellStyle name="Input 2 6 13 2" xfId="23196"/>
    <cellStyle name="Input 2 6 13 2 2" xfId="40789"/>
    <cellStyle name="Input 2 6 13 3" xfId="27315"/>
    <cellStyle name="Input 2 6 13 3 2" xfId="47317"/>
    <cellStyle name="Input 2 6 13 4" xfId="18106"/>
    <cellStyle name="Input 2 6 13 4 2" xfId="45702"/>
    <cellStyle name="Input 2 6 13 5" xfId="33773"/>
    <cellStyle name="Input 2 6 14" xfId="13822"/>
    <cellStyle name="Input 2 6 14 2" xfId="23764"/>
    <cellStyle name="Input 2 6 14 2 2" xfId="40003"/>
    <cellStyle name="Input 2 6 14 3" xfId="27861"/>
    <cellStyle name="Input 2 6 14 3 2" xfId="47791"/>
    <cellStyle name="Input 2 6 14 4" xfId="18687"/>
    <cellStyle name="Input 2 6 14 4 2" xfId="39344"/>
    <cellStyle name="Input 2 6 14 5" xfId="33266"/>
    <cellStyle name="Input 2 6 15" xfId="19156"/>
    <cellStyle name="Input 2 6 15 2" xfId="43690"/>
    <cellStyle name="Input 2 6 16" xfId="19452"/>
    <cellStyle name="Input 2 6 16 2" xfId="46193"/>
    <cellStyle name="Input 2 6 17" xfId="14291"/>
    <cellStyle name="Input 2 6 17 2" xfId="32851"/>
    <cellStyle name="Input 2 6 18" xfId="34886"/>
    <cellStyle name="Input 2 6 2" xfId="9985"/>
    <cellStyle name="Input 2 6 2 2" xfId="20009"/>
    <cellStyle name="Input 2 6 2 2 2" xfId="40733"/>
    <cellStyle name="Input 2 6 2 3" xfId="24441"/>
    <cellStyle name="Input 2 6 2 3 2" xfId="38197"/>
    <cellStyle name="Input 2 6 2 4" xfId="14850"/>
    <cellStyle name="Input 2 6 2 4 2" xfId="32351"/>
    <cellStyle name="Input 2 6 2 5" xfId="38987"/>
    <cellStyle name="Input 2 6 3" xfId="9909"/>
    <cellStyle name="Input 2 6 3 2" xfId="19933"/>
    <cellStyle name="Input 2 6 3 2 2" xfId="36382"/>
    <cellStyle name="Input 2 6 3 3" xfId="24369"/>
    <cellStyle name="Input 2 6 3 3 2" xfId="46875"/>
    <cellStyle name="Input 2 6 3 4" xfId="14774"/>
    <cellStyle name="Input 2 6 3 4 2" xfId="32427"/>
    <cellStyle name="Input 2 6 3 5" xfId="44717"/>
    <cellStyle name="Input 2 6 4" xfId="12147"/>
    <cellStyle name="Input 2 6 4 2" xfId="22103"/>
    <cellStyle name="Input 2 6 4 2 2" xfId="43757"/>
    <cellStyle name="Input 2 6 4 3" xfId="26260"/>
    <cellStyle name="Input 2 6 4 3 2" xfId="37958"/>
    <cellStyle name="Input 2 6 4 4" xfId="17012"/>
    <cellStyle name="Input 2 6 4 4 2" xfId="46235"/>
    <cellStyle name="Input 2 6 4 5" xfId="34775"/>
    <cellStyle name="Input 2 6 5" xfId="9759"/>
    <cellStyle name="Input 2 6 5 2" xfId="19783"/>
    <cellStyle name="Input 2 6 5 2 2" xfId="45941"/>
    <cellStyle name="Input 2 6 5 3" xfId="24219"/>
    <cellStyle name="Input 2 6 5 3 2" xfId="41489"/>
    <cellStyle name="Input 2 6 5 4" xfId="14624"/>
    <cellStyle name="Input 2 6 5 4 2" xfId="32575"/>
    <cellStyle name="Input 2 6 5 5" xfId="41776"/>
    <cellStyle name="Input 2 6 6" xfId="12223"/>
    <cellStyle name="Input 2 6 6 2" xfId="22179"/>
    <cellStyle name="Input 2 6 6 2 2" xfId="44418"/>
    <cellStyle name="Input 2 6 6 3" xfId="26336"/>
    <cellStyle name="Input 2 6 6 3 2" xfId="37955"/>
    <cellStyle name="Input 2 6 6 4" xfId="17088"/>
    <cellStyle name="Input 2 6 6 4 2" xfId="39389"/>
    <cellStyle name="Input 2 6 6 5" xfId="34699"/>
    <cellStyle name="Input 2 6 7" xfId="12582"/>
    <cellStyle name="Input 2 6 7 2" xfId="22538"/>
    <cellStyle name="Input 2 6 7 2 2" xfId="43837"/>
    <cellStyle name="Input 2 6 7 3" xfId="26680"/>
    <cellStyle name="Input 2 6 7 3 2" xfId="39744"/>
    <cellStyle name="Input 2 6 7 4" xfId="17447"/>
    <cellStyle name="Input 2 6 7 4 2" xfId="36276"/>
    <cellStyle name="Input 2 6 7 5" xfId="34364"/>
    <cellStyle name="Input 2 6 8" xfId="12299"/>
    <cellStyle name="Input 2 6 8 2" xfId="22255"/>
    <cellStyle name="Input 2 6 8 2 2" xfId="43904"/>
    <cellStyle name="Input 2 6 8 3" xfId="26408"/>
    <cellStyle name="Input 2 6 8 3 2" xfId="37953"/>
    <cellStyle name="Input 2 6 8 4" xfId="17164"/>
    <cellStyle name="Input 2 6 8 4 2" xfId="38522"/>
    <cellStyle name="Input 2 6 8 5" xfId="34623"/>
    <cellStyle name="Input 2 6 9" xfId="12784"/>
    <cellStyle name="Input 2 6 9 2" xfId="22740"/>
    <cellStyle name="Input 2 6 9 2 2" xfId="43911"/>
    <cellStyle name="Input 2 6 9 3" xfId="26877"/>
    <cellStyle name="Input 2 6 9 3 2" xfId="46923"/>
    <cellStyle name="Input 2 6 9 4" xfId="17649"/>
    <cellStyle name="Input 2 6 9 4 2" xfId="44002"/>
    <cellStyle name="Input 2 6 9 5" xfId="34190"/>
    <cellStyle name="Input 2 7" xfId="821"/>
    <cellStyle name="Input 2 7 10" xfId="13131"/>
    <cellStyle name="Input 2 7 10 2" xfId="23087"/>
    <cellStyle name="Input 2 7 10 2 2" xfId="44272"/>
    <cellStyle name="Input 2 7 10 3" xfId="27212"/>
    <cellStyle name="Input 2 7 10 3 2" xfId="47224"/>
    <cellStyle name="Input 2 7 10 4" xfId="17996"/>
    <cellStyle name="Input 2 7 10 4 2" xfId="43529"/>
    <cellStyle name="Input 2 7 10 5" xfId="33871"/>
    <cellStyle name="Input 2 7 11" xfId="13397"/>
    <cellStyle name="Input 2 7 11 2" xfId="23348"/>
    <cellStyle name="Input 2 7 11 2 2" xfId="35120"/>
    <cellStyle name="Input 2 7 11 3" xfId="27467"/>
    <cellStyle name="Input 2 7 11 3 2" xfId="47455"/>
    <cellStyle name="Input 2 7 11 4" xfId="18262"/>
    <cellStyle name="Input 2 7 11 4 2" xfId="42607"/>
    <cellStyle name="Input 2 7 11 5" xfId="33631"/>
    <cellStyle name="Input 2 7 12" xfId="12834"/>
    <cellStyle name="Input 2 7 12 2" xfId="22790"/>
    <cellStyle name="Input 2 7 12 2 2" xfId="43912"/>
    <cellStyle name="Input 2 7 12 3" xfId="26926"/>
    <cellStyle name="Input 2 7 12 3 2" xfId="46958"/>
    <cellStyle name="Input 2 7 12 4" xfId="17699"/>
    <cellStyle name="Input 2 7 12 4 2" xfId="35411"/>
    <cellStyle name="Input 2 7 12 5" xfId="34154"/>
    <cellStyle name="Input 2 7 13" xfId="13240"/>
    <cellStyle name="Input 2 7 13 2" xfId="23195"/>
    <cellStyle name="Input 2 7 13 2 2" xfId="37885"/>
    <cellStyle name="Input 2 7 13 3" xfId="27314"/>
    <cellStyle name="Input 2 7 13 3 2" xfId="47316"/>
    <cellStyle name="Input 2 7 13 4" xfId="18105"/>
    <cellStyle name="Input 2 7 13 4 2" xfId="39645"/>
    <cellStyle name="Input 2 7 13 5" xfId="33774"/>
    <cellStyle name="Input 2 7 14" xfId="13821"/>
    <cellStyle name="Input 2 7 14 2" xfId="23763"/>
    <cellStyle name="Input 2 7 14 2 2" xfId="36971"/>
    <cellStyle name="Input 2 7 14 3" xfId="27860"/>
    <cellStyle name="Input 2 7 14 3 2" xfId="47790"/>
    <cellStyle name="Input 2 7 14 4" xfId="18686"/>
    <cellStyle name="Input 2 7 14 4 2" xfId="36670"/>
    <cellStyle name="Input 2 7 14 5" xfId="33267"/>
    <cellStyle name="Input 2 7 15" xfId="19157"/>
    <cellStyle name="Input 2 7 15 2" xfId="37395"/>
    <cellStyle name="Input 2 7 16" xfId="19451"/>
    <cellStyle name="Input 2 7 16 2" xfId="40151"/>
    <cellStyle name="Input 2 7 17" xfId="14292"/>
    <cellStyle name="Input 2 7 17 2" xfId="32850"/>
    <cellStyle name="Input 2 7 18" xfId="34885"/>
    <cellStyle name="Input 2 7 2" xfId="9986"/>
    <cellStyle name="Input 2 7 2 2" xfId="20010"/>
    <cellStyle name="Input 2 7 2 2 2" xfId="46736"/>
    <cellStyle name="Input 2 7 2 3" xfId="24442"/>
    <cellStyle name="Input 2 7 2 3 2" xfId="44237"/>
    <cellStyle name="Input 2 7 2 4" xfId="14851"/>
    <cellStyle name="Input 2 7 2 4 2" xfId="32350"/>
    <cellStyle name="Input 2 7 2 5" xfId="44967"/>
    <cellStyle name="Input 2 7 3" xfId="9910"/>
    <cellStyle name="Input 2 7 3 2" xfId="19934"/>
    <cellStyle name="Input 2 7 3 2 2" xfId="38277"/>
    <cellStyle name="Input 2 7 3 3" xfId="24370"/>
    <cellStyle name="Input 2 7 3 3 2" xfId="44184"/>
    <cellStyle name="Input 2 7 3 4" xfId="14775"/>
    <cellStyle name="Input 2 7 3 4 2" xfId="32426"/>
    <cellStyle name="Input 2 7 3 5" xfId="41906"/>
    <cellStyle name="Input 2 7 4" xfId="12146"/>
    <cellStyle name="Input 2 7 4 2" xfId="22102"/>
    <cellStyle name="Input 2 7 4 2 2" xfId="46468"/>
    <cellStyle name="Input 2 7 4 3" xfId="26259"/>
    <cellStyle name="Input 2 7 4 3 2" xfId="35102"/>
    <cellStyle name="Input 2 7 4 4" xfId="17011"/>
    <cellStyle name="Input 2 7 4 4 2" xfId="40198"/>
    <cellStyle name="Input 2 7 4 5" xfId="34776"/>
    <cellStyle name="Input 2 7 5" xfId="9760"/>
    <cellStyle name="Input 2 7 5 2" xfId="19784"/>
    <cellStyle name="Input 2 7 5 2 2" xfId="43205"/>
    <cellStyle name="Input 2 7 5 3" xfId="24220"/>
    <cellStyle name="Input 2 7 5 3 2" xfId="35220"/>
    <cellStyle name="Input 2 7 5 4" xfId="14625"/>
    <cellStyle name="Input 2 7 5 4 2" xfId="32574"/>
    <cellStyle name="Input 2 7 5 5" xfId="35468"/>
    <cellStyle name="Input 2 7 6" xfId="12222"/>
    <cellStyle name="Input 2 7 6 2" xfId="22178"/>
    <cellStyle name="Input 2 7 6 2 2" xfId="38380"/>
    <cellStyle name="Input 2 7 6 3" xfId="26335"/>
    <cellStyle name="Input 2 7 6 3 2" xfId="29579"/>
    <cellStyle name="Input 2 7 6 4" xfId="17087"/>
    <cellStyle name="Input 2 7 6 4 2" xfId="36816"/>
    <cellStyle name="Input 2 7 6 5" xfId="34700"/>
    <cellStyle name="Input 2 7 7" xfId="12581"/>
    <cellStyle name="Input 2 7 7 2" xfId="22537"/>
    <cellStyle name="Input 2 7 7 2 2" xfId="46543"/>
    <cellStyle name="Input 2 7 7 3" xfId="26679"/>
    <cellStyle name="Input 2 7 7 3 2" xfId="36847"/>
    <cellStyle name="Input 2 7 7 4" xfId="17446"/>
    <cellStyle name="Input 2 7 7 4 2" xfId="42574"/>
    <cellStyle name="Input 2 7 7 5" xfId="34365"/>
    <cellStyle name="Input 2 7 8" xfId="12298"/>
    <cellStyle name="Input 2 7 8 2" xfId="22254"/>
    <cellStyle name="Input 2 7 8 2 2" xfId="46609"/>
    <cellStyle name="Input 2 7 8 3" xfId="26407"/>
    <cellStyle name="Input 2 7 8 3 2" xfId="29577"/>
    <cellStyle name="Input 2 7 8 4" xfId="17163"/>
    <cellStyle name="Input 2 7 8 4 2" xfId="35348"/>
    <cellStyle name="Input 2 7 8 5" xfId="34624"/>
    <cellStyle name="Input 2 7 9" xfId="12783"/>
    <cellStyle name="Input 2 7 9 2" xfId="22739"/>
    <cellStyle name="Input 2 7 9 2 2" xfId="46616"/>
    <cellStyle name="Input 2 7 9 3" xfId="26876"/>
    <cellStyle name="Input 2 7 9 3 2" xfId="46922"/>
    <cellStyle name="Input 2 7 9 4" xfId="17648"/>
    <cellStyle name="Input 2 7 9 4 2" xfId="46700"/>
    <cellStyle name="Input 2 7 9 5" xfId="34191"/>
    <cellStyle name="Input 2 8" xfId="822"/>
    <cellStyle name="Input 2 8 10" xfId="13130"/>
    <cellStyle name="Input 2 8 10 2" xfId="23086"/>
    <cellStyle name="Input 2 8 10 2 2" xfId="38231"/>
    <cellStyle name="Input 2 8 10 3" xfId="27211"/>
    <cellStyle name="Input 2 8 10 3 2" xfId="47223"/>
    <cellStyle name="Input 2 8 10 4" xfId="17995"/>
    <cellStyle name="Input 2 8 10 4 2" xfId="46252"/>
    <cellStyle name="Input 2 8 10 5" xfId="33872"/>
    <cellStyle name="Input 2 8 11" xfId="13396"/>
    <cellStyle name="Input 2 8 11 2" xfId="23347"/>
    <cellStyle name="Input 2 8 11 2 2" xfId="41389"/>
    <cellStyle name="Input 2 8 11 3" xfId="27466"/>
    <cellStyle name="Input 2 8 11 3 2" xfId="47454"/>
    <cellStyle name="Input 2 8 11 4" xfId="18261"/>
    <cellStyle name="Input 2 8 11 4 2" xfId="45368"/>
    <cellStyle name="Input 2 8 11 5" xfId="33632"/>
    <cellStyle name="Input 2 8 12" xfId="12833"/>
    <cellStyle name="Input 2 8 12 2" xfId="22789"/>
    <cellStyle name="Input 2 8 12 2 2" xfId="46617"/>
    <cellStyle name="Input 2 8 12 3" xfId="26925"/>
    <cellStyle name="Input 2 8 12 3 2" xfId="46957"/>
    <cellStyle name="Input 2 8 12 4" xfId="17698"/>
    <cellStyle name="Input 2 8 12 4 2" xfId="41679"/>
    <cellStyle name="Input 2 8 12 5" xfId="34155"/>
    <cellStyle name="Input 2 8 13" xfId="13239"/>
    <cellStyle name="Input 2 8 13 2" xfId="23194"/>
    <cellStyle name="Input 2 8 13 2 2" xfId="44165"/>
    <cellStyle name="Input 2 8 13 3" xfId="27313"/>
    <cellStyle name="Input 2 8 13 3 2" xfId="47315"/>
    <cellStyle name="Input 2 8 13 4" xfId="18104"/>
    <cellStyle name="Input 2 8 13 4 2" xfId="36420"/>
    <cellStyle name="Input 2 8 13 5" xfId="33775"/>
    <cellStyle name="Input 2 8 14" xfId="13820"/>
    <cellStyle name="Input 2 8 14 2" xfId="23762"/>
    <cellStyle name="Input 2 8 14 2 2" xfId="43266"/>
    <cellStyle name="Input 2 8 14 3" xfId="27859"/>
    <cellStyle name="Input 2 8 14 3 2" xfId="47789"/>
    <cellStyle name="Input 2 8 14 4" xfId="18685"/>
    <cellStyle name="Input 2 8 14 4 2" xfId="42969"/>
    <cellStyle name="Input 2 8 14 5" xfId="33268"/>
    <cellStyle name="Input 2 8 15" xfId="19158"/>
    <cellStyle name="Input 2 8 15 2" xfId="40147"/>
    <cellStyle name="Input 2 8 16" xfId="19450"/>
    <cellStyle name="Input 2 8 16 2" xfId="37399"/>
    <cellStyle name="Input 2 8 17" xfId="14293"/>
    <cellStyle name="Input 2 8 17 2" xfId="32849"/>
    <cellStyle name="Input 2 8 18" xfId="34884"/>
    <cellStyle name="Input 2 8 2" xfId="9987"/>
    <cellStyle name="Input 2 8 2 2" xfId="20011"/>
    <cellStyle name="Input 2 8 2 2 2" xfId="44038"/>
    <cellStyle name="Input 2 8 2 3" xfId="24443"/>
    <cellStyle name="Input 2 8 2 3 2" xfId="41359"/>
    <cellStyle name="Input 2 8 2 4" xfId="14852"/>
    <cellStyle name="Input 2 8 2 4 2" xfId="32349"/>
    <cellStyle name="Input 2 8 2 5" xfId="42197"/>
    <cellStyle name="Input 2 8 3" xfId="9911"/>
    <cellStyle name="Input 2 8 3 2" xfId="19935"/>
    <cellStyle name="Input 2 8 3 2 2" xfId="44314"/>
    <cellStyle name="Input 2 8 3 3" xfId="24371"/>
    <cellStyle name="Input 2 8 3 3 2" xfId="37903"/>
    <cellStyle name="Input 2 8 3 4" xfId="14776"/>
    <cellStyle name="Input 2 8 3 4 2" xfId="32425"/>
    <cellStyle name="Input 2 8 3 5" xfId="35596"/>
    <cellStyle name="Input 2 8 4" xfId="12145"/>
    <cellStyle name="Input 2 8 4 2" xfId="22101"/>
    <cellStyle name="Input 2 8 4 2 2" xfId="40446"/>
    <cellStyle name="Input 2 8 4 3" xfId="26258"/>
    <cellStyle name="Input 2 8 4 3 2" xfId="41371"/>
    <cellStyle name="Input 2 8 4 4" xfId="17010"/>
    <cellStyle name="Input 2 8 4 4 2" xfId="37706"/>
    <cellStyle name="Input 2 8 4 5" xfId="34777"/>
    <cellStyle name="Input 2 8 5" xfId="9761"/>
    <cellStyle name="Input 2 8 5 2" xfId="19785"/>
    <cellStyle name="Input 2 8 5 2 2" xfId="36907"/>
    <cellStyle name="Input 2 8 5 3" xfId="24221"/>
    <cellStyle name="Input 2 8 5 3 2" xfId="40315"/>
    <cellStyle name="Input 2 8 5 4" xfId="14626"/>
    <cellStyle name="Input 2 8 5 4 2" xfId="32573"/>
    <cellStyle name="Input 2 8 5 5" xfId="38534"/>
    <cellStyle name="Input 2 8 6" xfId="12221"/>
    <cellStyle name="Input 2 8 6 2" xfId="22177"/>
    <cellStyle name="Input 2 8 6 2 2" xfId="35138"/>
    <cellStyle name="Input 2 8 6 3" xfId="26334"/>
    <cellStyle name="Input 2 8 6 3 2" xfId="40930"/>
    <cellStyle name="Input 2 8 6 4" xfId="17086"/>
    <cellStyle name="Input 2 8 6 4 2" xfId="43114"/>
    <cellStyle name="Input 2 8 6 5" xfId="34701"/>
    <cellStyle name="Input 2 8 7" xfId="12580"/>
    <cellStyle name="Input 2 8 7 2" xfId="22536"/>
    <cellStyle name="Input 2 8 7 2 2" xfId="40527"/>
    <cellStyle name="Input 2 8 7 3" xfId="26678"/>
    <cellStyle name="Input 2 8 7 3 2" xfId="43145"/>
    <cellStyle name="Input 2 8 7 4" xfId="17445"/>
    <cellStyle name="Input 2 8 7 4 2" xfId="45334"/>
    <cellStyle name="Input 2 8 7 5" xfId="34366"/>
    <cellStyle name="Input 2 8 8" xfId="12297"/>
    <cellStyle name="Input 2 8 8 2" xfId="22253"/>
    <cellStyle name="Input 2 8 8 2 2" xfId="40596"/>
    <cellStyle name="Input 2 8 8 3" xfId="26406"/>
    <cellStyle name="Input 2 8 8 3 2" xfId="40928"/>
    <cellStyle name="Input 2 8 8 4" xfId="17162"/>
    <cellStyle name="Input 2 8 8 4 2" xfId="41619"/>
    <cellStyle name="Input 2 8 8 5" xfId="34625"/>
    <cellStyle name="Input 2 8 9" xfId="12782"/>
    <cellStyle name="Input 2 8 9 2" xfId="22738"/>
    <cellStyle name="Input 2 8 9 2 2" xfId="40604"/>
    <cellStyle name="Input 2 8 9 3" xfId="26875"/>
    <cellStyle name="Input 2 8 9 3 2" xfId="46921"/>
    <cellStyle name="Input 2 8 9 4" xfId="17647"/>
    <cellStyle name="Input 2 8 9 4 2" xfId="40697"/>
    <cellStyle name="Input 2 8 9 5" xfId="34192"/>
    <cellStyle name="Input 2 9" xfId="9916"/>
    <cellStyle name="Input 2 9 2" xfId="19940"/>
    <cellStyle name="Input 2 9 2 2" xfId="42611"/>
    <cellStyle name="Input 2 9 3" xfId="24372"/>
    <cellStyle name="Input 2 9 3 2" xfId="40807"/>
    <cellStyle name="Input 2 9 4" xfId="14781"/>
    <cellStyle name="Input 2 9 4 2" xfId="32420"/>
    <cellStyle name="Input 2 9 5" xfId="38574"/>
    <cellStyle name="Input data" xfId="48083"/>
    <cellStyle name="InputCells12_BBorder_CRFReport-template" xfId="823"/>
    <cellStyle name="Komma" xfId="48047" builtinId="3"/>
    <cellStyle name="Komma 10" xfId="824"/>
    <cellStyle name="Komma 10 2" xfId="825"/>
    <cellStyle name="Komma 10 2 2" xfId="826"/>
    <cellStyle name="Komma 10 2 3" xfId="827"/>
    <cellStyle name="Komma 10 2 4" xfId="828"/>
    <cellStyle name="Komma 10 2 5" xfId="829"/>
    <cellStyle name="Komma 10 2 6" xfId="28206"/>
    <cellStyle name="Komma 10 3" xfId="830"/>
    <cellStyle name="Komma 10 4" xfId="831"/>
    <cellStyle name="Komma 10 5" xfId="832"/>
    <cellStyle name="Komma 10 6" xfId="833"/>
    <cellStyle name="Komma 10 7" xfId="834"/>
    <cellStyle name="Komma 10 8" xfId="28207"/>
    <cellStyle name="Komma 11" xfId="835"/>
    <cellStyle name="Komma 11 2" xfId="836"/>
    <cellStyle name="Komma 11 2 2" xfId="837"/>
    <cellStyle name="Komma 11 2 3" xfId="838"/>
    <cellStyle name="Komma 11 2 4" xfId="839"/>
    <cellStyle name="Komma 11 2 5" xfId="840"/>
    <cellStyle name="Komma 11 2 6" xfId="28208"/>
    <cellStyle name="Komma 11 3" xfId="841"/>
    <cellStyle name="Komma 11 4" xfId="842"/>
    <cellStyle name="Komma 11 5" xfId="843"/>
    <cellStyle name="Komma 11 6" xfId="844"/>
    <cellStyle name="Komma 11 7" xfId="28209"/>
    <cellStyle name="Komma 12" xfId="845"/>
    <cellStyle name="Komma 12 2" xfId="846"/>
    <cellStyle name="Komma 12 2 2" xfId="847"/>
    <cellStyle name="Komma 12 2 3" xfId="848"/>
    <cellStyle name="Komma 12 2 4" xfId="849"/>
    <cellStyle name="Komma 12 2 5" xfId="850"/>
    <cellStyle name="Komma 12 2 6" xfId="28210"/>
    <cellStyle name="Komma 12 3" xfId="851"/>
    <cellStyle name="Komma 12 4" xfId="852"/>
    <cellStyle name="Komma 12 5" xfId="853"/>
    <cellStyle name="Komma 12 6" xfId="854"/>
    <cellStyle name="Komma 12 7" xfId="28211"/>
    <cellStyle name="Komma 13" xfId="855"/>
    <cellStyle name="Komma 13 2" xfId="856"/>
    <cellStyle name="Komma 13 2 2" xfId="857"/>
    <cellStyle name="Komma 13 2 3" xfId="858"/>
    <cellStyle name="Komma 13 2 4" xfId="859"/>
    <cellStyle name="Komma 13 2 5" xfId="860"/>
    <cellStyle name="Komma 13 2 6" xfId="28212"/>
    <cellStyle name="Komma 13 3" xfId="861"/>
    <cellStyle name="Komma 13 4" xfId="862"/>
    <cellStyle name="Komma 13 5" xfId="863"/>
    <cellStyle name="Komma 13 6" xfId="864"/>
    <cellStyle name="Komma 13 7" xfId="28213"/>
    <cellStyle name="Komma 14" xfId="865"/>
    <cellStyle name="Komma 14 2" xfId="866"/>
    <cellStyle name="Komma 14 2 2" xfId="867"/>
    <cellStyle name="Komma 14 2 3" xfId="868"/>
    <cellStyle name="Komma 14 2 4" xfId="869"/>
    <cellStyle name="Komma 14 2 5" xfId="870"/>
    <cellStyle name="Komma 14 2 6" xfId="28214"/>
    <cellStyle name="Komma 14 3" xfId="871"/>
    <cellStyle name="Komma 14 4" xfId="872"/>
    <cellStyle name="Komma 14 5" xfId="873"/>
    <cellStyle name="Komma 14 6" xfId="874"/>
    <cellStyle name="Komma 14 7" xfId="28215"/>
    <cellStyle name="Komma 15" xfId="875"/>
    <cellStyle name="Komma 15 2" xfId="876"/>
    <cellStyle name="Komma 15 2 2" xfId="877"/>
    <cellStyle name="Komma 15 2 3" xfId="878"/>
    <cellStyle name="Komma 15 2 4" xfId="879"/>
    <cellStyle name="Komma 15 2 5" xfId="880"/>
    <cellStyle name="Komma 15 2 6" xfId="28216"/>
    <cellStyle name="Komma 15 3" xfId="881"/>
    <cellStyle name="Komma 15 4" xfId="882"/>
    <cellStyle name="Komma 15 5" xfId="883"/>
    <cellStyle name="Komma 15 6" xfId="884"/>
    <cellStyle name="Komma 15 7" xfId="28217"/>
    <cellStyle name="Komma 16" xfId="885"/>
    <cellStyle name="Komma 16 2" xfId="886"/>
    <cellStyle name="Komma 16 2 2" xfId="887"/>
    <cellStyle name="Komma 16 2 3" xfId="888"/>
    <cellStyle name="Komma 16 2 4" xfId="889"/>
    <cellStyle name="Komma 16 2 5" xfId="890"/>
    <cellStyle name="Komma 16 2 6" xfId="28218"/>
    <cellStyle name="Komma 16 3" xfId="891"/>
    <cellStyle name="Komma 16 4" xfId="892"/>
    <cellStyle name="Komma 16 5" xfId="893"/>
    <cellStyle name="Komma 16 6" xfId="894"/>
    <cellStyle name="Komma 16 7" xfId="28219"/>
    <cellStyle name="Komma 17" xfId="895"/>
    <cellStyle name="Komma 17 2" xfId="896"/>
    <cellStyle name="Komma 17 2 2" xfId="897"/>
    <cellStyle name="Komma 17 2 3" xfId="898"/>
    <cellStyle name="Komma 17 2 4" xfId="899"/>
    <cellStyle name="Komma 17 2 5" xfId="900"/>
    <cellStyle name="Komma 17 2 6" xfId="28220"/>
    <cellStyle name="Komma 17 3" xfId="901"/>
    <cellStyle name="Komma 17 4" xfId="902"/>
    <cellStyle name="Komma 17 5" xfId="903"/>
    <cellStyle name="Komma 17 6" xfId="904"/>
    <cellStyle name="Komma 17 7" xfId="28221"/>
    <cellStyle name="Komma 18" xfId="905"/>
    <cellStyle name="Komma 18 2" xfId="906"/>
    <cellStyle name="Komma 18 2 2" xfId="907"/>
    <cellStyle name="Komma 18 2 3" xfId="908"/>
    <cellStyle name="Komma 18 2 4" xfId="909"/>
    <cellStyle name="Komma 18 2 5" xfId="910"/>
    <cellStyle name="Komma 18 2 6" xfId="28222"/>
    <cellStyle name="Komma 18 3" xfId="911"/>
    <cellStyle name="Komma 18 4" xfId="912"/>
    <cellStyle name="Komma 18 5" xfId="913"/>
    <cellStyle name="Komma 18 6" xfId="914"/>
    <cellStyle name="Komma 18 7" xfId="28223"/>
    <cellStyle name="Komma 19" xfId="915"/>
    <cellStyle name="Komma 19 2" xfId="916"/>
    <cellStyle name="Komma 19 2 2" xfId="917"/>
    <cellStyle name="Komma 19 2 3" xfId="918"/>
    <cellStyle name="Komma 19 2 4" xfId="919"/>
    <cellStyle name="Komma 19 2 5" xfId="920"/>
    <cellStyle name="Komma 19 2 6" xfId="28224"/>
    <cellStyle name="Komma 19 3" xfId="921"/>
    <cellStyle name="Komma 19 4" xfId="922"/>
    <cellStyle name="Komma 19 5" xfId="923"/>
    <cellStyle name="Komma 19 6" xfId="924"/>
    <cellStyle name="Komma 19 7" xfId="28225"/>
    <cellStyle name="Komma 2" xfId="925"/>
    <cellStyle name="Komma 2 10" xfId="926"/>
    <cellStyle name="Komma 2 11" xfId="28226"/>
    <cellStyle name="Komma 2 12" xfId="28227"/>
    <cellStyle name="Komma 2 2" xfId="927"/>
    <cellStyle name="Komma 2 2 10" xfId="928"/>
    <cellStyle name="Komma 2 2 11" xfId="28228"/>
    <cellStyle name="Komma 2 2 2" xfId="929"/>
    <cellStyle name="Komma 2 2 2 2" xfId="930"/>
    <cellStyle name="Komma 2 2 3" xfId="931"/>
    <cellStyle name="Komma 2 2 4" xfId="932"/>
    <cellStyle name="Komma 2 2 5" xfId="933"/>
    <cellStyle name="Komma 2 2 6" xfId="934"/>
    <cellStyle name="Komma 2 2 7" xfId="935"/>
    <cellStyle name="Komma 2 2 8" xfId="936"/>
    <cellStyle name="Komma 2 2 9" xfId="937"/>
    <cellStyle name="Komma 2 3" xfId="938"/>
    <cellStyle name="Komma 2 3 2" xfId="939"/>
    <cellStyle name="Komma 2 3 2 2" xfId="940"/>
    <cellStyle name="Komma 2 3 3" xfId="941"/>
    <cellStyle name="Komma 2 3 4" xfId="942"/>
    <cellStyle name="Komma 2 4" xfId="943"/>
    <cellStyle name="Komma 2 5" xfId="944"/>
    <cellStyle name="Komma 2 6" xfId="945"/>
    <cellStyle name="Komma 2 7" xfId="946"/>
    <cellStyle name="Komma 2 8" xfId="947"/>
    <cellStyle name="Komma 2 9" xfId="948"/>
    <cellStyle name="Komma 20" xfId="949"/>
    <cellStyle name="Komma 20 2" xfId="950"/>
    <cellStyle name="Komma 20 2 2" xfId="951"/>
    <cellStyle name="Komma 20 2 3" xfId="952"/>
    <cellStyle name="Komma 20 2 4" xfId="953"/>
    <cellStyle name="Komma 20 2 5" xfId="954"/>
    <cellStyle name="Komma 20 2 6" xfId="28229"/>
    <cellStyle name="Komma 20 3" xfId="955"/>
    <cellStyle name="Komma 20 4" xfId="956"/>
    <cellStyle name="Komma 20 5" xfId="957"/>
    <cellStyle name="Komma 20 6" xfId="958"/>
    <cellStyle name="Komma 20 7" xfId="28230"/>
    <cellStyle name="Komma 21" xfId="959"/>
    <cellStyle name="Komma 21 2" xfId="960"/>
    <cellStyle name="Komma 21 2 2" xfId="961"/>
    <cellStyle name="Komma 21 2 3" xfId="962"/>
    <cellStyle name="Komma 21 2 4" xfId="963"/>
    <cellStyle name="Komma 21 2 5" xfId="964"/>
    <cellStyle name="Komma 21 2 6" xfId="28231"/>
    <cellStyle name="Komma 21 3" xfId="965"/>
    <cellStyle name="Komma 21 4" xfId="966"/>
    <cellStyle name="Komma 21 5" xfId="967"/>
    <cellStyle name="Komma 21 6" xfId="968"/>
    <cellStyle name="Komma 21 7" xfId="28232"/>
    <cellStyle name="Komma 22" xfId="969"/>
    <cellStyle name="Komma 22 2" xfId="970"/>
    <cellStyle name="Komma 22 3" xfId="971"/>
    <cellStyle name="Komma 22 4" xfId="972"/>
    <cellStyle name="Komma 22 5" xfId="973"/>
    <cellStyle name="Komma 22 6" xfId="28233"/>
    <cellStyle name="Komma 23" xfId="974"/>
    <cellStyle name="Komma 23 2" xfId="975"/>
    <cellStyle name="Komma 23 3" xfId="976"/>
    <cellStyle name="Komma 23 4" xfId="977"/>
    <cellStyle name="Komma 23 5" xfId="978"/>
    <cellStyle name="Komma 23 6" xfId="28234"/>
    <cellStyle name="Komma 24" xfId="28235"/>
    <cellStyle name="Komma 25" xfId="48077"/>
    <cellStyle name="Komma 3" xfId="979"/>
    <cellStyle name="Komma 3 2" xfId="980"/>
    <cellStyle name="Komma 3 2 2" xfId="981"/>
    <cellStyle name="Komma 3 2 3" xfId="982"/>
    <cellStyle name="Komma 3 2 4" xfId="983"/>
    <cellStyle name="Komma 3 2 5" xfId="984"/>
    <cellStyle name="Komma 3 2 6" xfId="985"/>
    <cellStyle name="Komma 3 2 7" xfId="28236"/>
    <cellStyle name="Komma 3 3" xfId="986"/>
    <cellStyle name="Komma 3 4" xfId="987"/>
    <cellStyle name="Komma 3 5" xfId="988"/>
    <cellStyle name="Komma 3 6" xfId="989"/>
    <cellStyle name="Komma 3 7" xfId="990"/>
    <cellStyle name="Komma 3 8" xfId="28237"/>
    <cellStyle name="Komma 4" xfId="991"/>
    <cellStyle name="Komma 4 10" xfId="992"/>
    <cellStyle name="Komma 4 11" xfId="993"/>
    <cellStyle name="Komma 4 12" xfId="994"/>
    <cellStyle name="Komma 4 13" xfId="995"/>
    <cellStyle name="Komma 4 14" xfId="996"/>
    <cellStyle name="Komma 4 15" xfId="28238"/>
    <cellStyle name="Komma 4 2" xfId="997"/>
    <cellStyle name="Komma 4 2 10" xfId="998"/>
    <cellStyle name="Komma 4 2 11" xfId="999"/>
    <cellStyle name="Komma 4 2 12" xfId="1000"/>
    <cellStyle name="Komma 4 2 13" xfId="1001"/>
    <cellStyle name="Komma 4 2 14" xfId="28239"/>
    <cellStyle name="Komma 4 2 2" xfId="1002"/>
    <cellStyle name="Komma 4 2 2 2" xfId="1003"/>
    <cellStyle name="Komma 4 2 2 3" xfId="1004"/>
    <cellStyle name="Komma 4 2 2 4" xfId="1005"/>
    <cellStyle name="Komma 4 2 3" xfId="1006"/>
    <cellStyle name="Komma 4 2 3 2" xfId="1007"/>
    <cellStyle name="Komma 4 2 4" xfId="1008"/>
    <cellStyle name="Komma 4 2 4 2" xfId="1009"/>
    <cellStyle name="Komma 4 2 5" xfId="1010"/>
    <cellStyle name="Komma 4 2 5 2" xfId="1011"/>
    <cellStyle name="Komma 4 2 6" xfId="1012"/>
    <cellStyle name="Komma 4 2 7" xfId="1013"/>
    <cellStyle name="Komma 4 2 8" xfId="1014"/>
    <cellStyle name="Komma 4 2 9" xfId="1015"/>
    <cellStyle name="Komma 4 3" xfId="1016"/>
    <cellStyle name="Komma 4 3 2" xfId="1017"/>
    <cellStyle name="Komma 4 3 3" xfId="1018"/>
    <cellStyle name="Komma 4 3 4" xfId="1019"/>
    <cellStyle name="Komma 4 4" xfId="1020"/>
    <cellStyle name="Komma 4 4 2" xfId="1021"/>
    <cellStyle name="Komma 4 5" xfId="1022"/>
    <cellStyle name="Komma 4 5 2" xfId="1023"/>
    <cellStyle name="Komma 4 6" xfId="1024"/>
    <cellStyle name="Komma 4 6 2" xfId="1025"/>
    <cellStyle name="Komma 4 7" xfId="1026"/>
    <cellStyle name="Komma 4 8" xfId="1027"/>
    <cellStyle name="Komma 4 9" xfId="1028"/>
    <cellStyle name="Komma 5" xfId="1029"/>
    <cellStyle name="Komma 5 2" xfId="1030"/>
    <cellStyle name="Komma 5 2 2" xfId="1031"/>
    <cellStyle name="Komma 5 2 3" xfId="1032"/>
    <cellStyle name="Komma 5 2 4" xfId="1033"/>
    <cellStyle name="Komma 5 2 5" xfId="1034"/>
    <cellStyle name="Komma 5 2 6" xfId="28240"/>
    <cellStyle name="Komma 5 3" xfId="1035"/>
    <cellStyle name="Komma 5 4" xfId="1036"/>
    <cellStyle name="Komma 5 5" xfId="1037"/>
    <cellStyle name="Komma 5 6" xfId="1038"/>
    <cellStyle name="Komma 5 7" xfId="1039"/>
    <cellStyle name="Komma 5 8" xfId="1040"/>
    <cellStyle name="Komma 5 9" xfId="28241"/>
    <cellStyle name="Komma 6" xfId="1041"/>
    <cellStyle name="Komma 6 2" xfId="1042"/>
    <cellStyle name="Komma 6 2 2" xfId="1043"/>
    <cellStyle name="Komma 6 2 3" xfId="1044"/>
    <cellStyle name="Komma 6 2 4" xfId="1045"/>
    <cellStyle name="Komma 6 2 5" xfId="1046"/>
    <cellStyle name="Komma 6 2 6" xfId="28242"/>
    <cellStyle name="Komma 6 3" xfId="1047"/>
    <cellStyle name="Komma 6 4" xfId="1048"/>
    <cellStyle name="Komma 6 5" xfId="1049"/>
    <cellStyle name="Komma 6 6" xfId="1050"/>
    <cellStyle name="Komma 6 7" xfId="1051"/>
    <cellStyle name="Komma 6 8" xfId="1052"/>
    <cellStyle name="Komma 6 9" xfId="28243"/>
    <cellStyle name="Komma 7" xfId="1053"/>
    <cellStyle name="Komma 7 2" xfId="1054"/>
    <cellStyle name="Komma 7 2 2" xfId="1055"/>
    <cellStyle name="Komma 7 2 3" xfId="1056"/>
    <cellStyle name="Komma 7 2 4" xfId="1057"/>
    <cellStyle name="Komma 7 2 5" xfId="1058"/>
    <cellStyle name="Komma 7 2 6" xfId="28244"/>
    <cellStyle name="Komma 7 3" xfId="1059"/>
    <cellStyle name="Komma 7 4" xfId="1060"/>
    <cellStyle name="Komma 7 5" xfId="1061"/>
    <cellStyle name="Komma 7 6" xfId="1062"/>
    <cellStyle name="Komma 7 7" xfId="1063"/>
    <cellStyle name="Komma 7 8" xfId="1064"/>
    <cellStyle name="Komma 7 9" xfId="28245"/>
    <cellStyle name="Komma 8" xfId="1065"/>
    <cellStyle name="Komma 8 2" xfId="1066"/>
    <cellStyle name="Komma 8 2 2" xfId="1067"/>
    <cellStyle name="Komma 8 2 3" xfId="1068"/>
    <cellStyle name="Komma 8 2 4" xfId="1069"/>
    <cellStyle name="Komma 8 2 5" xfId="1070"/>
    <cellStyle name="Komma 8 2 6" xfId="28246"/>
    <cellStyle name="Komma 8 3" xfId="1071"/>
    <cellStyle name="Komma 8 4" xfId="1072"/>
    <cellStyle name="Komma 8 5" xfId="1073"/>
    <cellStyle name="Komma 8 6" xfId="1074"/>
    <cellStyle name="Komma 8 7" xfId="1075"/>
    <cellStyle name="Komma 8 8" xfId="1076"/>
    <cellStyle name="Komma 8 9" xfId="28247"/>
    <cellStyle name="Komma 9" xfId="1077"/>
    <cellStyle name="Komma 9 2" xfId="1078"/>
    <cellStyle name="Komma 9 2 2" xfId="1079"/>
    <cellStyle name="Komma 9 2 3" xfId="1080"/>
    <cellStyle name="Komma 9 2 4" xfId="1081"/>
    <cellStyle name="Komma 9 2 5" xfId="1082"/>
    <cellStyle name="Komma 9 2 6" xfId="28248"/>
    <cellStyle name="Komma 9 3" xfId="1083"/>
    <cellStyle name="Komma 9 4" xfId="1084"/>
    <cellStyle name="Komma 9 5" xfId="1085"/>
    <cellStyle name="Komma 9 6" xfId="1086"/>
    <cellStyle name="Komma 9 7" xfId="1087"/>
    <cellStyle name="Komma 9 8" xfId="28249"/>
    <cellStyle name="Link" xfId="48093" builtinId="8"/>
    <cellStyle name="Linked Cell 2" xfId="1088"/>
    <cellStyle name="Menu" xfId="1089"/>
    <cellStyle name="Menu 2" xfId="1090"/>
    <cellStyle name="Menu 3" xfId="1091"/>
    <cellStyle name="Milliers [0]_03tabmat" xfId="1092"/>
    <cellStyle name="Milliers_03tabmat" xfId="1093"/>
    <cellStyle name="mitP" xfId="1094"/>
    <cellStyle name="Monétaire [0]_03tabmat" xfId="1095"/>
    <cellStyle name="Monétaire_03tabmat" xfId="1096"/>
    <cellStyle name="Neutral 2" xfId="1097"/>
    <cellStyle name="Neutral 2 2" xfId="1098"/>
    <cellStyle name="Neutral 2 2 2" xfId="1099"/>
    <cellStyle name="Neutral 2 2 3" xfId="1100"/>
    <cellStyle name="Neutral 2 3" xfId="1101"/>
    <cellStyle name="Neutral 2 4" xfId="1102"/>
    <cellStyle name="Neutral 2 5" xfId="1103"/>
    <cellStyle name="Neutral 3" xfId="48085"/>
    <cellStyle name="Normal - Style1" xfId="1104"/>
    <cellStyle name="Normal 10" xfId="1105"/>
    <cellStyle name="Normal 10 10" xfId="1106"/>
    <cellStyle name="Normal 10 10 2" xfId="1107"/>
    <cellStyle name="Normal 10 10 2 2" xfId="1108"/>
    <cellStyle name="Normal 10 10 2 3" xfId="1109"/>
    <cellStyle name="Normal 10 10 2 4" xfId="1110"/>
    <cellStyle name="Normal 10 10 2 5" xfId="1111"/>
    <cellStyle name="Normal 10 10 2 6" xfId="28250"/>
    <cellStyle name="Normal 10 10 3" xfId="1112"/>
    <cellStyle name="Normal 10 10 4" xfId="1113"/>
    <cellStyle name="Normal 10 10 5" xfId="1114"/>
    <cellStyle name="Normal 10 10 6" xfId="1115"/>
    <cellStyle name="Normal 10 10 7" xfId="28251"/>
    <cellStyle name="Normal 10 11" xfId="1116"/>
    <cellStyle name="Normal 10 11 2" xfId="1117"/>
    <cellStyle name="Normal 10 11 2 2" xfId="1118"/>
    <cellStyle name="Normal 10 11 2 3" xfId="1119"/>
    <cellStyle name="Normal 10 11 2 4" xfId="1120"/>
    <cellStyle name="Normal 10 11 2 5" xfId="1121"/>
    <cellStyle name="Normal 10 11 2 6" xfId="28252"/>
    <cellStyle name="Normal 10 11 3" xfId="1122"/>
    <cellStyle name="Normal 10 11 4" xfId="1123"/>
    <cellStyle name="Normal 10 11 5" xfId="1124"/>
    <cellStyle name="Normal 10 11 6" xfId="1125"/>
    <cellStyle name="Normal 10 11 7" xfId="28253"/>
    <cellStyle name="Normal 10 12" xfId="1126"/>
    <cellStyle name="Normal 10 12 2" xfId="1127"/>
    <cellStyle name="Normal 10 12 2 2" xfId="1128"/>
    <cellStyle name="Normal 10 12 2 3" xfId="1129"/>
    <cellStyle name="Normal 10 12 2 4" xfId="1130"/>
    <cellStyle name="Normal 10 12 2 5" xfId="1131"/>
    <cellStyle name="Normal 10 12 2 6" xfId="28254"/>
    <cellStyle name="Normal 10 12 3" xfId="1132"/>
    <cellStyle name="Normal 10 12 4" xfId="1133"/>
    <cellStyle name="Normal 10 12 5" xfId="1134"/>
    <cellStyle name="Normal 10 12 6" xfId="1135"/>
    <cellStyle name="Normal 10 12 7" xfId="28255"/>
    <cellStyle name="Normal 10 13" xfId="1136"/>
    <cellStyle name="Normal 10 13 2" xfId="1137"/>
    <cellStyle name="Normal 10 13 2 2" xfId="1138"/>
    <cellStyle name="Normal 10 13 2 3" xfId="1139"/>
    <cellStyle name="Normal 10 13 2 4" xfId="1140"/>
    <cellStyle name="Normal 10 13 2 5" xfId="1141"/>
    <cellStyle name="Normal 10 13 2 6" xfId="28256"/>
    <cellStyle name="Normal 10 13 3" xfId="1142"/>
    <cellStyle name="Normal 10 13 4" xfId="1143"/>
    <cellStyle name="Normal 10 13 5" xfId="1144"/>
    <cellStyle name="Normal 10 13 6" xfId="1145"/>
    <cellStyle name="Normal 10 13 7" xfId="28257"/>
    <cellStyle name="Normal 10 14" xfId="1146"/>
    <cellStyle name="Normal 10 14 2" xfId="1147"/>
    <cellStyle name="Normal 10 14 2 2" xfId="1148"/>
    <cellStyle name="Normal 10 14 2 3" xfId="1149"/>
    <cellStyle name="Normal 10 14 2 4" xfId="1150"/>
    <cellStyle name="Normal 10 14 2 5" xfId="1151"/>
    <cellStyle name="Normal 10 14 2 6" xfId="28258"/>
    <cellStyle name="Normal 10 14 3" xfId="1152"/>
    <cellStyle name="Normal 10 14 4" xfId="1153"/>
    <cellStyle name="Normal 10 14 5" xfId="1154"/>
    <cellStyle name="Normal 10 14 6" xfId="1155"/>
    <cellStyle name="Normal 10 14 7" xfId="28259"/>
    <cellStyle name="Normal 10 15" xfId="1156"/>
    <cellStyle name="Normal 10 15 2" xfId="1157"/>
    <cellStyle name="Normal 10 15 2 2" xfId="1158"/>
    <cellStyle name="Normal 10 15 2 3" xfId="1159"/>
    <cellStyle name="Normal 10 15 2 4" xfId="1160"/>
    <cellStyle name="Normal 10 15 2 5" xfId="1161"/>
    <cellStyle name="Normal 10 15 2 6" xfId="28260"/>
    <cellStyle name="Normal 10 15 3" xfId="1162"/>
    <cellStyle name="Normal 10 15 4" xfId="1163"/>
    <cellStyle name="Normal 10 15 5" xfId="1164"/>
    <cellStyle name="Normal 10 15 6" xfId="1165"/>
    <cellStyle name="Normal 10 15 7" xfId="28261"/>
    <cellStyle name="Normal 10 16" xfId="1166"/>
    <cellStyle name="Normal 10 16 2" xfId="1167"/>
    <cellStyle name="Normal 10 16 2 2" xfId="1168"/>
    <cellStyle name="Normal 10 16 2 3" xfId="1169"/>
    <cellStyle name="Normal 10 16 2 4" xfId="1170"/>
    <cellStyle name="Normal 10 16 2 5" xfId="1171"/>
    <cellStyle name="Normal 10 16 2 6" xfId="28262"/>
    <cellStyle name="Normal 10 16 3" xfId="1172"/>
    <cellStyle name="Normal 10 16 4" xfId="1173"/>
    <cellStyle name="Normal 10 16 5" xfId="1174"/>
    <cellStyle name="Normal 10 16 6" xfId="1175"/>
    <cellStyle name="Normal 10 16 7" xfId="28263"/>
    <cellStyle name="Normal 10 17" xfId="1176"/>
    <cellStyle name="Normal 10 17 2" xfId="1177"/>
    <cellStyle name="Normal 10 17 2 2" xfId="1178"/>
    <cellStyle name="Normal 10 17 2 3" xfId="1179"/>
    <cellStyle name="Normal 10 17 2 4" xfId="1180"/>
    <cellStyle name="Normal 10 17 2 5" xfId="1181"/>
    <cellStyle name="Normal 10 17 2 6" xfId="28264"/>
    <cellStyle name="Normal 10 17 3" xfId="1182"/>
    <cellStyle name="Normal 10 17 4" xfId="1183"/>
    <cellStyle name="Normal 10 17 5" xfId="1184"/>
    <cellStyle name="Normal 10 17 6" xfId="1185"/>
    <cellStyle name="Normal 10 17 7" xfId="28265"/>
    <cellStyle name="Normal 10 18" xfId="1186"/>
    <cellStyle name="Normal 10 18 2" xfId="1187"/>
    <cellStyle name="Normal 10 18 2 2" xfId="1188"/>
    <cellStyle name="Normal 10 18 2 3" xfId="1189"/>
    <cellStyle name="Normal 10 18 2 4" xfId="1190"/>
    <cellStyle name="Normal 10 18 2 5" xfId="1191"/>
    <cellStyle name="Normal 10 18 2 6" xfId="28266"/>
    <cellStyle name="Normal 10 18 3" xfId="1192"/>
    <cellStyle name="Normal 10 18 4" xfId="1193"/>
    <cellStyle name="Normal 10 18 5" xfId="1194"/>
    <cellStyle name="Normal 10 18 6" xfId="1195"/>
    <cellStyle name="Normal 10 18 7" xfId="28267"/>
    <cellStyle name="Normal 10 19" xfId="1196"/>
    <cellStyle name="Normal 10 19 2" xfId="1197"/>
    <cellStyle name="Normal 10 19 2 2" xfId="1198"/>
    <cellStyle name="Normal 10 19 2 3" xfId="1199"/>
    <cellStyle name="Normal 10 19 2 4" xfId="1200"/>
    <cellStyle name="Normal 10 19 2 5" xfId="1201"/>
    <cellStyle name="Normal 10 19 2 6" xfId="28268"/>
    <cellStyle name="Normal 10 19 3" xfId="1202"/>
    <cellStyle name="Normal 10 19 4" xfId="1203"/>
    <cellStyle name="Normal 10 19 5" xfId="1204"/>
    <cellStyle name="Normal 10 19 6" xfId="1205"/>
    <cellStyle name="Normal 10 19 7" xfId="28269"/>
    <cellStyle name="Normal 10 2" xfId="1206"/>
    <cellStyle name="Normal 10 2 10" xfId="1207"/>
    <cellStyle name="Normal 10 2 10 2" xfId="1208"/>
    <cellStyle name="Normal 10 2 10 2 2" xfId="1209"/>
    <cellStyle name="Normal 10 2 10 2 3" xfId="1210"/>
    <cellStyle name="Normal 10 2 10 2 4" xfId="1211"/>
    <cellStyle name="Normal 10 2 10 2 5" xfId="1212"/>
    <cellStyle name="Normal 10 2 10 2 6" xfId="28270"/>
    <cellStyle name="Normal 10 2 10 3" xfId="1213"/>
    <cellStyle name="Normal 10 2 10 4" xfId="1214"/>
    <cellStyle name="Normal 10 2 10 5" xfId="1215"/>
    <cellStyle name="Normal 10 2 10 6" xfId="1216"/>
    <cellStyle name="Normal 10 2 10 7" xfId="28271"/>
    <cellStyle name="Normal 10 2 11" xfId="1217"/>
    <cellStyle name="Normal 10 2 11 2" xfId="1218"/>
    <cellStyle name="Normal 10 2 11 2 2" xfId="1219"/>
    <cellStyle name="Normal 10 2 11 2 3" xfId="1220"/>
    <cellStyle name="Normal 10 2 11 2 4" xfId="1221"/>
    <cellStyle name="Normal 10 2 11 2 5" xfId="1222"/>
    <cellStyle name="Normal 10 2 11 2 6" xfId="28272"/>
    <cellStyle name="Normal 10 2 11 3" xfId="1223"/>
    <cellStyle name="Normal 10 2 11 4" xfId="1224"/>
    <cellStyle name="Normal 10 2 11 5" xfId="1225"/>
    <cellStyle name="Normal 10 2 11 6" xfId="1226"/>
    <cellStyle name="Normal 10 2 11 7" xfId="28273"/>
    <cellStyle name="Normal 10 2 12" xfId="1227"/>
    <cellStyle name="Normal 10 2 12 2" xfId="1228"/>
    <cellStyle name="Normal 10 2 12 2 2" xfId="1229"/>
    <cellStyle name="Normal 10 2 12 2 3" xfId="1230"/>
    <cellStyle name="Normal 10 2 12 2 4" xfId="1231"/>
    <cellStyle name="Normal 10 2 12 2 5" xfId="1232"/>
    <cellStyle name="Normal 10 2 12 2 6" xfId="28274"/>
    <cellStyle name="Normal 10 2 12 3" xfId="1233"/>
    <cellStyle name="Normal 10 2 12 4" xfId="1234"/>
    <cellStyle name="Normal 10 2 12 5" xfId="1235"/>
    <cellStyle name="Normal 10 2 12 6" xfId="1236"/>
    <cellStyle name="Normal 10 2 12 7" xfId="28275"/>
    <cellStyle name="Normal 10 2 13" xfId="1237"/>
    <cellStyle name="Normal 10 2 13 2" xfId="1238"/>
    <cellStyle name="Normal 10 2 13 2 2" xfId="1239"/>
    <cellStyle name="Normal 10 2 13 2 3" xfId="1240"/>
    <cellStyle name="Normal 10 2 13 2 4" xfId="1241"/>
    <cellStyle name="Normal 10 2 13 2 5" xfId="1242"/>
    <cellStyle name="Normal 10 2 13 2 6" xfId="28276"/>
    <cellStyle name="Normal 10 2 13 3" xfId="1243"/>
    <cellStyle name="Normal 10 2 13 4" xfId="1244"/>
    <cellStyle name="Normal 10 2 13 5" xfId="1245"/>
    <cellStyle name="Normal 10 2 13 6" xfId="1246"/>
    <cellStyle name="Normal 10 2 13 7" xfId="28277"/>
    <cellStyle name="Normal 10 2 14" xfId="1247"/>
    <cellStyle name="Normal 10 2 14 2" xfId="1248"/>
    <cellStyle name="Normal 10 2 14 2 2" xfId="1249"/>
    <cellStyle name="Normal 10 2 14 2 3" xfId="1250"/>
    <cellStyle name="Normal 10 2 14 2 4" xfId="1251"/>
    <cellStyle name="Normal 10 2 14 2 5" xfId="1252"/>
    <cellStyle name="Normal 10 2 14 2 6" xfId="28278"/>
    <cellStyle name="Normal 10 2 14 3" xfId="1253"/>
    <cellStyle name="Normal 10 2 14 4" xfId="1254"/>
    <cellStyle name="Normal 10 2 14 5" xfId="1255"/>
    <cellStyle name="Normal 10 2 14 6" xfId="1256"/>
    <cellStyle name="Normal 10 2 14 7" xfId="28279"/>
    <cellStyle name="Normal 10 2 15" xfId="1257"/>
    <cellStyle name="Normal 10 2 15 2" xfId="1258"/>
    <cellStyle name="Normal 10 2 15 2 2" xfId="1259"/>
    <cellStyle name="Normal 10 2 15 2 3" xfId="1260"/>
    <cellStyle name="Normal 10 2 15 2 4" xfId="1261"/>
    <cellStyle name="Normal 10 2 15 2 5" xfId="1262"/>
    <cellStyle name="Normal 10 2 15 2 6" xfId="28280"/>
    <cellStyle name="Normal 10 2 15 3" xfId="1263"/>
    <cellStyle name="Normal 10 2 15 4" xfId="1264"/>
    <cellStyle name="Normal 10 2 15 5" xfId="1265"/>
    <cellStyle name="Normal 10 2 15 6" xfId="1266"/>
    <cellStyle name="Normal 10 2 15 7" xfId="28281"/>
    <cellStyle name="Normal 10 2 16" xfId="1267"/>
    <cellStyle name="Normal 10 2 16 2" xfId="1268"/>
    <cellStyle name="Normal 10 2 16 2 2" xfId="1269"/>
    <cellStyle name="Normal 10 2 16 2 3" xfId="1270"/>
    <cellStyle name="Normal 10 2 16 2 4" xfId="1271"/>
    <cellStyle name="Normal 10 2 16 2 5" xfId="1272"/>
    <cellStyle name="Normal 10 2 16 2 6" xfId="28282"/>
    <cellStyle name="Normal 10 2 16 3" xfId="1273"/>
    <cellStyle name="Normal 10 2 16 4" xfId="1274"/>
    <cellStyle name="Normal 10 2 16 5" xfId="1275"/>
    <cellStyle name="Normal 10 2 16 6" xfId="1276"/>
    <cellStyle name="Normal 10 2 16 7" xfId="28283"/>
    <cellStyle name="Normal 10 2 17" xfId="1277"/>
    <cellStyle name="Normal 10 2 17 2" xfId="1278"/>
    <cellStyle name="Normal 10 2 17 2 2" xfId="1279"/>
    <cellStyle name="Normal 10 2 17 2 3" xfId="1280"/>
    <cellStyle name="Normal 10 2 17 2 4" xfId="1281"/>
    <cellStyle name="Normal 10 2 17 2 5" xfId="1282"/>
    <cellStyle name="Normal 10 2 17 2 6" xfId="28284"/>
    <cellStyle name="Normal 10 2 17 3" xfId="1283"/>
    <cellStyle name="Normal 10 2 17 4" xfId="1284"/>
    <cellStyle name="Normal 10 2 17 5" xfId="1285"/>
    <cellStyle name="Normal 10 2 17 6" xfId="1286"/>
    <cellStyle name="Normal 10 2 17 7" xfId="28285"/>
    <cellStyle name="Normal 10 2 18" xfId="1287"/>
    <cellStyle name="Normal 10 2 18 2" xfId="1288"/>
    <cellStyle name="Normal 10 2 18 2 2" xfId="1289"/>
    <cellStyle name="Normal 10 2 18 2 3" xfId="1290"/>
    <cellStyle name="Normal 10 2 18 2 4" xfId="1291"/>
    <cellStyle name="Normal 10 2 18 2 5" xfId="1292"/>
    <cellStyle name="Normal 10 2 18 2 6" xfId="28286"/>
    <cellStyle name="Normal 10 2 18 3" xfId="1293"/>
    <cellStyle name="Normal 10 2 18 4" xfId="1294"/>
    <cellStyle name="Normal 10 2 18 5" xfId="1295"/>
    <cellStyle name="Normal 10 2 18 6" xfId="1296"/>
    <cellStyle name="Normal 10 2 18 7" xfId="28287"/>
    <cellStyle name="Normal 10 2 19" xfId="1297"/>
    <cellStyle name="Normal 10 2 19 2" xfId="1298"/>
    <cellStyle name="Normal 10 2 19 2 2" xfId="1299"/>
    <cellStyle name="Normal 10 2 19 2 3" xfId="1300"/>
    <cellStyle name="Normal 10 2 19 2 4" xfId="1301"/>
    <cellStyle name="Normal 10 2 19 2 5" xfId="1302"/>
    <cellStyle name="Normal 10 2 19 2 6" xfId="28288"/>
    <cellStyle name="Normal 10 2 19 3" xfId="1303"/>
    <cellStyle name="Normal 10 2 19 4" xfId="1304"/>
    <cellStyle name="Normal 10 2 19 5" xfId="1305"/>
    <cellStyle name="Normal 10 2 19 6" xfId="1306"/>
    <cellStyle name="Normal 10 2 19 7" xfId="28289"/>
    <cellStyle name="Normal 10 2 2" xfId="1307"/>
    <cellStyle name="Normal 10 2 2 10" xfId="1308"/>
    <cellStyle name="Normal 10 2 2 10 2" xfId="1309"/>
    <cellStyle name="Normal 10 2 2 10 2 2" xfId="1310"/>
    <cellStyle name="Normal 10 2 2 10 2 3" xfId="1311"/>
    <cellStyle name="Normal 10 2 2 10 2 4" xfId="1312"/>
    <cellStyle name="Normal 10 2 2 10 2 5" xfId="1313"/>
    <cellStyle name="Normal 10 2 2 10 2 6" xfId="28290"/>
    <cellStyle name="Normal 10 2 2 10 3" xfId="1314"/>
    <cellStyle name="Normal 10 2 2 10 4" xfId="1315"/>
    <cellStyle name="Normal 10 2 2 10 5" xfId="1316"/>
    <cellStyle name="Normal 10 2 2 10 6" xfId="1317"/>
    <cellStyle name="Normal 10 2 2 10 7" xfId="28291"/>
    <cellStyle name="Normal 10 2 2 11" xfId="1318"/>
    <cellStyle name="Normal 10 2 2 11 2" xfId="1319"/>
    <cellStyle name="Normal 10 2 2 11 2 2" xfId="1320"/>
    <cellStyle name="Normal 10 2 2 11 2 3" xfId="1321"/>
    <cellStyle name="Normal 10 2 2 11 2 4" xfId="1322"/>
    <cellStyle name="Normal 10 2 2 11 2 5" xfId="1323"/>
    <cellStyle name="Normal 10 2 2 11 2 6" xfId="28292"/>
    <cellStyle name="Normal 10 2 2 11 3" xfId="1324"/>
    <cellStyle name="Normal 10 2 2 11 4" xfId="1325"/>
    <cellStyle name="Normal 10 2 2 11 5" xfId="1326"/>
    <cellStyle name="Normal 10 2 2 11 6" xfId="1327"/>
    <cellStyle name="Normal 10 2 2 11 7" xfId="28293"/>
    <cellStyle name="Normal 10 2 2 12" xfId="1328"/>
    <cellStyle name="Normal 10 2 2 12 2" xfId="1329"/>
    <cellStyle name="Normal 10 2 2 12 2 2" xfId="1330"/>
    <cellStyle name="Normal 10 2 2 12 2 3" xfId="1331"/>
    <cellStyle name="Normal 10 2 2 12 2 4" xfId="1332"/>
    <cellStyle name="Normal 10 2 2 12 2 5" xfId="1333"/>
    <cellStyle name="Normal 10 2 2 12 2 6" xfId="28294"/>
    <cellStyle name="Normal 10 2 2 12 3" xfId="1334"/>
    <cellStyle name="Normal 10 2 2 12 4" xfId="1335"/>
    <cellStyle name="Normal 10 2 2 12 5" xfId="1336"/>
    <cellStyle name="Normal 10 2 2 12 6" xfId="1337"/>
    <cellStyle name="Normal 10 2 2 12 7" xfId="28295"/>
    <cellStyle name="Normal 10 2 2 13" xfId="1338"/>
    <cellStyle name="Normal 10 2 2 13 2" xfId="1339"/>
    <cellStyle name="Normal 10 2 2 13 2 2" xfId="1340"/>
    <cellStyle name="Normal 10 2 2 13 2 3" xfId="1341"/>
    <cellStyle name="Normal 10 2 2 13 2 4" xfId="1342"/>
    <cellStyle name="Normal 10 2 2 13 2 5" xfId="1343"/>
    <cellStyle name="Normal 10 2 2 13 2 6" xfId="28296"/>
    <cellStyle name="Normal 10 2 2 13 3" xfId="1344"/>
    <cellStyle name="Normal 10 2 2 13 4" xfId="1345"/>
    <cellStyle name="Normal 10 2 2 13 5" xfId="1346"/>
    <cellStyle name="Normal 10 2 2 13 6" xfId="1347"/>
    <cellStyle name="Normal 10 2 2 13 7" xfId="28297"/>
    <cellStyle name="Normal 10 2 2 14" xfId="1348"/>
    <cellStyle name="Normal 10 2 2 14 2" xfId="1349"/>
    <cellStyle name="Normal 10 2 2 14 2 2" xfId="1350"/>
    <cellStyle name="Normal 10 2 2 14 2 3" xfId="1351"/>
    <cellStyle name="Normal 10 2 2 14 2 4" xfId="1352"/>
    <cellStyle name="Normal 10 2 2 14 2 5" xfId="1353"/>
    <cellStyle name="Normal 10 2 2 14 2 6" xfId="28298"/>
    <cellStyle name="Normal 10 2 2 14 3" xfId="1354"/>
    <cellStyle name="Normal 10 2 2 14 4" xfId="1355"/>
    <cellStyle name="Normal 10 2 2 14 5" xfId="1356"/>
    <cellStyle name="Normal 10 2 2 14 6" xfId="1357"/>
    <cellStyle name="Normal 10 2 2 14 7" xfId="28299"/>
    <cellStyle name="Normal 10 2 2 15" xfId="1358"/>
    <cellStyle name="Normal 10 2 2 15 2" xfId="1359"/>
    <cellStyle name="Normal 10 2 2 15 2 2" xfId="1360"/>
    <cellStyle name="Normal 10 2 2 15 2 3" xfId="1361"/>
    <cellStyle name="Normal 10 2 2 15 2 4" xfId="1362"/>
    <cellStyle name="Normal 10 2 2 15 2 5" xfId="1363"/>
    <cellStyle name="Normal 10 2 2 15 2 6" xfId="28300"/>
    <cellStyle name="Normal 10 2 2 15 3" xfId="1364"/>
    <cellStyle name="Normal 10 2 2 15 4" xfId="1365"/>
    <cellStyle name="Normal 10 2 2 15 5" xfId="1366"/>
    <cellStyle name="Normal 10 2 2 15 6" xfId="1367"/>
    <cellStyle name="Normal 10 2 2 15 7" xfId="28301"/>
    <cellStyle name="Normal 10 2 2 16" xfId="1368"/>
    <cellStyle name="Normal 10 2 2 16 2" xfId="1369"/>
    <cellStyle name="Normal 10 2 2 16 2 2" xfId="1370"/>
    <cellStyle name="Normal 10 2 2 16 2 3" xfId="1371"/>
    <cellStyle name="Normal 10 2 2 16 2 4" xfId="1372"/>
    <cellStyle name="Normal 10 2 2 16 2 5" xfId="1373"/>
    <cellStyle name="Normal 10 2 2 16 2 6" xfId="28302"/>
    <cellStyle name="Normal 10 2 2 16 3" xfId="1374"/>
    <cellStyle name="Normal 10 2 2 16 4" xfId="1375"/>
    <cellStyle name="Normal 10 2 2 16 5" xfId="1376"/>
    <cellStyle name="Normal 10 2 2 16 6" xfId="1377"/>
    <cellStyle name="Normal 10 2 2 16 7" xfId="28303"/>
    <cellStyle name="Normal 10 2 2 17" xfId="1378"/>
    <cellStyle name="Normal 10 2 2 17 2" xfId="1379"/>
    <cellStyle name="Normal 10 2 2 17 2 2" xfId="1380"/>
    <cellStyle name="Normal 10 2 2 17 2 3" xfId="1381"/>
    <cellStyle name="Normal 10 2 2 17 2 4" xfId="1382"/>
    <cellStyle name="Normal 10 2 2 17 2 5" xfId="1383"/>
    <cellStyle name="Normal 10 2 2 17 2 6" xfId="28304"/>
    <cellStyle name="Normal 10 2 2 17 3" xfId="1384"/>
    <cellStyle name="Normal 10 2 2 17 4" xfId="1385"/>
    <cellStyle name="Normal 10 2 2 17 5" xfId="1386"/>
    <cellStyle name="Normal 10 2 2 17 6" xfId="1387"/>
    <cellStyle name="Normal 10 2 2 17 7" xfId="28305"/>
    <cellStyle name="Normal 10 2 2 18" xfId="1388"/>
    <cellStyle name="Normal 10 2 2 18 2" xfId="1389"/>
    <cellStyle name="Normal 10 2 2 18 2 2" xfId="1390"/>
    <cellStyle name="Normal 10 2 2 18 2 3" xfId="1391"/>
    <cellStyle name="Normal 10 2 2 18 2 4" xfId="1392"/>
    <cellStyle name="Normal 10 2 2 18 2 5" xfId="1393"/>
    <cellStyle name="Normal 10 2 2 18 2 6" xfId="28306"/>
    <cellStyle name="Normal 10 2 2 18 3" xfId="1394"/>
    <cellStyle name="Normal 10 2 2 18 4" xfId="1395"/>
    <cellStyle name="Normal 10 2 2 18 5" xfId="1396"/>
    <cellStyle name="Normal 10 2 2 18 6" xfId="1397"/>
    <cellStyle name="Normal 10 2 2 18 7" xfId="28307"/>
    <cellStyle name="Normal 10 2 2 19" xfId="1398"/>
    <cellStyle name="Normal 10 2 2 19 2" xfId="1399"/>
    <cellStyle name="Normal 10 2 2 19 2 2" xfId="1400"/>
    <cellStyle name="Normal 10 2 2 19 2 3" xfId="1401"/>
    <cellStyle name="Normal 10 2 2 19 2 4" xfId="1402"/>
    <cellStyle name="Normal 10 2 2 19 2 5" xfId="1403"/>
    <cellStyle name="Normal 10 2 2 19 2 6" xfId="28308"/>
    <cellStyle name="Normal 10 2 2 19 3" xfId="1404"/>
    <cellStyle name="Normal 10 2 2 19 4" xfId="1405"/>
    <cellStyle name="Normal 10 2 2 19 5" xfId="1406"/>
    <cellStyle name="Normal 10 2 2 19 6" xfId="1407"/>
    <cellStyle name="Normal 10 2 2 19 7" xfId="28309"/>
    <cellStyle name="Normal 10 2 2 2" xfId="1408"/>
    <cellStyle name="Normal 10 2 2 2 2" xfId="1409"/>
    <cellStyle name="Normal 10 2 2 2 2 2" xfId="1410"/>
    <cellStyle name="Normal 10 2 2 2 2 3" xfId="1411"/>
    <cellStyle name="Normal 10 2 2 2 2 4" xfId="1412"/>
    <cellStyle name="Normal 10 2 2 2 2 5" xfId="1413"/>
    <cellStyle name="Normal 10 2 2 2 2 6" xfId="28310"/>
    <cellStyle name="Normal 10 2 2 2 3" xfId="1414"/>
    <cellStyle name="Normal 10 2 2 2 4" xfId="1415"/>
    <cellStyle name="Normal 10 2 2 2 5" xfId="1416"/>
    <cellStyle name="Normal 10 2 2 2 6" xfId="1417"/>
    <cellStyle name="Normal 10 2 2 2 7" xfId="1418"/>
    <cellStyle name="Normal 10 2 2 2 8" xfId="1419"/>
    <cellStyle name="Normal 10 2 2 2 9" xfId="28311"/>
    <cellStyle name="Normal 10 2 2 20" xfId="1420"/>
    <cellStyle name="Normal 10 2 2 20 2" xfId="1421"/>
    <cellStyle name="Normal 10 2 2 20 2 2" xfId="1422"/>
    <cellStyle name="Normal 10 2 2 20 2 3" xfId="1423"/>
    <cellStyle name="Normal 10 2 2 20 2 4" xfId="1424"/>
    <cellStyle name="Normal 10 2 2 20 2 5" xfId="1425"/>
    <cellStyle name="Normal 10 2 2 20 2 6" xfId="28312"/>
    <cellStyle name="Normal 10 2 2 20 3" xfId="1426"/>
    <cellStyle name="Normal 10 2 2 20 4" xfId="1427"/>
    <cellStyle name="Normal 10 2 2 20 5" xfId="1428"/>
    <cellStyle name="Normal 10 2 2 20 6" xfId="1429"/>
    <cellStyle name="Normal 10 2 2 20 7" xfId="28313"/>
    <cellStyle name="Normal 10 2 2 21" xfId="1430"/>
    <cellStyle name="Normal 10 2 2 21 2" xfId="1431"/>
    <cellStyle name="Normal 10 2 2 21 3" xfId="1432"/>
    <cellStyle name="Normal 10 2 2 21 4" xfId="1433"/>
    <cellStyle name="Normal 10 2 2 21 5" xfId="1434"/>
    <cellStyle name="Normal 10 2 2 21 6" xfId="28314"/>
    <cellStyle name="Normal 10 2 2 22" xfId="1435"/>
    <cellStyle name="Normal 10 2 2 22 2" xfId="1436"/>
    <cellStyle name="Normal 10 2 2 22 3" xfId="1437"/>
    <cellStyle name="Normal 10 2 2 22 4" xfId="1438"/>
    <cellStyle name="Normal 10 2 2 22 5" xfId="1439"/>
    <cellStyle name="Normal 10 2 2 22 6" xfId="28315"/>
    <cellStyle name="Normal 10 2 2 23" xfId="1440"/>
    <cellStyle name="Normal 10 2 2 23 2" xfId="1441"/>
    <cellStyle name="Normal 10 2 2 23 3" xfId="1442"/>
    <cellStyle name="Normal 10 2 2 23 4" xfId="1443"/>
    <cellStyle name="Normal 10 2 2 23 5" xfId="1444"/>
    <cellStyle name="Normal 10 2 2 23 6" xfId="28316"/>
    <cellStyle name="Normal 10 2 2 24" xfId="1445"/>
    <cellStyle name="Normal 10 2 2 24 2" xfId="28317"/>
    <cellStyle name="Normal 10 2 2 25" xfId="1446"/>
    <cellStyle name="Normal 10 2 2 26" xfId="1447"/>
    <cellStyle name="Normal 10 2 2 27" xfId="1448"/>
    <cellStyle name="Normal 10 2 2 28" xfId="1449"/>
    <cellStyle name="Normal 10 2 2 29" xfId="28318"/>
    <cellStyle name="Normal 10 2 2 3" xfId="1450"/>
    <cellStyle name="Normal 10 2 2 3 2" xfId="1451"/>
    <cellStyle name="Normal 10 2 2 3 2 2" xfId="1452"/>
    <cellStyle name="Normal 10 2 2 3 2 3" xfId="1453"/>
    <cellStyle name="Normal 10 2 2 3 2 4" xfId="1454"/>
    <cellStyle name="Normal 10 2 2 3 2 5" xfId="1455"/>
    <cellStyle name="Normal 10 2 2 3 2 6" xfId="28319"/>
    <cellStyle name="Normal 10 2 2 3 3" xfId="1456"/>
    <cellStyle name="Normal 10 2 2 3 4" xfId="1457"/>
    <cellStyle name="Normal 10 2 2 3 5" xfId="1458"/>
    <cellStyle name="Normal 10 2 2 3 6" xfId="1459"/>
    <cellStyle name="Normal 10 2 2 3 7" xfId="1460"/>
    <cellStyle name="Normal 10 2 2 3 8" xfId="1461"/>
    <cellStyle name="Normal 10 2 2 3 9" xfId="28320"/>
    <cellStyle name="Normal 10 2 2 4" xfId="1462"/>
    <cellStyle name="Normal 10 2 2 4 2" xfId="1463"/>
    <cellStyle name="Normal 10 2 2 4 2 2" xfId="1464"/>
    <cellStyle name="Normal 10 2 2 4 2 3" xfId="1465"/>
    <cellStyle name="Normal 10 2 2 4 2 4" xfId="1466"/>
    <cellStyle name="Normal 10 2 2 4 2 5" xfId="1467"/>
    <cellStyle name="Normal 10 2 2 4 2 6" xfId="28321"/>
    <cellStyle name="Normal 10 2 2 4 3" xfId="1468"/>
    <cellStyle name="Normal 10 2 2 4 4" xfId="1469"/>
    <cellStyle name="Normal 10 2 2 4 5" xfId="1470"/>
    <cellStyle name="Normal 10 2 2 4 6" xfId="1471"/>
    <cellStyle name="Normal 10 2 2 4 7" xfId="28322"/>
    <cellStyle name="Normal 10 2 2 5" xfId="1472"/>
    <cellStyle name="Normal 10 2 2 5 2" xfId="1473"/>
    <cellStyle name="Normal 10 2 2 5 2 2" xfId="1474"/>
    <cellStyle name="Normal 10 2 2 5 2 3" xfId="1475"/>
    <cellStyle name="Normal 10 2 2 5 2 4" xfId="1476"/>
    <cellStyle name="Normal 10 2 2 5 2 5" xfId="1477"/>
    <cellStyle name="Normal 10 2 2 5 2 6" xfId="28323"/>
    <cellStyle name="Normal 10 2 2 5 3" xfId="1478"/>
    <cellStyle name="Normal 10 2 2 5 4" xfId="1479"/>
    <cellStyle name="Normal 10 2 2 5 5" xfId="1480"/>
    <cellStyle name="Normal 10 2 2 5 6" xfId="1481"/>
    <cellStyle name="Normal 10 2 2 5 7" xfId="28324"/>
    <cellStyle name="Normal 10 2 2 6" xfId="1482"/>
    <cellStyle name="Normal 10 2 2 6 2" xfId="1483"/>
    <cellStyle name="Normal 10 2 2 6 2 2" xfId="1484"/>
    <cellStyle name="Normal 10 2 2 6 2 3" xfId="1485"/>
    <cellStyle name="Normal 10 2 2 6 2 4" xfId="1486"/>
    <cellStyle name="Normal 10 2 2 6 2 5" xfId="1487"/>
    <cellStyle name="Normal 10 2 2 6 2 6" xfId="28325"/>
    <cellStyle name="Normal 10 2 2 6 3" xfId="1488"/>
    <cellStyle name="Normal 10 2 2 6 4" xfId="1489"/>
    <cellStyle name="Normal 10 2 2 6 5" xfId="1490"/>
    <cellStyle name="Normal 10 2 2 6 6" xfId="1491"/>
    <cellStyle name="Normal 10 2 2 6 7" xfId="28326"/>
    <cellStyle name="Normal 10 2 2 7" xfId="1492"/>
    <cellStyle name="Normal 10 2 2 7 2" xfId="1493"/>
    <cellStyle name="Normal 10 2 2 7 2 2" xfId="1494"/>
    <cellStyle name="Normal 10 2 2 7 2 3" xfId="1495"/>
    <cellStyle name="Normal 10 2 2 7 2 4" xfId="1496"/>
    <cellStyle name="Normal 10 2 2 7 2 5" xfId="1497"/>
    <cellStyle name="Normal 10 2 2 7 2 6" xfId="28327"/>
    <cellStyle name="Normal 10 2 2 7 3" xfId="1498"/>
    <cellStyle name="Normal 10 2 2 7 4" xfId="1499"/>
    <cellStyle name="Normal 10 2 2 7 5" xfId="1500"/>
    <cellStyle name="Normal 10 2 2 7 6" xfId="1501"/>
    <cellStyle name="Normal 10 2 2 7 7" xfId="28328"/>
    <cellStyle name="Normal 10 2 2 8" xfId="1502"/>
    <cellStyle name="Normal 10 2 2 8 2" xfId="1503"/>
    <cellStyle name="Normal 10 2 2 8 2 2" xfId="1504"/>
    <cellStyle name="Normal 10 2 2 8 2 3" xfId="1505"/>
    <cellStyle name="Normal 10 2 2 8 2 4" xfId="1506"/>
    <cellStyle name="Normal 10 2 2 8 2 5" xfId="1507"/>
    <cellStyle name="Normal 10 2 2 8 2 6" xfId="28329"/>
    <cellStyle name="Normal 10 2 2 8 3" xfId="1508"/>
    <cellStyle name="Normal 10 2 2 8 4" xfId="1509"/>
    <cellStyle name="Normal 10 2 2 8 5" xfId="1510"/>
    <cellStyle name="Normal 10 2 2 8 6" xfId="1511"/>
    <cellStyle name="Normal 10 2 2 8 7" xfId="28330"/>
    <cellStyle name="Normal 10 2 2 9" xfId="1512"/>
    <cellStyle name="Normal 10 2 2 9 2" xfId="1513"/>
    <cellStyle name="Normal 10 2 2 9 2 2" xfId="1514"/>
    <cellStyle name="Normal 10 2 2 9 2 3" xfId="1515"/>
    <cellStyle name="Normal 10 2 2 9 2 4" xfId="1516"/>
    <cellStyle name="Normal 10 2 2 9 2 5" xfId="1517"/>
    <cellStyle name="Normal 10 2 2 9 2 6" xfId="28331"/>
    <cellStyle name="Normal 10 2 2 9 3" xfId="1518"/>
    <cellStyle name="Normal 10 2 2 9 4" xfId="1519"/>
    <cellStyle name="Normal 10 2 2 9 5" xfId="1520"/>
    <cellStyle name="Normal 10 2 2 9 6" xfId="1521"/>
    <cellStyle name="Normal 10 2 2 9 7" xfId="28332"/>
    <cellStyle name="Normal 10 2 2_Motorrad" xfId="1522"/>
    <cellStyle name="Normal 10 2 20" xfId="1523"/>
    <cellStyle name="Normal 10 2 20 2" xfId="1524"/>
    <cellStyle name="Normal 10 2 20 2 2" xfId="1525"/>
    <cellStyle name="Normal 10 2 20 2 3" xfId="1526"/>
    <cellStyle name="Normal 10 2 20 2 4" xfId="1527"/>
    <cellStyle name="Normal 10 2 20 2 5" xfId="1528"/>
    <cellStyle name="Normal 10 2 20 2 6" xfId="28333"/>
    <cellStyle name="Normal 10 2 20 3" xfId="1529"/>
    <cellStyle name="Normal 10 2 20 4" xfId="1530"/>
    <cellStyle name="Normal 10 2 20 5" xfId="1531"/>
    <cellStyle name="Normal 10 2 20 6" xfId="1532"/>
    <cellStyle name="Normal 10 2 20 7" xfId="28334"/>
    <cellStyle name="Normal 10 2 21" xfId="1533"/>
    <cellStyle name="Normal 10 2 21 2" xfId="1534"/>
    <cellStyle name="Normal 10 2 21 2 2" xfId="1535"/>
    <cellStyle name="Normal 10 2 21 2 3" xfId="1536"/>
    <cellStyle name="Normal 10 2 21 2 4" xfId="1537"/>
    <cellStyle name="Normal 10 2 21 2 5" xfId="1538"/>
    <cellStyle name="Normal 10 2 21 2 6" xfId="28335"/>
    <cellStyle name="Normal 10 2 21 3" xfId="1539"/>
    <cellStyle name="Normal 10 2 21 4" xfId="1540"/>
    <cellStyle name="Normal 10 2 21 5" xfId="1541"/>
    <cellStyle name="Normal 10 2 21 6" xfId="1542"/>
    <cellStyle name="Normal 10 2 21 7" xfId="28336"/>
    <cellStyle name="Normal 10 2 22" xfId="1543"/>
    <cellStyle name="Normal 10 2 22 2" xfId="1544"/>
    <cellStyle name="Normal 10 2 22 3" xfId="1545"/>
    <cellStyle name="Normal 10 2 22 4" xfId="1546"/>
    <cellStyle name="Normal 10 2 22 5" xfId="1547"/>
    <cellStyle name="Normal 10 2 22 6" xfId="28337"/>
    <cellStyle name="Normal 10 2 23" xfId="1548"/>
    <cellStyle name="Normal 10 2 23 2" xfId="1549"/>
    <cellStyle name="Normal 10 2 23 3" xfId="1550"/>
    <cellStyle name="Normal 10 2 23 4" xfId="1551"/>
    <cellStyle name="Normal 10 2 23 5" xfId="1552"/>
    <cellStyle name="Normal 10 2 23 6" xfId="28338"/>
    <cellStyle name="Normal 10 2 24" xfId="1553"/>
    <cellStyle name="Normal 10 2 24 2" xfId="1554"/>
    <cellStyle name="Normal 10 2 24 3" xfId="1555"/>
    <cellStyle name="Normal 10 2 24 4" xfId="1556"/>
    <cellStyle name="Normal 10 2 24 5" xfId="1557"/>
    <cellStyle name="Normal 10 2 24 6" xfId="28339"/>
    <cellStyle name="Normal 10 2 25" xfId="1558"/>
    <cellStyle name="Normal 10 2 25 2" xfId="28340"/>
    <cellStyle name="Normal 10 2 26" xfId="1559"/>
    <cellStyle name="Normal 10 2 27" xfId="1560"/>
    <cellStyle name="Normal 10 2 28" xfId="1561"/>
    <cellStyle name="Normal 10 2 29" xfId="1562"/>
    <cellStyle name="Normal 10 2 3" xfId="1563"/>
    <cellStyle name="Normal 10 2 3 2" xfId="1564"/>
    <cellStyle name="Normal 10 2 3 2 2" xfId="1565"/>
    <cellStyle name="Normal 10 2 3 2 3" xfId="1566"/>
    <cellStyle name="Normal 10 2 3 2 4" xfId="1567"/>
    <cellStyle name="Normal 10 2 3 2 5" xfId="1568"/>
    <cellStyle name="Normal 10 2 3 2 6" xfId="28341"/>
    <cellStyle name="Normal 10 2 3 3" xfId="1569"/>
    <cellStyle name="Normal 10 2 3 4" xfId="1570"/>
    <cellStyle name="Normal 10 2 3 5" xfId="1571"/>
    <cellStyle name="Normal 10 2 3 6" xfId="1572"/>
    <cellStyle name="Normal 10 2 3 7" xfId="1573"/>
    <cellStyle name="Normal 10 2 3 8" xfId="1574"/>
    <cellStyle name="Normal 10 2 3 9" xfId="28342"/>
    <cellStyle name="Normal 10 2 30" xfId="28343"/>
    <cellStyle name="Normal 10 2 4" xfId="1575"/>
    <cellStyle name="Normal 10 2 4 2" xfId="1576"/>
    <cellStyle name="Normal 10 2 4 2 2" xfId="1577"/>
    <cellStyle name="Normal 10 2 4 2 3" xfId="1578"/>
    <cellStyle name="Normal 10 2 4 2 4" xfId="1579"/>
    <cellStyle name="Normal 10 2 4 2 5" xfId="1580"/>
    <cellStyle name="Normal 10 2 4 2 6" xfId="28344"/>
    <cellStyle name="Normal 10 2 4 3" xfId="1581"/>
    <cellStyle name="Normal 10 2 4 4" xfId="1582"/>
    <cellStyle name="Normal 10 2 4 5" xfId="1583"/>
    <cellStyle name="Normal 10 2 4 6" xfId="1584"/>
    <cellStyle name="Normal 10 2 4 7" xfId="1585"/>
    <cellStyle name="Normal 10 2 4 8" xfId="1586"/>
    <cellStyle name="Normal 10 2 4 9" xfId="28345"/>
    <cellStyle name="Normal 10 2 5" xfId="1587"/>
    <cellStyle name="Normal 10 2 5 2" xfId="1588"/>
    <cellStyle name="Normal 10 2 5 2 2" xfId="1589"/>
    <cellStyle name="Normal 10 2 5 2 3" xfId="1590"/>
    <cellStyle name="Normal 10 2 5 2 4" xfId="1591"/>
    <cellStyle name="Normal 10 2 5 2 5" xfId="1592"/>
    <cellStyle name="Normal 10 2 5 2 6" xfId="28346"/>
    <cellStyle name="Normal 10 2 5 3" xfId="1593"/>
    <cellStyle name="Normal 10 2 5 4" xfId="1594"/>
    <cellStyle name="Normal 10 2 5 5" xfId="1595"/>
    <cellStyle name="Normal 10 2 5 6" xfId="1596"/>
    <cellStyle name="Normal 10 2 5 7" xfId="1597"/>
    <cellStyle name="Normal 10 2 5 8" xfId="1598"/>
    <cellStyle name="Normal 10 2 5 9" xfId="28347"/>
    <cellStyle name="Normal 10 2 6" xfId="1599"/>
    <cellStyle name="Normal 10 2 6 2" xfId="1600"/>
    <cellStyle name="Normal 10 2 6 2 2" xfId="1601"/>
    <cellStyle name="Normal 10 2 6 2 3" xfId="1602"/>
    <cellStyle name="Normal 10 2 6 2 4" xfId="1603"/>
    <cellStyle name="Normal 10 2 6 2 5" xfId="1604"/>
    <cellStyle name="Normal 10 2 6 2 6" xfId="28348"/>
    <cellStyle name="Normal 10 2 6 3" xfId="1605"/>
    <cellStyle name="Normal 10 2 6 4" xfId="1606"/>
    <cellStyle name="Normal 10 2 6 5" xfId="1607"/>
    <cellStyle name="Normal 10 2 6 6" xfId="1608"/>
    <cellStyle name="Normal 10 2 6 7" xfId="28349"/>
    <cellStyle name="Normal 10 2 7" xfId="1609"/>
    <cellStyle name="Normal 10 2 7 2" xfId="1610"/>
    <cellStyle name="Normal 10 2 7 2 2" xfId="1611"/>
    <cellStyle name="Normal 10 2 7 2 3" xfId="1612"/>
    <cellStyle name="Normal 10 2 7 2 4" xfId="1613"/>
    <cellStyle name="Normal 10 2 7 2 5" xfId="1614"/>
    <cellStyle name="Normal 10 2 7 2 6" xfId="28350"/>
    <cellStyle name="Normal 10 2 7 3" xfId="1615"/>
    <cellStyle name="Normal 10 2 7 4" xfId="1616"/>
    <cellStyle name="Normal 10 2 7 5" xfId="1617"/>
    <cellStyle name="Normal 10 2 7 6" xfId="1618"/>
    <cellStyle name="Normal 10 2 7 7" xfId="28351"/>
    <cellStyle name="Normal 10 2 8" xfId="1619"/>
    <cellStyle name="Normal 10 2 8 2" xfId="1620"/>
    <cellStyle name="Normal 10 2 8 2 2" xfId="1621"/>
    <cellStyle name="Normal 10 2 8 2 3" xfId="1622"/>
    <cellStyle name="Normal 10 2 8 2 4" xfId="1623"/>
    <cellStyle name="Normal 10 2 8 2 5" xfId="1624"/>
    <cellStyle name="Normal 10 2 8 2 6" xfId="28352"/>
    <cellStyle name="Normal 10 2 8 3" xfId="1625"/>
    <cellStyle name="Normal 10 2 8 4" xfId="1626"/>
    <cellStyle name="Normal 10 2 8 5" xfId="1627"/>
    <cellStyle name="Normal 10 2 8 6" xfId="1628"/>
    <cellStyle name="Normal 10 2 8 7" xfId="28353"/>
    <cellStyle name="Normal 10 2 9" xfId="1629"/>
    <cellStyle name="Normal 10 2 9 2" xfId="1630"/>
    <cellStyle name="Normal 10 2 9 2 2" xfId="1631"/>
    <cellStyle name="Normal 10 2 9 2 3" xfId="1632"/>
    <cellStyle name="Normal 10 2 9 2 4" xfId="1633"/>
    <cellStyle name="Normal 10 2 9 2 5" xfId="1634"/>
    <cellStyle name="Normal 10 2 9 2 6" xfId="28354"/>
    <cellStyle name="Normal 10 2 9 3" xfId="1635"/>
    <cellStyle name="Normal 10 2 9 4" xfId="1636"/>
    <cellStyle name="Normal 10 2 9 5" xfId="1637"/>
    <cellStyle name="Normal 10 2 9 6" xfId="1638"/>
    <cellStyle name="Normal 10 2 9 7" xfId="28355"/>
    <cellStyle name="Normal 10 2_Motorrad" xfId="1639"/>
    <cellStyle name="Normal 10 20" xfId="1640"/>
    <cellStyle name="Normal 10 20 2" xfId="1641"/>
    <cellStyle name="Normal 10 20 2 2" xfId="1642"/>
    <cellStyle name="Normal 10 20 2 3" xfId="1643"/>
    <cellStyle name="Normal 10 20 2 4" xfId="1644"/>
    <cellStyle name="Normal 10 20 2 5" xfId="1645"/>
    <cellStyle name="Normal 10 20 2 6" xfId="28356"/>
    <cellStyle name="Normal 10 20 3" xfId="1646"/>
    <cellStyle name="Normal 10 20 4" xfId="1647"/>
    <cellStyle name="Normal 10 20 5" xfId="1648"/>
    <cellStyle name="Normal 10 20 6" xfId="1649"/>
    <cellStyle name="Normal 10 20 7" xfId="28357"/>
    <cellStyle name="Normal 10 21" xfId="1650"/>
    <cellStyle name="Normal 10 21 2" xfId="1651"/>
    <cellStyle name="Normal 10 21 2 2" xfId="1652"/>
    <cellStyle name="Normal 10 21 2 3" xfId="1653"/>
    <cellStyle name="Normal 10 21 2 4" xfId="1654"/>
    <cellStyle name="Normal 10 21 2 5" xfId="1655"/>
    <cellStyle name="Normal 10 21 2 6" xfId="28358"/>
    <cellStyle name="Normal 10 21 3" xfId="1656"/>
    <cellStyle name="Normal 10 21 4" xfId="1657"/>
    <cellStyle name="Normal 10 21 5" xfId="1658"/>
    <cellStyle name="Normal 10 21 6" xfId="1659"/>
    <cellStyle name="Normal 10 21 7" xfId="28359"/>
    <cellStyle name="Normal 10 22" xfId="1660"/>
    <cellStyle name="Normal 10 22 2" xfId="1661"/>
    <cellStyle name="Normal 10 22 2 2" xfId="1662"/>
    <cellStyle name="Normal 10 22 2 3" xfId="1663"/>
    <cellStyle name="Normal 10 22 2 4" xfId="1664"/>
    <cellStyle name="Normal 10 22 2 5" xfId="1665"/>
    <cellStyle name="Normal 10 22 2 6" xfId="28360"/>
    <cellStyle name="Normal 10 22 3" xfId="1666"/>
    <cellStyle name="Normal 10 22 4" xfId="1667"/>
    <cellStyle name="Normal 10 22 5" xfId="1668"/>
    <cellStyle name="Normal 10 22 6" xfId="1669"/>
    <cellStyle name="Normal 10 22 7" xfId="28361"/>
    <cellStyle name="Normal 10 23" xfId="1670"/>
    <cellStyle name="Normal 10 23 2" xfId="1671"/>
    <cellStyle name="Normal 10 23 2 2" xfId="1672"/>
    <cellStyle name="Normal 10 23 2 3" xfId="1673"/>
    <cellStyle name="Normal 10 23 2 4" xfId="1674"/>
    <cellStyle name="Normal 10 23 2 5" xfId="1675"/>
    <cellStyle name="Normal 10 23 2 6" xfId="28362"/>
    <cellStyle name="Normal 10 23 3" xfId="1676"/>
    <cellStyle name="Normal 10 23 4" xfId="1677"/>
    <cellStyle name="Normal 10 23 5" xfId="1678"/>
    <cellStyle name="Normal 10 23 6" xfId="1679"/>
    <cellStyle name="Normal 10 23 7" xfId="28363"/>
    <cellStyle name="Normal 10 24" xfId="1680"/>
    <cellStyle name="Normal 10 24 2" xfId="1681"/>
    <cellStyle name="Normal 10 24 3" xfId="1682"/>
    <cellStyle name="Normal 10 24 4" xfId="1683"/>
    <cellStyle name="Normal 10 24 5" xfId="1684"/>
    <cellStyle name="Normal 10 24 6" xfId="28364"/>
    <cellStyle name="Normal 10 25" xfId="1685"/>
    <cellStyle name="Normal 10 25 2" xfId="1686"/>
    <cellStyle name="Normal 10 25 3" xfId="1687"/>
    <cellStyle name="Normal 10 25 4" xfId="1688"/>
    <cellStyle name="Normal 10 25 5" xfId="1689"/>
    <cellStyle name="Normal 10 25 6" xfId="28365"/>
    <cellStyle name="Normal 10 26" xfId="1690"/>
    <cellStyle name="Normal 10 26 2" xfId="1691"/>
    <cellStyle name="Normal 10 26 3" xfId="1692"/>
    <cellStyle name="Normal 10 26 4" xfId="1693"/>
    <cellStyle name="Normal 10 26 5" xfId="1694"/>
    <cellStyle name="Normal 10 26 6" xfId="28366"/>
    <cellStyle name="Normal 10 27" xfId="1695"/>
    <cellStyle name="Normal 10 27 2" xfId="28367"/>
    <cellStyle name="Normal 10 28" xfId="1696"/>
    <cellStyle name="Normal 10 29" xfId="1697"/>
    <cellStyle name="Normal 10 3" xfId="1698"/>
    <cellStyle name="Normal 10 3 10" xfId="1699"/>
    <cellStyle name="Normal 10 3 10 2" xfId="1700"/>
    <cellStyle name="Normal 10 3 10 2 2" xfId="1701"/>
    <cellStyle name="Normal 10 3 10 2 3" xfId="1702"/>
    <cellStyle name="Normal 10 3 10 2 4" xfId="1703"/>
    <cellStyle name="Normal 10 3 10 2 5" xfId="1704"/>
    <cellStyle name="Normal 10 3 10 2 6" xfId="28368"/>
    <cellStyle name="Normal 10 3 10 3" xfId="1705"/>
    <cellStyle name="Normal 10 3 10 4" xfId="1706"/>
    <cellStyle name="Normal 10 3 10 5" xfId="1707"/>
    <cellStyle name="Normal 10 3 10 6" xfId="1708"/>
    <cellStyle name="Normal 10 3 10 7" xfId="28369"/>
    <cellStyle name="Normal 10 3 11" xfId="1709"/>
    <cellStyle name="Normal 10 3 11 2" xfId="1710"/>
    <cellStyle name="Normal 10 3 11 2 2" xfId="1711"/>
    <cellStyle name="Normal 10 3 11 2 3" xfId="1712"/>
    <cellStyle name="Normal 10 3 11 2 4" xfId="1713"/>
    <cellStyle name="Normal 10 3 11 2 5" xfId="1714"/>
    <cellStyle name="Normal 10 3 11 2 6" xfId="28370"/>
    <cellStyle name="Normal 10 3 11 3" xfId="1715"/>
    <cellStyle name="Normal 10 3 11 4" xfId="1716"/>
    <cellStyle name="Normal 10 3 11 5" xfId="1717"/>
    <cellStyle name="Normal 10 3 11 6" xfId="1718"/>
    <cellStyle name="Normal 10 3 11 7" xfId="28371"/>
    <cellStyle name="Normal 10 3 12" xfId="1719"/>
    <cellStyle name="Normal 10 3 12 2" xfId="1720"/>
    <cellStyle name="Normal 10 3 12 2 2" xfId="1721"/>
    <cellStyle name="Normal 10 3 12 2 3" xfId="1722"/>
    <cellStyle name="Normal 10 3 12 2 4" xfId="1723"/>
    <cellStyle name="Normal 10 3 12 2 5" xfId="1724"/>
    <cellStyle name="Normal 10 3 12 2 6" xfId="28372"/>
    <cellStyle name="Normal 10 3 12 3" xfId="1725"/>
    <cellStyle name="Normal 10 3 12 4" xfId="1726"/>
    <cellStyle name="Normal 10 3 12 5" xfId="1727"/>
    <cellStyle name="Normal 10 3 12 6" xfId="1728"/>
    <cellStyle name="Normal 10 3 12 7" xfId="28373"/>
    <cellStyle name="Normal 10 3 13" xfId="1729"/>
    <cellStyle name="Normal 10 3 13 2" xfId="1730"/>
    <cellStyle name="Normal 10 3 13 2 2" xfId="1731"/>
    <cellStyle name="Normal 10 3 13 2 3" xfId="1732"/>
    <cellStyle name="Normal 10 3 13 2 4" xfId="1733"/>
    <cellStyle name="Normal 10 3 13 2 5" xfId="1734"/>
    <cellStyle name="Normal 10 3 13 2 6" xfId="28374"/>
    <cellStyle name="Normal 10 3 13 3" xfId="1735"/>
    <cellStyle name="Normal 10 3 13 4" xfId="1736"/>
    <cellStyle name="Normal 10 3 13 5" xfId="1737"/>
    <cellStyle name="Normal 10 3 13 6" xfId="1738"/>
    <cellStyle name="Normal 10 3 13 7" xfId="28375"/>
    <cellStyle name="Normal 10 3 14" xfId="1739"/>
    <cellStyle name="Normal 10 3 14 2" xfId="1740"/>
    <cellStyle name="Normal 10 3 14 2 2" xfId="1741"/>
    <cellStyle name="Normal 10 3 14 2 3" xfId="1742"/>
    <cellStyle name="Normal 10 3 14 2 4" xfId="1743"/>
    <cellStyle name="Normal 10 3 14 2 5" xfId="1744"/>
    <cellStyle name="Normal 10 3 14 2 6" xfId="28376"/>
    <cellStyle name="Normal 10 3 14 3" xfId="1745"/>
    <cellStyle name="Normal 10 3 14 4" xfId="1746"/>
    <cellStyle name="Normal 10 3 14 5" xfId="1747"/>
    <cellStyle name="Normal 10 3 14 6" xfId="1748"/>
    <cellStyle name="Normal 10 3 14 7" xfId="28377"/>
    <cellStyle name="Normal 10 3 15" xfId="1749"/>
    <cellStyle name="Normal 10 3 15 2" xfId="1750"/>
    <cellStyle name="Normal 10 3 15 2 2" xfId="1751"/>
    <cellStyle name="Normal 10 3 15 2 3" xfId="1752"/>
    <cellStyle name="Normal 10 3 15 2 4" xfId="1753"/>
    <cellStyle name="Normal 10 3 15 2 5" xfId="1754"/>
    <cellStyle name="Normal 10 3 15 2 6" xfId="28378"/>
    <cellStyle name="Normal 10 3 15 3" xfId="1755"/>
    <cellStyle name="Normal 10 3 15 4" xfId="1756"/>
    <cellStyle name="Normal 10 3 15 5" xfId="1757"/>
    <cellStyle name="Normal 10 3 15 6" xfId="1758"/>
    <cellStyle name="Normal 10 3 15 7" xfId="28379"/>
    <cellStyle name="Normal 10 3 16" xfId="1759"/>
    <cellStyle name="Normal 10 3 16 2" xfId="1760"/>
    <cellStyle name="Normal 10 3 16 2 2" xfId="1761"/>
    <cellStyle name="Normal 10 3 16 2 3" xfId="1762"/>
    <cellStyle name="Normal 10 3 16 2 4" xfId="1763"/>
    <cellStyle name="Normal 10 3 16 2 5" xfId="1764"/>
    <cellStyle name="Normal 10 3 16 2 6" xfId="28380"/>
    <cellStyle name="Normal 10 3 16 3" xfId="1765"/>
    <cellStyle name="Normal 10 3 16 4" xfId="1766"/>
    <cellStyle name="Normal 10 3 16 5" xfId="1767"/>
    <cellStyle name="Normal 10 3 16 6" xfId="1768"/>
    <cellStyle name="Normal 10 3 16 7" xfId="28381"/>
    <cellStyle name="Normal 10 3 17" xfId="1769"/>
    <cellStyle name="Normal 10 3 17 2" xfId="1770"/>
    <cellStyle name="Normal 10 3 17 2 2" xfId="1771"/>
    <cellStyle name="Normal 10 3 17 2 3" xfId="1772"/>
    <cellStyle name="Normal 10 3 17 2 4" xfId="1773"/>
    <cellStyle name="Normal 10 3 17 2 5" xfId="1774"/>
    <cellStyle name="Normal 10 3 17 2 6" xfId="28382"/>
    <cellStyle name="Normal 10 3 17 3" xfId="1775"/>
    <cellStyle name="Normal 10 3 17 4" xfId="1776"/>
    <cellStyle name="Normal 10 3 17 5" xfId="1777"/>
    <cellStyle name="Normal 10 3 17 6" xfId="1778"/>
    <cellStyle name="Normal 10 3 17 7" xfId="28383"/>
    <cellStyle name="Normal 10 3 18" xfId="1779"/>
    <cellStyle name="Normal 10 3 18 2" xfId="1780"/>
    <cellStyle name="Normal 10 3 18 2 2" xfId="1781"/>
    <cellStyle name="Normal 10 3 18 2 3" xfId="1782"/>
    <cellStyle name="Normal 10 3 18 2 4" xfId="1783"/>
    <cellStyle name="Normal 10 3 18 2 5" xfId="1784"/>
    <cellStyle name="Normal 10 3 18 2 6" xfId="28384"/>
    <cellStyle name="Normal 10 3 18 3" xfId="1785"/>
    <cellStyle name="Normal 10 3 18 4" xfId="1786"/>
    <cellStyle name="Normal 10 3 18 5" xfId="1787"/>
    <cellStyle name="Normal 10 3 18 6" xfId="1788"/>
    <cellStyle name="Normal 10 3 18 7" xfId="28385"/>
    <cellStyle name="Normal 10 3 19" xfId="1789"/>
    <cellStyle name="Normal 10 3 19 2" xfId="1790"/>
    <cellStyle name="Normal 10 3 19 2 2" xfId="1791"/>
    <cellStyle name="Normal 10 3 19 2 3" xfId="1792"/>
    <cellStyle name="Normal 10 3 19 2 4" xfId="1793"/>
    <cellStyle name="Normal 10 3 19 2 5" xfId="1794"/>
    <cellStyle name="Normal 10 3 19 2 6" xfId="28386"/>
    <cellStyle name="Normal 10 3 19 3" xfId="1795"/>
    <cellStyle name="Normal 10 3 19 4" xfId="1796"/>
    <cellStyle name="Normal 10 3 19 5" xfId="1797"/>
    <cellStyle name="Normal 10 3 19 6" xfId="1798"/>
    <cellStyle name="Normal 10 3 19 7" xfId="28387"/>
    <cellStyle name="Normal 10 3 2" xfId="1799"/>
    <cellStyle name="Normal 10 3 2 10" xfId="1800"/>
    <cellStyle name="Normal 10 3 2 10 2" xfId="1801"/>
    <cellStyle name="Normal 10 3 2 10 2 2" xfId="1802"/>
    <cellStyle name="Normal 10 3 2 10 2 3" xfId="1803"/>
    <cellStyle name="Normal 10 3 2 10 2 4" xfId="1804"/>
    <cellStyle name="Normal 10 3 2 10 2 5" xfId="1805"/>
    <cellStyle name="Normal 10 3 2 10 2 6" xfId="28388"/>
    <cellStyle name="Normal 10 3 2 10 3" xfId="1806"/>
    <cellStyle name="Normal 10 3 2 10 4" xfId="1807"/>
    <cellStyle name="Normal 10 3 2 10 5" xfId="1808"/>
    <cellStyle name="Normal 10 3 2 10 6" xfId="1809"/>
    <cellStyle name="Normal 10 3 2 10 7" xfId="28389"/>
    <cellStyle name="Normal 10 3 2 11" xfId="1810"/>
    <cellStyle name="Normal 10 3 2 11 2" xfId="1811"/>
    <cellStyle name="Normal 10 3 2 11 2 2" xfId="1812"/>
    <cellStyle name="Normal 10 3 2 11 2 3" xfId="1813"/>
    <cellStyle name="Normal 10 3 2 11 2 4" xfId="1814"/>
    <cellStyle name="Normal 10 3 2 11 2 5" xfId="1815"/>
    <cellStyle name="Normal 10 3 2 11 2 6" xfId="28390"/>
    <cellStyle name="Normal 10 3 2 11 3" xfId="1816"/>
    <cellStyle name="Normal 10 3 2 11 4" xfId="1817"/>
    <cellStyle name="Normal 10 3 2 11 5" xfId="1818"/>
    <cellStyle name="Normal 10 3 2 11 6" xfId="1819"/>
    <cellStyle name="Normal 10 3 2 11 7" xfId="28391"/>
    <cellStyle name="Normal 10 3 2 12" xfId="1820"/>
    <cellStyle name="Normal 10 3 2 12 2" xfId="1821"/>
    <cellStyle name="Normal 10 3 2 12 2 2" xfId="1822"/>
    <cellStyle name="Normal 10 3 2 12 2 3" xfId="1823"/>
    <cellStyle name="Normal 10 3 2 12 2 4" xfId="1824"/>
    <cellStyle name="Normal 10 3 2 12 2 5" xfId="1825"/>
    <cellStyle name="Normal 10 3 2 12 2 6" xfId="28392"/>
    <cellStyle name="Normal 10 3 2 12 3" xfId="1826"/>
    <cellStyle name="Normal 10 3 2 12 4" xfId="1827"/>
    <cellStyle name="Normal 10 3 2 12 5" xfId="1828"/>
    <cellStyle name="Normal 10 3 2 12 6" xfId="1829"/>
    <cellStyle name="Normal 10 3 2 12 7" xfId="28393"/>
    <cellStyle name="Normal 10 3 2 13" xfId="1830"/>
    <cellStyle name="Normal 10 3 2 13 2" xfId="1831"/>
    <cellStyle name="Normal 10 3 2 13 2 2" xfId="1832"/>
    <cellStyle name="Normal 10 3 2 13 2 3" xfId="1833"/>
    <cellStyle name="Normal 10 3 2 13 2 4" xfId="1834"/>
    <cellStyle name="Normal 10 3 2 13 2 5" xfId="1835"/>
    <cellStyle name="Normal 10 3 2 13 2 6" xfId="28394"/>
    <cellStyle name="Normal 10 3 2 13 3" xfId="1836"/>
    <cellStyle name="Normal 10 3 2 13 4" xfId="1837"/>
    <cellStyle name="Normal 10 3 2 13 5" xfId="1838"/>
    <cellStyle name="Normal 10 3 2 13 6" xfId="1839"/>
    <cellStyle name="Normal 10 3 2 13 7" xfId="28395"/>
    <cellStyle name="Normal 10 3 2 14" xfId="1840"/>
    <cellStyle name="Normal 10 3 2 14 2" xfId="1841"/>
    <cellStyle name="Normal 10 3 2 14 2 2" xfId="1842"/>
    <cellStyle name="Normal 10 3 2 14 2 3" xfId="1843"/>
    <cellStyle name="Normal 10 3 2 14 2 4" xfId="1844"/>
    <cellStyle name="Normal 10 3 2 14 2 5" xfId="1845"/>
    <cellStyle name="Normal 10 3 2 14 2 6" xfId="28396"/>
    <cellStyle name="Normal 10 3 2 14 3" xfId="1846"/>
    <cellStyle name="Normal 10 3 2 14 4" xfId="1847"/>
    <cellStyle name="Normal 10 3 2 14 5" xfId="1848"/>
    <cellStyle name="Normal 10 3 2 14 6" xfId="1849"/>
    <cellStyle name="Normal 10 3 2 14 7" xfId="28397"/>
    <cellStyle name="Normal 10 3 2 15" xfId="1850"/>
    <cellStyle name="Normal 10 3 2 15 2" xfId="1851"/>
    <cellStyle name="Normal 10 3 2 15 2 2" xfId="1852"/>
    <cellStyle name="Normal 10 3 2 15 2 3" xfId="1853"/>
    <cellStyle name="Normal 10 3 2 15 2 4" xfId="1854"/>
    <cellStyle name="Normal 10 3 2 15 2 5" xfId="1855"/>
    <cellStyle name="Normal 10 3 2 15 2 6" xfId="28398"/>
    <cellStyle name="Normal 10 3 2 15 3" xfId="1856"/>
    <cellStyle name="Normal 10 3 2 15 4" xfId="1857"/>
    <cellStyle name="Normal 10 3 2 15 5" xfId="1858"/>
    <cellStyle name="Normal 10 3 2 15 6" xfId="1859"/>
    <cellStyle name="Normal 10 3 2 15 7" xfId="28399"/>
    <cellStyle name="Normal 10 3 2 16" xfId="1860"/>
    <cellStyle name="Normal 10 3 2 16 2" xfId="1861"/>
    <cellStyle name="Normal 10 3 2 16 2 2" xfId="1862"/>
    <cellStyle name="Normal 10 3 2 16 2 3" xfId="1863"/>
    <cellStyle name="Normal 10 3 2 16 2 4" xfId="1864"/>
    <cellStyle name="Normal 10 3 2 16 2 5" xfId="1865"/>
    <cellStyle name="Normal 10 3 2 16 2 6" xfId="28400"/>
    <cellStyle name="Normal 10 3 2 16 3" xfId="1866"/>
    <cellStyle name="Normal 10 3 2 16 4" xfId="1867"/>
    <cellStyle name="Normal 10 3 2 16 5" xfId="1868"/>
    <cellStyle name="Normal 10 3 2 16 6" xfId="1869"/>
    <cellStyle name="Normal 10 3 2 16 7" xfId="28401"/>
    <cellStyle name="Normal 10 3 2 17" xfId="1870"/>
    <cellStyle name="Normal 10 3 2 17 2" xfId="1871"/>
    <cellStyle name="Normal 10 3 2 17 2 2" xfId="1872"/>
    <cellStyle name="Normal 10 3 2 17 2 3" xfId="1873"/>
    <cellStyle name="Normal 10 3 2 17 2 4" xfId="1874"/>
    <cellStyle name="Normal 10 3 2 17 2 5" xfId="1875"/>
    <cellStyle name="Normal 10 3 2 17 2 6" xfId="28402"/>
    <cellStyle name="Normal 10 3 2 17 3" xfId="1876"/>
    <cellStyle name="Normal 10 3 2 17 4" xfId="1877"/>
    <cellStyle name="Normal 10 3 2 17 5" xfId="1878"/>
    <cellStyle name="Normal 10 3 2 17 6" xfId="1879"/>
    <cellStyle name="Normal 10 3 2 17 7" xfId="28403"/>
    <cellStyle name="Normal 10 3 2 18" xfId="1880"/>
    <cellStyle name="Normal 10 3 2 18 2" xfId="1881"/>
    <cellStyle name="Normal 10 3 2 18 2 2" xfId="1882"/>
    <cellStyle name="Normal 10 3 2 18 2 3" xfId="1883"/>
    <cellStyle name="Normal 10 3 2 18 2 4" xfId="1884"/>
    <cellStyle name="Normal 10 3 2 18 2 5" xfId="1885"/>
    <cellStyle name="Normal 10 3 2 18 2 6" xfId="28404"/>
    <cellStyle name="Normal 10 3 2 18 3" xfId="1886"/>
    <cellStyle name="Normal 10 3 2 18 4" xfId="1887"/>
    <cellStyle name="Normal 10 3 2 18 5" xfId="1888"/>
    <cellStyle name="Normal 10 3 2 18 6" xfId="1889"/>
    <cellStyle name="Normal 10 3 2 18 7" xfId="28405"/>
    <cellStyle name="Normal 10 3 2 19" xfId="1890"/>
    <cellStyle name="Normal 10 3 2 19 2" xfId="1891"/>
    <cellStyle name="Normal 10 3 2 19 2 2" xfId="1892"/>
    <cellStyle name="Normal 10 3 2 19 2 3" xfId="1893"/>
    <cellStyle name="Normal 10 3 2 19 2 4" xfId="1894"/>
    <cellStyle name="Normal 10 3 2 19 2 5" xfId="1895"/>
    <cellStyle name="Normal 10 3 2 19 2 6" xfId="28406"/>
    <cellStyle name="Normal 10 3 2 19 3" xfId="1896"/>
    <cellStyle name="Normal 10 3 2 19 4" xfId="1897"/>
    <cellStyle name="Normal 10 3 2 19 5" xfId="1898"/>
    <cellStyle name="Normal 10 3 2 19 6" xfId="1899"/>
    <cellStyle name="Normal 10 3 2 19 7" xfId="28407"/>
    <cellStyle name="Normal 10 3 2 2" xfId="1900"/>
    <cellStyle name="Normal 10 3 2 2 2" xfId="1901"/>
    <cellStyle name="Normal 10 3 2 2 2 2" xfId="1902"/>
    <cellStyle name="Normal 10 3 2 2 2 3" xfId="1903"/>
    <cellStyle name="Normal 10 3 2 2 2 4" xfId="1904"/>
    <cellStyle name="Normal 10 3 2 2 2 5" xfId="1905"/>
    <cellStyle name="Normal 10 3 2 2 2 6" xfId="28408"/>
    <cellStyle name="Normal 10 3 2 2 3" xfId="1906"/>
    <cellStyle name="Normal 10 3 2 2 4" xfId="1907"/>
    <cellStyle name="Normal 10 3 2 2 5" xfId="1908"/>
    <cellStyle name="Normal 10 3 2 2 6" xfId="1909"/>
    <cellStyle name="Normal 10 3 2 2 7" xfId="1910"/>
    <cellStyle name="Normal 10 3 2 2 8" xfId="1911"/>
    <cellStyle name="Normal 10 3 2 2 9" xfId="28409"/>
    <cellStyle name="Normal 10 3 2 20" xfId="1912"/>
    <cellStyle name="Normal 10 3 2 20 2" xfId="1913"/>
    <cellStyle name="Normal 10 3 2 20 2 2" xfId="1914"/>
    <cellStyle name="Normal 10 3 2 20 2 3" xfId="1915"/>
    <cellStyle name="Normal 10 3 2 20 2 4" xfId="1916"/>
    <cellStyle name="Normal 10 3 2 20 2 5" xfId="1917"/>
    <cellStyle name="Normal 10 3 2 20 2 6" xfId="28410"/>
    <cellStyle name="Normal 10 3 2 20 3" xfId="1918"/>
    <cellStyle name="Normal 10 3 2 20 4" xfId="1919"/>
    <cellStyle name="Normal 10 3 2 20 5" xfId="1920"/>
    <cellStyle name="Normal 10 3 2 20 6" xfId="1921"/>
    <cellStyle name="Normal 10 3 2 20 7" xfId="28411"/>
    <cellStyle name="Normal 10 3 2 21" xfId="1922"/>
    <cellStyle name="Normal 10 3 2 21 2" xfId="1923"/>
    <cellStyle name="Normal 10 3 2 21 3" xfId="1924"/>
    <cellStyle name="Normal 10 3 2 21 4" xfId="1925"/>
    <cellStyle name="Normal 10 3 2 21 5" xfId="1926"/>
    <cellStyle name="Normal 10 3 2 21 6" xfId="28412"/>
    <cellStyle name="Normal 10 3 2 22" xfId="1927"/>
    <cellStyle name="Normal 10 3 2 22 2" xfId="1928"/>
    <cellStyle name="Normal 10 3 2 22 3" xfId="1929"/>
    <cellStyle name="Normal 10 3 2 22 4" xfId="1930"/>
    <cellStyle name="Normal 10 3 2 22 5" xfId="1931"/>
    <cellStyle name="Normal 10 3 2 22 6" xfId="28413"/>
    <cellStyle name="Normal 10 3 2 23" xfId="1932"/>
    <cellStyle name="Normal 10 3 2 23 2" xfId="1933"/>
    <cellStyle name="Normal 10 3 2 23 3" xfId="1934"/>
    <cellStyle name="Normal 10 3 2 23 4" xfId="1935"/>
    <cellStyle name="Normal 10 3 2 23 5" xfId="1936"/>
    <cellStyle name="Normal 10 3 2 23 6" xfId="28414"/>
    <cellStyle name="Normal 10 3 2 24" xfId="1937"/>
    <cellStyle name="Normal 10 3 2 24 2" xfId="28415"/>
    <cellStyle name="Normal 10 3 2 25" xfId="1938"/>
    <cellStyle name="Normal 10 3 2 26" xfId="1939"/>
    <cellStyle name="Normal 10 3 2 27" xfId="1940"/>
    <cellStyle name="Normal 10 3 2 28" xfId="1941"/>
    <cellStyle name="Normal 10 3 2 29" xfId="28416"/>
    <cellStyle name="Normal 10 3 2 3" xfId="1942"/>
    <cellStyle name="Normal 10 3 2 3 2" xfId="1943"/>
    <cellStyle name="Normal 10 3 2 3 2 2" xfId="1944"/>
    <cellStyle name="Normal 10 3 2 3 2 3" xfId="1945"/>
    <cellStyle name="Normal 10 3 2 3 2 4" xfId="1946"/>
    <cellStyle name="Normal 10 3 2 3 2 5" xfId="1947"/>
    <cellStyle name="Normal 10 3 2 3 2 6" xfId="28417"/>
    <cellStyle name="Normal 10 3 2 3 3" xfId="1948"/>
    <cellStyle name="Normal 10 3 2 3 4" xfId="1949"/>
    <cellStyle name="Normal 10 3 2 3 5" xfId="1950"/>
    <cellStyle name="Normal 10 3 2 3 6" xfId="1951"/>
    <cellStyle name="Normal 10 3 2 3 7" xfId="1952"/>
    <cellStyle name="Normal 10 3 2 3 8" xfId="1953"/>
    <cellStyle name="Normal 10 3 2 3 9" xfId="28418"/>
    <cellStyle name="Normal 10 3 2 4" xfId="1954"/>
    <cellStyle name="Normal 10 3 2 4 2" xfId="1955"/>
    <cellStyle name="Normal 10 3 2 4 2 2" xfId="1956"/>
    <cellStyle name="Normal 10 3 2 4 2 3" xfId="1957"/>
    <cellStyle name="Normal 10 3 2 4 2 4" xfId="1958"/>
    <cellStyle name="Normal 10 3 2 4 2 5" xfId="1959"/>
    <cellStyle name="Normal 10 3 2 4 2 6" xfId="28419"/>
    <cellStyle name="Normal 10 3 2 4 3" xfId="1960"/>
    <cellStyle name="Normal 10 3 2 4 4" xfId="1961"/>
    <cellStyle name="Normal 10 3 2 4 5" xfId="1962"/>
    <cellStyle name="Normal 10 3 2 4 6" xfId="1963"/>
    <cellStyle name="Normal 10 3 2 4 7" xfId="28420"/>
    <cellStyle name="Normal 10 3 2 5" xfId="1964"/>
    <cellStyle name="Normal 10 3 2 5 2" xfId="1965"/>
    <cellStyle name="Normal 10 3 2 5 2 2" xfId="1966"/>
    <cellStyle name="Normal 10 3 2 5 2 3" xfId="1967"/>
    <cellStyle name="Normal 10 3 2 5 2 4" xfId="1968"/>
    <cellStyle name="Normal 10 3 2 5 2 5" xfId="1969"/>
    <cellStyle name="Normal 10 3 2 5 2 6" xfId="28421"/>
    <cellStyle name="Normal 10 3 2 5 3" xfId="1970"/>
    <cellStyle name="Normal 10 3 2 5 4" xfId="1971"/>
    <cellStyle name="Normal 10 3 2 5 5" xfId="1972"/>
    <cellStyle name="Normal 10 3 2 5 6" xfId="1973"/>
    <cellStyle name="Normal 10 3 2 5 7" xfId="28422"/>
    <cellStyle name="Normal 10 3 2 6" xfId="1974"/>
    <cellStyle name="Normal 10 3 2 6 2" xfId="1975"/>
    <cellStyle name="Normal 10 3 2 6 2 2" xfId="1976"/>
    <cellStyle name="Normal 10 3 2 6 2 3" xfId="1977"/>
    <cellStyle name="Normal 10 3 2 6 2 4" xfId="1978"/>
    <cellStyle name="Normal 10 3 2 6 2 5" xfId="1979"/>
    <cellStyle name="Normal 10 3 2 6 2 6" xfId="28423"/>
    <cellStyle name="Normal 10 3 2 6 3" xfId="1980"/>
    <cellStyle name="Normal 10 3 2 6 4" xfId="1981"/>
    <cellStyle name="Normal 10 3 2 6 5" xfId="1982"/>
    <cellStyle name="Normal 10 3 2 6 6" xfId="1983"/>
    <cellStyle name="Normal 10 3 2 6 7" xfId="28424"/>
    <cellStyle name="Normal 10 3 2 7" xfId="1984"/>
    <cellStyle name="Normal 10 3 2 7 2" xfId="1985"/>
    <cellStyle name="Normal 10 3 2 7 2 2" xfId="1986"/>
    <cellStyle name="Normal 10 3 2 7 2 3" xfId="1987"/>
    <cellStyle name="Normal 10 3 2 7 2 4" xfId="1988"/>
    <cellStyle name="Normal 10 3 2 7 2 5" xfId="1989"/>
    <cellStyle name="Normal 10 3 2 7 2 6" xfId="28425"/>
    <cellStyle name="Normal 10 3 2 7 3" xfId="1990"/>
    <cellStyle name="Normal 10 3 2 7 4" xfId="1991"/>
    <cellStyle name="Normal 10 3 2 7 5" xfId="1992"/>
    <cellStyle name="Normal 10 3 2 7 6" xfId="1993"/>
    <cellStyle name="Normal 10 3 2 7 7" xfId="28426"/>
    <cellStyle name="Normal 10 3 2 8" xfId="1994"/>
    <cellStyle name="Normal 10 3 2 8 2" xfId="1995"/>
    <cellStyle name="Normal 10 3 2 8 2 2" xfId="1996"/>
    <cellStyle name="Normal 10 3 2 8 2 3" xfId="1997"/>
    <cellStyle name="Normal 10 3 2 8 2 4" xfId="1998"/>
    <cellStyle name="Normal 10 3 2 8 2 5" xfId="1999"/>
    <cellStyle name="Normal 10 3 2 8 2 6" xfId="28427"/>
    <cellStyle name="Normal 10 3 2 8 3" xfId="2000"/>
    <cellStyle name="Normal 10 3 2 8 4" xfId="2001"/>
    <cellStyle name="Normal 10 3 2 8 5" xfId="2002"/>
    <cellStyle name="Normal 10 3 2 8 6" xfId="2003"/>
    <cellStyle name="Normal 10 3 2 8 7" xfId="28428"/>
    <cellStyle name="Normal 10 3 2 9" xfId="2004"/>
    <cellStyle name="Normal 10 3 2 9 2" xfId="2005"/>
    <cellStyle name="Normal 10 3 2 9 2 2" xfId="2006"/>
    <cellStyle name="Normal 10 3 2 9 2 3" xfId="2007"/>
    <cellStyle name="Normal 10 3 2 9 2 4" xfId="2008"/>
    <cellStyle name="Normal 10 3 2 9 2 5" xfId="2009"/>
    <cellStyle name="Normal 10 3 2 9 2 6" xfId="28429"/>
    <cellStyle name="Normal 10 3 2 9 3" xfId="2010"/>
    <cellStyle name="Normal 10 3 2 9 4" xfId="2011"/>
    <cellStyle name="Normal 10 3 2 9 5" xfId="2012"/>
    <cellStyle name="Normal 10 3 2 9 6" xfId="2013"/>
    <cellStyle name="Normal 10 3 2 9 7" xfId="28430"/>
    <cellStyle name="Normal 10 3 2_Motorrad" xfId="2014"/>
    <cellStyle name="Normal 10 3 20" xfId="2015"/>
    <cellStyle name="Normal 10 3 20 2" xfId="2016"/>
    <cellStyle name="Normal 10 3 20 2 2" xfId="2017"/>
    <cellStyle name="Normal 10 3 20 2 3" xfId="2018"/>
    <cellStyle name="Normal 10 3 20 2 4" xfId="2019"/>
    <cellStyle name="Normal 10 3 20 2 5" xfId="2020"/>
    <cellStyle name="Normal 10 3 20 2 6" xfId="28431"/>
    <cellStyle name="Normal 10 3 20 3" xfId="2021"/>
    <cellStyle name="Normal 10 3 20 4" xfId="2022"/>
    <cellStyle name="Normal 10 3 20 5" xfId="2023"/>
    <cellStyle name="Normal 10 3 20 6" xfId="2024"/>
    <cellStyle name="Normal 10 3 20 7" xfId="28432"/>
    <cellStyle name="Normal 10 3 21" xfId="2025"/>
    <cellStyle name="Normal 10 3 21 2" xfId="2026"/>
    <cellStyle name="Normal 10 3 21 2 2" xfId="2027"/>
    <cellStyle name="Normal 10 3 21 2 3" xfId="2028"/>
    <cellStyle name="Normal 10 3 21 2 4" xfId="2029"/>
    <cellStyle name="Normal 10 3 21 2 5" xfId="2030"/>
    <cellStyle name="Normal 10 3 21 2 6" xfId="28433"/>
    <cellStyle name="Normal 10 3 21 3" xfId="2031"/>
    <cellStyle name="Normal 10 3 21 4" xfId="2032"/>
    <cellStyle name="Normal 10 3 21 5" xfId="2033"/>
    <cellStyle name="Normal 10 3 21 6" xfId="2034"/>
    <cellStyle name="Normal 10 3 21 7" xfId="28434"/>
    <cellStyle name="Normal 10 3 22" xfId="2035"/>
    <cellStyle name="Normal 10 3 22 2" xfId="2036"/>
    <cellStyle name="Normal 10 3 22 3" xfId="2037"/>
    <cellStyle name="Normal 10 3 22 4" xfId="2038"/>
    <cellStyle name="Normal 10 3 22 5" xfId="2039"/>
    <cellStyle name="Normal 10 3 22 6" xfId="28435"/>
    <cellStyle name="Normal 10 3 23" xfId="2040"/>
    <cellStyle name="Normal 10 3 23 2" xfId="2041"/>
    <cellStyle name="Normal 10 3 23 3" xfId="2042"/>
    <cellStyle name="Normal 10 3 23 4" xfId="2043"/>
    <cellStyle name="Normal 10 3 23 5" xfId="2044"/>
    <cellStyle name="Normal 10 3 23 6" xfId="28436"/>
    <cellStyle name="Normal 10 3 24" xfId="2045"/>
    <cellStyle name="Normal 10 3 24 2" xfId="2046"/>
    <cellStyle name="Normal 10 3 24 3" xfId="2047"/>
    <cellStyle name="Normal 10 3 24 4" xfId="2048"/>
    <cellStyle name="Normal 10 3 24 5" xfId="2049"/>
    <cellStyle name="Normal 10 3 24 6" xfId="28437"/>
    <cellStyle name="Normal 10 3 25" xfId="2050"/>
    <cellStyle name="Normal 10 3 25 2" xfId="28438"/>
    <cellStyle name="Normal 10 3 26" xfId="2051"/>
    <cellStyle name="Normal 10 3 27" xfId="2052"/>
    <cellStyle name="Normal 10 3 28" xfId="2053"/>
    <cellStyle name="Normal 10 3 29" xfId="2054"/>
    <cellStyle name="Normal 10 3 3" xfId="2055"/>
    <cellStyle name="Normal 10 3 3 2" xfId="2056"/>
    <cellStyle name="Normal 10 3 3 2 2" xfId="2057"/>
    <cellStyle name="Normal 10 3 3 2 3" xfId="2058"/>
    <cellStyle name="Normal 10 3 3 2 4" xfId="2059"/>
    <cellStyle name="Normal 10 3 3 2 5" xfId="2060"/>
    <cellStyle name="Normal 10 3 3 2 6" xfId="28439"/>
    <cellStyle name="Normal 10 3 3 3" xfId="2061"/>
    <cellStyle name="Normal 10 3 3 4" xfId="2062"/>
    <cellStyle name="Normal 10 3 3 5" xfId="2063"/>
    <cellStyle name="Normal 10 3 3 6" xfId="2064"/>
    <cellStyle name="Normal 10 3 3 7" xfId="2065"/>
    <cellStyle name="Normal 10 3 3 8" xfId="2066"/>
    <cellStyle name="Normal 10 3 3 9" xfId="28440"/>
    <cellStyle name="Normal 10 3 30" xfId="28441"/>
    <cellStyle name="Normal 10 3 4" xfId="2067"/>
    <cellStyle name="Normal 10 3 4 2" xfId="2068"/>
    <cellStyle name="Normal 10 3 4 2 2" xfId="2069"/>
    <cellStyle name="Normal 10 3 4 2 3" xfId="2070"/>
    <cellStyle name="Normal 10 3 4 2 4" xfId="2071"/>
    <cellStyle name="Normal 10 3 4 2 5" xfId="2072"/>
    <cellStyle name="Normal 10 3 4 2 6" xfId="28442"/>
    <cellStyle name="Normal 10 3 4 3" xfId="2073"/>
    <cellStyle name="Normal 10 3 4 4" xfId="2074"/>
    <cellStyle name="Normal 10 3 4 5" xfId="2075"/>
    <cellStyle name="Normal 10 3 4 6" xfId="2076"/>
    <cellStyle name="Normal 10 3 4 7" xfId="2077"/>
    <cellStyle name="Normal 10 3 4 8" xfId="2078"/>
    <cellStyle name="Normal 10 3 4 9" xfId="28443"/>
    <cellStyle name="Normal 10 3 5" xfId="2079"/>
    <cellStyle name="Normal 10 3 5 2" xfId="2080"/>
    <cellStyle name="Normal 10 3 5 2 2" xfId="2081"/>
    <cellStyle name="Normal 10 3 5 2 3" xfId="2082"/>
    <cellStyle name="Normal 10 3 5 2 4" xfId="2083"/>
    <cellStyle name="Normal 10 3 5 2 5" xfId="2084"/>
    <cellStyle name="Normal 10 3 5 2 6" xfId="28444"/>
    <cellStyle name="Normal 10 3 5 3" xfId="2085"/>
    <cellStyle name="Normal 10 3 5 4" xfId="2086"/>
    <cellStyle name="Normal 10 3 5 5" xfId="2087"/>
    <cellStyle name="Normal 10 3 5 6" xfId="2088"/>
    <cellStyle name="Normal 10 3 5 7" xfId="28445"/>
    <cellStyle name="Normal 10 3 6" xfId="2089"/>
    <cellStyle name="Normal 10 3 6 2" xfId="2090"/>
    <cellStyle name="Normal 10 3 6 2 2" xfId="2091"/>
    <cellStyle name="Normal 10 3 6 2 3" xfId="2092"/>
    <cellStyle name="Normal 10 3 6 2 4" xfId="2093"/>
    <cellStyle name="Normal 10 3 6 2 5" xfId="2094"/>
    <cellStyle name="Normal 10 3 6 2 6" xfId="28446"/>
    <cellStyle name="Normal 10 3 6 3" xfId="2095"/>
    <cellStyle name="Normal 10 3 6 4" xfId="2096"/>
    <cellStyle name="Normal 10 3 6 5" xfId="2097"/>
    <cellStyle name="Normal 10 3 6 6" xfId="2098"/>
    <cellStyle name="Normal 10 3 6 7" xfId="28447"/>
    <cellStyle name="Normal 10 3 7" xfId="2099"/>
    <cellStyle name="Normal 10 3 7 2" xfId="2100"/>
    <cellStyle name="Normal 10 3 7 2 2" xfId="2101"/>
    <cellStyle name="Normal 10 3 7 2 3" xfId="2102"/>
    <cellStyle name="Normal 10 3 7 2 4" xfId="2103"/>
    <cellStyle name="Normal 10 3 7 2 5" xfId="2104"/>
    <cellStyle name="Normal 10 3 7 2 6" xfId="28448"/>
    <cellStyle name="Normal 10 3 7 3" xfId="2105"/>
    <cellStyle name="Normal 10 3 7 4" xfId="2106"/>
    <cellStyle name="Normal 10 3 7 5" xfId="2107"/>
    <cellStyle name="Normal 10 3 7 6" xfId="2108"/>
    <cellStyle name="Normal 10 3 7 7" xfId="28449"/>
    <cellStyle name="Normal 10 3 8" xfId="2109"/>
    <cellStyle name="Normal 10 3 8 2" xfId="2110"/>
    <cellStyle name="Normal 10 3 8 2 2" xfId="2111"/>
    <cellStyle name="Normal 10 3 8 2 3" xfId="2112"/>
    <cellStyle name="Normal 10 3 8 2 4" xfId="2113"/>
    <cellStyle name="Normal 10 3 8 2 5" xfId="2114"/>
    <cellStyle name="Normal 10 3 8 2 6" xfId="28450"/>
    <cellStyle name="Normal 10 3 8 3" xfId="2115"/>
    <cellStyle name="Normal 10 3 8 4" xfId="2116"/>
    <cellStyle name="Normal 10 3 8 5" xfId="2117"/>
    <cellStyle name="Normal 10 3 8 6" xfId="2118"/>
    <cellStyle name="Normal 10 3 8 7" xfId="28451"/>
    <cellStyle name="Normal 10 3 9" xfId="2119"/>
    <cellStyle name="Normal 10 3 9 2" xfId="2120"/>
    <cellStyle name="Normal 10 3 9 2 2" xfId="2121"/>
    <cellStyle name="Normal 10 3 9 2 3" xfId="2122"/>
    <cellStyle name="Normal 10 3 9 2 4" xfId="2123"/>
    <cellStyle name="Normal 10 3 9 2 5" xfId="2124"/>
    <cellStyle name="Normal 10 3 9 2 6" xfId="28452"/>
    <cellStyle name="Normal 10 3 9 3" xfId="2125"/>
    <cellStyle name="Normal 10 3 9 4" xfId="2126"/>
    <cellStyle name="Normal 10 3 9 5" xfId="2127"/>
    <cellStyle name="Normal 10 3 9 6" xfId="2128"/>
    <cellStyle name="Normal 10 3 9 7" xfId="28453"/>
    <cellStyle name="Normal 10 3_Motorrad" xfId="2129"/>
    <cellStyle name="Normal 10 30" xfId="2130"/>
    <cellStyle name="Normal 10 31" xfId="2131"/>
    <cellStyle name="Normal 10 32" xfId="28454"/>
    <cellStyle name="Normal 10 4" xfId="2132"/>
    <cellStyle name="Normal 10 4 10" xfId="2133"/>
    <cellStyle name="Normal 10 4 10 2" xfId="2134"/>
    <cellStyle name="Normal 10 4 10 2 2" xfId="2135"/>
    <cellStyle name="Normal 10 4 10 2 3" xfId="2136"/>
    <cellStyle name="Normal 10 4 10 2 4" xfId="2137"/>
    <cellStyle name="Normal 10 4 10 2 5" xfId="2138"/>
    <cellStyle name="Normal 10 4 10 2 6" xfId="28455"/>
    <cellStyle name="Normal 10 4 10 3" xfId="2139"/>
    <cellStyle name="Normal 10 4 10 4" xfId="2140"/>
    <cellStyle name="Normal 10 4 10 5" xfId="2141"/>
    <cellStyle name="Normal 10 4 10 6" xfId="2142"/>
    <cellStyle name="Normal 10 4 10 7" xfId="28456"/>
    <cellStyle name="Normal 10 4 11" xfId="2143"/>
    <cellStyle name="Normal 10 4 11 2" xfId="2144"/>
    <cellStyle name="Normal 10 4 11 2 2" xfId="2145"/>
    <cellStyle name="Normal 10 4 11 2 3" xfId="2146"/>
    <cellStyle name="Normal 10 4 11 2 4" xfId="2147"/>
    <cellStyle name="Normal 10 4 11 2 5" xfId="2148"/>
    <cellStyle name="Normal 10 4 11 2 6" xfId="28457"/>
    <cellStyle name="Normal 10 4 11 3" xfId="2149"/>
    <cellStyle name="Normal 10 4 11 4" xfId="2150"/>
    <cellStyle name="Normal 10 4 11 5" xfId="2151"/>
    <cellStyle name="Normal 10 4 11 6" xfId="2152"/>
    <cellStyle name="Normal 10 4 11 7" xfId="28458"/>
    <cellStyle name="Normal 10 4 12" xfId="2153"/>
    <cellStyle name="Normal 10 4 12 2" xfId="2154"/>
    <cellStyle name="Normal 10 4 12 2 2" xfId="2155"/>
    <cellStyle name="Normal 10 4 12 2 3" xfId="2156"/>
    <cellStyle name="Normal 10 4 12 2 4" xfId="2157"/>
    <cellStyle name="Normal 10 4 12 2 5" xfId="2158"/>
    <cellStyle name="Normal 10 4 12 2 6" xfId="28459"/>
    <cellStyle name="Normal 10 4 12 3" xfId="2159"/>
    <cellStyle name="Normal 10 4 12 4" xfId="2160"/>
    <cellStyle name="Normal 10 4 12 5" xfId="2161"/>
    <cellStyle name="Normal 10 4 12 6" xfId="2162"/>
    <cellStyle name="Normal 10 4 12 7" xfId="28460"/>
    <cellStyle name="Normal 10 4 13" xfId="2163"/>
    <cellStyle name="Normal 10 4 13 2" xfId="2164"/>
    <cellStyle name="Normal 10 4 13 2 2" xfId="2165"/>
    <cellStyle name="Normal 10 4 13 2 3" xfId="2166"/>
    <cellStyle name="Normal 10 4 13 2 4" xfId="2167"/>
    <cellStyle name="Normal 10 4 13 2 5" xfId="2168"/>
    <cellStyle name="Normal 10 4 13 2 6" xfId="28461"/>
    <cellStyle name="Normal 10 4 13 3" xfId="2169"/>
    <cellStyle name="Normal 10 4 13 4" xfId="2170"/>
    <cellStyle name="Normal 10 4 13 5" xfId="2171"/>
    <cellStyle name="Normal 10 4 13 6" xfId="2172"/>
    <cellStyle name="Normal 10 4 13 7" xfId="28462"/>
    <cellStyle name="Normal 10 4 14" xfId="2173"/>
    <cellStyle name="Normal 10 4 14 2" xfId="2174"/>
    <cellStyle name="Normal 10 4 14 2 2" xfId="2175"/>
    <cellStyle name="Normal 10 4 14 2 3" xfId="2176"/>
    <cellStyle name="Normal 10 4 14 2 4" xfId="2177"/>
    <cellStyle name="Normal 10 4 14 2 5" xfId="2178"/>
    <cellStyle name="Normal 10 4 14 2 6" xfId="28463"/>
    <cellStyle name="Normal 10 4 14 3" xfId="2179"/>
    <cellStyle name="Normal 10 4 14 4" xfId="2180"/>
    <cellStyle name="Normal 10 4 14 5" xfId="2181"/>
    <cellStyle name="Normal 10 4 14 6" xfId="2182"/>
    <cellStyle name="Normal 10 4 14 7" xfId="28464"/>
    <cellStyle name="Normal 10 4 15" xfId="2183"/>
    <cellStyle name="Normal 10 4 15 2" xfId="2184"/>
    <cellStyle name="Normal 10 4 15 2 2" xfId="2185"/>
    <cellStyle name="Normal 10 4 15 2 3" xfId="2186"/>
    <cellStyle name="Normal 10 4 15 2 4" xfId="2187"/>
    <cellStyle name="Normal 10 4 15 2 5" xfId="2188"/>
    <cellStyle name="Normal 10 4 15 2 6" xfId="28465"/>
    <cellStyle name="Normal 10 4 15 3" xfId="2189"/>
    <cellStyle name="Normal 10 4 15 4" xfId="2190"/>
    <cellStyle name="Normal 10 4 15 5" xfId="2191"/>
    <cellStyle name="Normal 10 4 15 6" xfId="2192"/>
    <cellStyle name="Normal 10 4 15 7" xfId="28466"/>
    <cellStyle name="Normal 10 4 16" xfId="2193"/>
    <cellStyle name="Normal 10 4 16 2" xfId="2194"/>
    <cellStyle name="Normal 10 4 16 2 2" xfId="2195"/>
    <cellStyle name="Normal 10 4 16 2 3" xfId="2196"/>
    <cellStyle name="Normal 10 4 16 2 4" xfId="2197"/>
    <cellStyle name="Normal 10 4 16 2 5" xfId="2198"/>
    <cellStyle name="Normal 10 4 16 2 6" xfId="28467"/>
    <cellStyle name="Normal 10 4 16 3" xfId="2199"/>
    <cellStyle name="Normal 10 4 16 4" xfId="2200"/>
    <cellStyle name="Normal 10 4 16 5" xfId="2201"/>
    <cellStyle name="Normal 10 4 16 6" xfId="2202"/>
    <cellStyle name="Normal 10 4 16 7" xfId="28468"/>
    <cellStyle name="Normal 10 4 17" xfId="2203"/>
    <cellStyle name="Normal 10 4 17 2" xfId="2204"/>
    <cellStyle name="Normal 10 4 17 2 2" xfId="2205"/>
    <cellStyle name="Normal 10 4 17 2 3" xfId="2206"/>
    <cellStyle name="Normal 10 4 17 2 4" xfId="2207"/>
    <cellStyle name="Normal 10 4 17 2 5" xfId="2208"/>
    <cellStyle name="Normal 10 4 17 2 6" xfId="28469"/>
    <cellStyle name="Normal 10 4 17 3" xfId="2209"/>
    <cellStyle name="Normal 10 4 17 4" xfId="2210"/>
    <cellStyle name="Normal 10 4 17 5" xfId="2211"/>
    <cellStyle name="Normal 10 4 17 6" xfId="2212"/>
    <cellStyle name="Normal 10 4 17 7" xfId="28470"/>
    <cellStyle name="Normal 10 4 18" xfId="2213"/>
    <cellStyle name="Normal 10 4 18 2" xfId="2214"/>
    <cellStyle name="Normal 10 4 18 2 2" xfId="2215"/>
    <cellStyle name="Normal 10 4 18 2 3" xfId="2216"/>
    <cellStyle name="Normal 10 4 18 2 4" xfId="2217"/>
    <cellStyle name="Normal 10 4 18 2 5" xfId="2218"/>
    <cellStyle name="Normal 10 4 18 2 6" xfId="28471"/>
    <cellStyle name="Normal 10 4 18 3" xfId="2219"/>
    <cellStyle name="Normal 10 4 18 4" xfId="2220"/>
    <cellStyle name="Normal 10 4 18 5" xfId="2221"/>
    <cellStyle name="Normal 10 4 18 6" xfId="2222"/>
    <cellStyle name="Normal 10 4 18 7" xfId="28472"/>
    <cellStyle name="Normal 10 4 19" xfId="2223"/>
    <cellStyle name="Normal 10 4 19 2" xfId="2224"/>
    <cellStyle name="Normal 10 4 19 2 2" xfId="2225"/>
    <cellStyle name="Normal 10 4 19 2 3" xfId="2226"/>
    <cellStyle name="Normal 10 4 19 2 4" xfId="2227"/>
    <cellStyle name="Normal 10 4 19 2 5" xfId="2228"/>
    <cellStyle name="Normal 10 4 19 2 6" xfId="28473"/>
    <cellStyle name="Normal 10 4 19 3" xfId="2229"/>
    <cellStyle name="Normal 10 4 19 4" xfId="2230"/>
    <cellStyle name="Normal 10 4 19 5" xfId="2231"/>
    <cellStyle name="Normal 10 4 19 6" xfId="2232"/>
    <cellStyle name="Normal 10 4 19 7" xfId="28474"/>
    <cellStyle name="Normal 10 4 2" xfId="2233"/>
    <cellStyle name="Normal 10 4 2 2" xfId="2234"/>
    <cellStyle name="Normal 10 4 2 2 2" xfId="2235"/>
    <cellStyle name="Normal 10 4 2 2 3" xfId="2236"/>
    <cellStyle name="Normal 10 4 2 2 4" xfId="2237"/>
    <cellStyle name="Normal 10 4 2 2 5" xfId="2238"/>
    <cellStyle name="Normal 10 4 2 2 6" xfId="28475"/>
    <cellStyle name="Normal 10 4 2 3" xfId="2239"/>
    <cellStyle name="Normal 10 4 2 4" xfId="2240"/>
    <cellStyle name="Normal 10 4 2 5" xfId="2241"/>
    <cellStyle name="Normal 10 4 2 6" xfId="2242"/>
    <cellStyle name="Normal 10 4 2 7" xfId="2243"/>
    <cellStyle name="Normal 10 4 2 8" xfId="2244"/>
    <cellStyle name="Normal 10 4 2 9" xfId="28476"/>
    <cellStyle name="Normal 10 4 20" xfId="2245"/>
    <cellStyle name="Normal 10 4 20 2" xfId="2246"/>
    <cellStyle name="Normal 10 4 20 2 2" xfId="2247"/>
    <cellStyle name="Normal 10 4 20 2 3" xfId="2248"/>
    <cellStyle name="Normal 10 4 20 2 4" xfId="2249"/>
    <cellStyle name="Normal 10 4 20 2 5" xfId="2250"/>
    <cellStyle name="Normal 10 4 20 2 6" xfId="28477"/>
    <cellStyle name="Normal 10 4 20 3" xfId="2251"/>
    <cellStyle name="Normal 10 4 20 4" xfId="2252"/>
    <cellStyle name="Normal 10 4 20 5" xfId="2253"/>
    <cellStyle name="Normal 10 4 20 6" xfId="2254"/>
    <cellStyle name="Normal 10 4 20 7" xfId="28478"/>
    <cellStyle name="Normal 10 4 21" xfId="2255"/>
    <cellStyle name="Normal 10 4 21 2" xfId="2256"/>
    <cellStyle name="Normal 10 4 21 3" xfId="2257"/>
    <cellStyle name="Normal 10 4 21 4" xfId="2258"/>
    <cellStyle name="Normal 10 4 21 5" xfId="2259"/>
    <cellStyle name="Normal 10 4 21 6" xfId="28479"/>
    <cellStyle name="Normal 10 4 22" xfId="2260"/>
    <cellStyle name="Normal 10 4 22 2" xfId="2261"/>
    <cellStyle name="Normal 10 4 22 3" xfId="2262"/>
    <cellStyle name="Normal 10 4 22 4" xfId="2263"/>
    <cellStyle name="Normal 10 4 22 5" xfId="2264"/>
    <cellStyle name="Normal 10 4 22 6" xfId="28480"/>
    <cellStyle name="Normal 10 4 23" xfId="2265"/>
    <cellStyle name="Normal 10 4 23 2" xfId="2266"/>
    <cellStyle name="Normal 10 4 23 3" xfId="2267"/>
    <cellStyle name="Normal 10 4 23 4" xfId="2268"/>
    <cellStyle name="Normal 10 4 23 5" xfId="2269"/>
    <cellStyle name="Normal 10 4 23 6" xfId="28481"/>
    <cellStyle name="Normal 10 4 24" xfId="2270"/>
    <cellStyle name="Normal 10 4 24 2" xfId="28482"/>
    <cellStyle name="Normal 10 4 25" xfId="2271"/>
    <cellStyle name="Normal 10 4 26" xfId="2272"/>
    <cellStyle name="Normal 10 4 27" xfId="2273"/>
    <cellStyle name="Normal 10 4 28" xfId="2274"/>
    <cellStyle name="Normal 10 4 29" xfId="28483"/>
    <cellStyle name="Normal 10 4 3" xfId="2275"/>
    <cellStyle name="Normal 10 4 3 2" xfId="2276"/>
    <cellStyle name="Normal 10 4 3 2 2" xfId="2277"/>
    <cellStyle name="Normal 10 4 3 2 3" xfId="2278"/>
    <cellStyle name="Normal 10 4 3 2 4" xfId="2279"/>
    <cellStyle name="Normal 10 4 3 2 5" xfId="2280"/>
    <cellStyle name="Normal 10 4 3 2 6" xfId="28484"/>
    <cellStyle name="Normal 10 4 3 3" xfId="2281"/>
    <cellStyle name="Normal 10 4 3 4" xfId="2282"/>
    <cellStyle name="Normal 10 4 3 5" xfId="2283"/>
    <cellStyle name="Normal 10 4 3 6" xfId="2284"/>
    <cellStyle name="Normal 10 4 3 7" xfId="2285"/>
    <cellStyle name="Normal 10 4 3 8" xfId="2286"/>
    <cellStyle name="Normal 10 4 3 9" xfId="28485"/>
    <cellStyle name="Normal 10 4 4" xfId="2287"/>
    <cellStyle name="Normal 10 4 4 2" xfId="2288"/>
    <cellStyle name="Normal 10 4 4 2 2" xfId="2289"/>
    <cellStyle name="Normal 10 4 4 2 3" xfId="2290"/>
    <cellStyle name="Normal 10 4 4 2 4" xfId="2291"/>
    <cellStyle name="Normal 10 4 4 2 5" xfId="2292"/>
    <cellStyle name="Normal 10 4 4 2 6" xfId="28486"/>
    <cellStyle name="Normal 10 4 4 3" xfId="2293"/>
    <cellStyle name="Normal 10 4 4 4" xfId="2294"/>
    <cellStyle name="Normal 10 4 4 5" xfId="2295"/>
    <cellStyle name="Normal 10 4 4 6" xfId="2296"/>
    <cellStyle name="Normal 10 4 4 7" xfId="28487"/>
    <cellStyle name="Normal 10 4 5" xfId="2297"/>
    <cellStyle name="Normal 10 4 5 2" xfId="2298"/>
    <cellStyle name="Normal 10 4 5 2 2" xfId="2299"/>
    <cellStyle name="Normal 10 4 5 2 3" xfId="2300"/>
    <cellStyle name="Normal 10 4 5 2 4" xfId="2301"/>
    <cellStyle name="Normal 10 4 5 2 5" xfId="2302"/>
    <cellStyle name="Normal 10 4 5 2 6" xfId="28488"/>
    <cellStyle name="Normal 10 4 5 3" xfId="2303"/>
    <cellStyle name="Normal 10 4 5 4" xfId="2304"/>
    <cellStyle name="Normal 10 4 5 5" xfId="2305"/>
    <cellStyle name="Normal 10 4 5 6" xfId="2306"/>
    <cellStyle name="Normal 10 4 5 7" xfId="28489"/>
    <cellStyle name="Normal 10 4 6" xfId="2307"/>
    <cellStyle name="Normal 10 4 6 2" xfId="2308"/>
    <cellStyle name="Normal 10 4 6 2 2" xfId="2309"/>
    <cellStyle name="Normal 10 4 6 2 3" xfId="2310"/>
    <cellStyle name="Normal 10 4 6 2 4" xfId="2311"/>
    <cellStyle name="Normal 10 4 6 2 5" xfId="2312"/>
    <cellStyle name="Normal 10 4 6 2 6" xfId="28490"/>
    <cellStyle name="Normal 10 4 6 3" xfId="2313"/>
    <cellStyle name="Normal 10 4 6 4" xfId="2314"/>
    <cellStyle name="Normal 10 4 6 5" xfId="2315"/>
    <cellStyle name="Normal 10 4 6 6" xfId="2316"/>
    <cellStyle name="Normal 10 4 6 7" xfId="28491"/>
    <cellStyle name="Normal 10 4 7" xfId="2317"/>
    <cellStyle name="Normal 10 4 7 2" xfId="2318"/>
    <cellStyle name="Normal 10 4 7 2 2" xfId="2319"/>
    <cellStyle name="Normal 10 4 7 2 3" xfId="2320"/>
    <cellStyle name="Normal 10 4 7 2 4" xfId="2321"/>
    <cellStyle name="Normal 10 4 7 2 5" xfId="2322"/>
    <cellStyle name="Normal 10 4 7 2 6" xfId="28492"/>
    <cellStyle name="Normal 10 4 7 3" xfId="2323"/>
    <cellStyle name="Normal 10 4 7 4" xfId="2324"/>
    <cellStyle name="Normal 10 4 7 5" xfId="2325"/>
    <cellStyle name="Normal 10 4 7 6" xfId="2326"/>
    <cellStyle name="Normal 10 4 7 7" xfId="28493"/>
    <cellStyle name="Normal 10 4 8" xfId="2327"/>
    <cellStyle name="Normal 10 4 8 2" xfId="2328"/>
    <cellStyle name="Normal 10 4 8 2 2" xfId="2329"/>
    <cellStyle name="Normal 10 4 8 2 3" xfId="2330"/>
    <cellStyle name="Normal 10 4 8 2 4" xfId="2331"/>
    <cellStyle name="Normal 10 4 8 2 5" xfId="2332"/>
    <cellStyle name="Normal 10 4 8 2 6" xfId="28494"/>
    <cellStyle name="Normal 10 4 8 3" xfId="2333"/>
    <cellStyle name="Normal 10 4 8 4" xfId="2334"/>
    <cellStyle name="Normal 10 4 8 5" xfId="2335"/>
    <cellStyle name="Normal 10 4 8 6" xfId="2336"/>
    <cellStyle name="Normal 10 4 8 7" xfId="28495"/>
    <cellStyle name="Normal 10 4 9" xfId="2337"/>
    <cellStyle name="Normal 10 4 9 2" xfId="2338"/>
    <cellStyle name="Normal 10 4 9 2 2" xfId="2339"/>
    <cellStyle name="Normal 10 4 9 2 3" xfId="2340"/>
    <cellStyle name="Normal 10 4 9 2 4" xfId="2341"/>
    <cellStyle name="Normal 10 4 9 2 5" xfId="2342"/>
    <cellStyle name="Normal 10 4 9 2 6" xfId="28496"/>
    <cellStyle name="Normal 10 4 9 3" xfId="2343"/>
    <cellStyle name="Normal 10 4 9 4" xfId="2344"/>
    <cellStyle name="Normal 10 4 9 5" xfId="2345"/>
    <cellStyle name="Normal 10 4 9 6" xfId="2346"/>
    <cellStyle name="Normal 10 4 9 7" xfId="28497"/>
    <cellStyle name="Normal 10 4_Motorrad" xfId="2347"/>
    <cellStyle name="Normal 10 5" xfId="2348"/>
    <cellStyle name="Normal 10 5 2" xfId="2349"/>
    <cellStyle name="Normal 10 5 2 2" xfId="2350"/>
    <cellStyle name="Normal 10 5 2 3" xfId="2351"/>
    <cellStyle name="Normal 10 5 2 4" xfId="2352"/>
    <cellStyle name="Normal 10 5 2 5" xfId="2353"/>
    <cellStyle name="Normal 10 5 2 6" xfId="28498"/>
    <cellStyle name="Normal 10 5 3" xfId="2354"/>
    <cellStyle name="Normal 10 5 4" xfId="2355"/>
    <cellStyle name="Normal 10 5 5" xfId="2356"/>
    <cellStyle name="Normal 10 5 6" xfId="2357"/>
    <cellStyle name="Normal 10 5 7" xfId="2358"/>
    <cellStyle name="Normal 10 5 8" xfId="2359"/>
    <cellStyle name="Normal 10 5 9" xfId="28499"/>
    <cellStyle name="Normal 10 6" xfId="2360"/>
    <cellStyle name="Normal 10 6 2" xfId="2361"/>
    <cellStyle name="Normal 10 6 2 2" xfId="2362"/>
    <cellStyle name="Normal 10 6 2 3" xfId="2363"/>
    <cellStyle name="Normal 10 6 2 4" xfId="2364"/>
    <cellStyle name="Normal 10 6 2 5" xfId="2365"/>
    <cellStyle name="Normal 10 6 2 6" xfId="28500"/>
    <cellStyle name="Normal 10 6 3" xfId="2366"/>
    <cellStyle name="Normal 10 6 4" xfId="2367"/>
    <cellStyle name="Normal 10 6 5" xfId="2368"/>
    <cellStyle name="Normal 10 6 6" xfId="2369"/>
    <cellStyle name="Normal 10 6 7" xfId="2370"/>
    <cellStyle name="Normal 10 6 8" xfId="2371"/>
    <cellStyle name="Normal 10 6 9" xfId="28501"/>
    <cellStyle name="Normal 10 7" xfId="2372"/>
    <cellStyle name="Normal 10 7 2" xfId="2373"/>
    <cellStyle name="Normal 10 7 2 2" xfId="2374"/>
    <cellStyle name="Normal 10 7 2 3" xfId="2375"/>
    <cellStyle name="Normal 10 7 2 4" xfId="2376"/>
    <cellStyle name="Normal 10 7 2 5" xfId="2377"/>
    <cellStyle name="Normal 10 7 2 6" xfId="28502"/>
    <cellStyle name="Normal 10 7 3" xfId="2378"/>
    <cellStyle name="Normal 10 7 4" xfId="2379"/>
    <cellStyle name="Normal 10 7 5" xfId="2380"/>
    <cellStyle name="Normal 10 7 6" xfId="2381"/>
    <cellStyle name="Normal 10 7 7" xfId="2382"/>
    <cellStyle name="Normal 10 7 8" xfId="2383"/>
    <cellStyle name="Normal 10 7 9" xfId="28503"/>
    <cellStyle name="Normal 10 8" xfId="2384"/>
    <cellStyle name="Normal 10 8 2" xfId="2385"/>
    <cellStyle name="Normal 10 8 2 2" xfId="2386"/>
    <cellStyle name="Normal 10 8 2 3" xfId="2387"/>
    <cellStyle name="Normal 10 8 2 4" xfId="2388"/>
    <cellStyle name="Normal 10 8 2 5" xfId="2389"/>
    <cellStyle name="Normal 10 8 2 6" xfId="28504"/>
    <cellStyle name="Normal 10 8 3" xfId="2390"/>
    <cellStyle name="Normal 10 8 4" xfId="2391"/>
    <cellStyle name="Normal 10 8 5" xfId="2392"/>
    <cellStyle name="Normal 10 8 6" xfId="2393"/>
    <cellStyle name="Normal 10 8 7" xfId="28505"/>
    <cellStyle name="Normal 10 9" xfId="2394"/>
    <cellStyle name="Normal 10 9 2" xfId="2395"/>
    <cellStyle name="Normal 10 9 2 2" xfId="2396"/>
    <cellStyle name="Normal 10 9 2 3" xfId="2397"/>
    <cellStyle name="Normal 10 9 2 4" xfId="2398"/>
    <cellStyle name="Normal 10 9 2 5" xfId="2399"/>
    <cellStyle name="Normal 10 9 2 6" xfId="28506"/>
    <cellStyle name="Normal 10 9 3" xfId="2400"/>
    <cellStyle name="Normal 10 9 4" xfId="2401"/>
    <cellStyle name="Normal 10 9 5" xfId="2402"/>
    <cellStyle name="Normal 10 9 6" xfId="2403"/>
    <cellStyle name="Normal 10 9 7" xfId="28507"/>
    <cellStyle name="Normal 10_Motorrad" xfId="2404"/>
    <cellStyle name="Normal 11" xfId="2405"/>
    <cellStyle name="Normal 11 2" xfId="2406"/>
    <cellStyle name="Normal 11 2 2" xfId="2407"/>
    <cellStyle name="Normal 11 2 3" xfId="2408"/>
    <cellStyle name="Normal 11 3" xfId="2409"/>
    <cellStyle name="Normal 11 4" xfId="2410"/>
    <cellStyle name="Normal 12" xfId="2411"/>
    <cellStyle name="Normal 12 2" xfId="2412"/>
    <cellStyle name="Normal 12 3" xfId="2413"/>
    <cellStyle name="Normal 13" xfId="2414"/>
    <cellStyle name="Normal 13 2" xfId="2415"/>
    <cellStyle name="Normal 13 2 10" xfId="2416"/>
    <cellStyle name="Normal 13 2 10 2" xfId="2417"/>
    <cellStyle name="Normal 13 2 10 2 2" xfId="2418"/>
    <cellStyle name="Normal 13 2 10 2 3" xfId="2419"/>
    <cellStyle name="Normal 13 2 10 2 4" xfId="2420"/>
    <cellStyle name="Normal 13 2 10 2 5" xfId="2421"/>
    <cellStyle name="Normal 13 2 10 2 6" xfId="28508"/>
    <cellStyle name="Normal 13 2 10 3" xfId="2422"/>
    <cellStyle name="Normal 13 2 10 4" xfId="2423"/>
    <cellStyle name="Normal 13 2 10 5" xfId="2424"/>
    <cellStyle name="Normal 13 2 10 6" xfId="2425"/>
    <cellStyle name="Normal 13 2 10 7" xfId="28509"/>
    <cellStyle name="Normal 13 2 11" xfId="2426"/>
    <cellStyle name="Normal 13 2 11 2" xfId="2427"/>
    <cellStyle name="Normal 13 2 11 2 2" xfId="2428"/>
    <cellStyle name="Normal 13 2 11 2 3" xfId="2429"/>
    <cellStyle name="Normal 13 2 11 2 4" xfId="2430"/>
    <cellStyle name="Normal 13 2 11 2 5" xfId="2431"/>
    <cellStyle name="Normal 13 2 11 2 6" xfId="28510"/>
    <cellStyle name="Normal 13 2 11 3" xfId="2432"/>
    <cellStyle name="Normal 13 2 11 4" xfId="2433"/>
    <cellStyle name="Normal 13 2 11 5" xfId="2434"/>
    <cellStyle name="Normal 13 2 11 6" xfId="2435"/>
    <cellStyle name="Normal 13 2 11 7" xfId="28511"/>
    <cellStyle name="Normal 13 2 12" xfId="2436"/>
    <cellStyle name="Normal 13 2 12 2" xfId="2437"/>
    <cellStyle name="Normal 13 2 12 2 2" xfId="2438"/>
    <cellStyle name="Normal 13 2 12 2 3" xfId="2439"/>
    <cellStyle name="Normal 13 2 12 2 4" xfId="2440"/>
    <cellStyle name="Normal 13 2 12 2 5" xfId="2441"/>
    <cellStyle name="Normal 13 2 12 2 6" xfId="28512"/>
    <cellStyle name="Normal 13 2 12 3" xfId="2442"/>
    <cellStyle name="Normal 13 2 12 4" xfId="2443"/>
    <cellStyle name="Normal 13 2 12 5" xfId="2444"/>
    <cellStyle name="Normal 13 2 12 6" xfId="2445"/>
    <cellStyle name="Normal 13 2 12 7" xfId="28513"/>
    <cellStyle name="Normal 13 2 13" xfId="2446"/>
    <cellStyle name="Normal 13 2 13 2" xfId="2447"/>
    <cellStyle name="Normal 13 2 13 2 2" xfId="2448"/>
    <cellStyle name="Normal 13 2 13 2 3" xfId="2449"/>
    <cellStyle name="Normal 13 2 13 2 4" xfId="2450"/>
    <cellStyle name="Normal 13 2 13 2 5" xfId="2451"/>
    <cellStyle name="Normal 13 2 13 2 6" xfId="28514"/>
    <cellStyle name="Normal 13 2 13 3" xfId="2452"/>
    <cellStyle name="Normal 13 2 13 4" xfId="2453"/>
    <cellStyle name="Normal 13 2 13 5" xfId="2454"/>
    <cellStyle name="Normal 13 2 13 6" xfId="2455"/>
    <cellStyle name="Normal 13 2 13 7" xfId="28515"/>
    <cellStyle name="Normal 13 2 14" xfId="2456"/>
    <cellStyle name="Normal 13 2 14 2" xfId="2457"/>
    <cellStyle name="Normal 13 2 14 2 2" xfId="2458"/>
    <cellStyle name="Normal 13 2 14 2 3" xfId="2459"/>
    <cellStyle name="Normal 13 2 14 2 4" xfId="2460"/>
    <cellStyle name="Normal 13 2 14 2 5" xfId="2461"/>
    <cellStyle name="Normal 13 2 14 2 6" xfId="28516"/>
    <cellStyle name="Normal 13 2 14 3" xfId="2462"/>
    <cellStyle name="Normal 13 2 14 4" xfId="2463"/>
    <cellStyle name="Normal 13 2 14 5" xfId="2464"/>
    <cellStyle name="Normal 13 2 14 6" xfId="2465"/>
    <cellStyle name="Normal 13 2 14 7" xfId="28517"/>
    <cellStyle name="Normal 13 2 15" xfId="2466"/>
    <cellStyle name="Normal 13 2 15 2" xfId="2467"/>
    <cellStyle name="Normal 13 2 15 2 2" xfId="2468"/>
    <cellStyle name="Normal 13 2 15 2 3" xfId="2469"/>
    <cellStyle name="Normal 13 2 15 2 4" xfId="2470"/>
    <cellStyle name="Normal 13 2 15 2 5" xfId="2471"/>
    <cellStyle name="Normal 13 2 15 2 6" xfId="28518"/>
    <cellStyle name="Normal 13 2 15 3" xfId="2472"/>
    <cellStyle name="Normal 13 2 15 4" xfId="2473"/>
    <cellStyle name="Normal 13 2 15 5" xfId="2474"/>
    <cellStyle name="Normal 13 2 15 6" xfId="2475"/>
    <cellStyle name="Normal 13 2 15 7" xfId="28519"/>
    <cellStyle name="Normal 13 2 16" xfId="2476"/>
    <cellStyle name="Normal 13 2 16 2" xfId="2477"/>
    <cellStyle name="Normal 13 2 16 2 2" xfId="2478"/>
    <cellStyle name="Normal 13 2 16 2 3" xfId="2479"/>
    <cellStyle name="Normal 13 2 16 2 4" xfId="2480"/>
    <cellStyle name="Normal 13 2 16 2 5" xfId="2481"/>
    <cellStyle name="Normal 13 2 16 2 6" xfId="28520"/>
    <cellStyle name="Normal 13 2 16 3" xfId="2482"/>
    <cellStyle name="Normal 13 2 16 4" xfId="2483"/>
    <cellStyle name="Normal 13 2 16 5" xfId="2484"/>
    <cellStyle name="Normal 13 2 16 6" xfId="2485"/>
    <cellStyle name="Normal 13 2 16 7" xfId="28521"/>
    <cellStyle name="Normal 13 2 17" xfId="2486"/>
    <cellStyle name="Normal 13 2 17 2" xfId="2487"/>
    <cellStyle name="Normal 13 2 17 2 2" xfId="2488"/>
    <cellStyle name="Normal 13 2 17 2 3" xfId="2489"/>
    <cellStyle name="Normal 13 2 17 2 4" xfId="2490"/>
    <cellStyle name="Normal 13 2 17 2 5" xfId="2491"/>
    <cellStyle name="Normal 13 2 17 2 6" xfId="28522"/>
    <cellStyle name="Normal 13 2 17 3" xfId="2492"/>
    <cellStyle name="Normal 13 2 17 4" xfId="2493"/>
    <cellStyle name="Normal 13 2 17 5" xfId="2494"/>
    <cellStyle name="Normal 13 2 17 6" xfId="2495"/>
    <cellStyle name="Normal 13 2 17 7" xfId="28523"/>
    <cellStyle name="Normal 13 2 18" xfId="2496"/>
    <cellStyle name="Normal 13 2 18 2" xfId="2497"/>
    <cellStyle name="Normal 13 2 18 2 2" xfId="2498"/>
    <cellStyle name="Normal 13 2 18 2 3" xfId="2499"/>
    <cellStyle name="Normal 13 2 18 2 4" xfId="2500"/>
    <cellStyle name="Normal 13 2 18 2 5" xfId="2501"/>
    <cellStyle name="Normal 13 2 18 2 6" xfId="28524"/>
    <cellStyle name="Normal 13 2 18 3" xfId="2502"/>
    <cellStyle name="Normal 13 2 18 4" xfId="2503"/>
    <cellStyle name="Normal 13 2 18 5" xfId="2504"/>
    <cellStyle name="Normal 13 2 18 6" xfId="2505"/>
    <cellStyle name="Normal 13 2 18 7" xfId="28525"/>
    <cellStyle name="Normal 13 2 19" xfId="2506"/>
    <cellStyle name="Normal 13 2 19 2" xfId="2507"/>
    <cellStyle name="Normal 13 2 19 2 2" xfId="2508"/>
    <cellStyle name="Normal 13 2 19 2 3" xfId="2509"/>
    <cellStyle name="Normal 13 2 19 2 4" xfId="2510"/>
    <cellStyle name="Normal 13 2 19 2 5" xfId="2511"/>
    <cellStyle name="Normal 13 2 19 2 6" xfId="28526"/>
    <cellStyle name="Normal 13 2 19 3" xfId="2512"/>
    <cellStyle name="Normal 13 2 19 4" xfId="2513"/>
    <cellStyle name="Normal 13 2 19 5" xfId="2514"/>
    <cellStyle name="Normal 13 2 19 6" xfId="2515"/>
    <cellStyle name="Normal 13 2 19 7" xfId="28527"/>
    <cellStyle name="Normal 13 2 2" xfId="2516"/>
    <cellStyle name="Normal 13 2 2 2" xfId="2517"/>
    <cellStyle name="Normal 13 2 2 2 2" xfId="2518"/>
    <cellStyle name="Normal 13 2 2 2 3" xfId="2519"/>
    <cellStyle name="Normal 13 2 2 2 4" xfId="2520"/>
    <cellStyle name="Normal 13 2 2 2 5" xfId="2521"/>
    <cellStyle name="Normal 13 2 2 2 6" xfId="28528"/>
    <cellStyle name="Normal 13 2 2 3" xfId="2522"/>
    <cellStyle name="Normal 13 2 2 4" xfId="2523"/>
    <cellStyle name="Normal 13 2 2 5" xfId="2524"/>
    <cellStyle name="Normal 13 2 2 6" xfId="2525"/>
    <cellStyle name="Normal 13 2 2 7" xfId="2526"/>
    <cellStyle name="Normal 13 2 2 8" xfId="2527"/>
    <cellStyle name="Normal 13 2 2 9" xfId="28529"/>
    <cellStyle name="Normal 13 2 20" xfId="2528"/>
    <cellStyle name="Normal 13 2 20 2" xfId="2529"/>
    <cellStyle name="Normal 13 2 20 2 2" xfId="2530"/>
    <cellStyle name="Normal 13 2 20 2 3" xfId="2531"/>
    <cellStyle name="Normal 13 2 20 2 4" xfId="2532"/>
    <cellStyle name="Normal 13 2 20 2 5" xfId="2533"/>
    <cellStyle name="Normal 13 2 20 2 6" xfId="28530"/>
    <cellStyle name="Normal 13 2 20 3" xfId="2534"/>
    <cellStyle name="Normal 13 2 20 4" xfId="2535"/>
    <cellStyle name="Normal 13 2 20 5" xfId="2536"/>
    <cellStyle name="Normal 13 2 20 6" xfId="2537"/>
    <cellStyle name="Normal 13 2 20 7" xfId="28531"/>
    <cellStyle name="Normal 13 2 21" xfId="2538"/>
    <cellStyle name="Normal 13 2 21 2" xfId="2539"/>
    <cellStyle name="Normal 13 2 21 3" xfId="2540"/>
    <cellStyle name="Normal 13 2 21 4" xfId="2541"/>
    <cellStyle name="Normal 13 2 21 5" xfId="2542"/>
    <cellStyle name="Normal 13 2 21 6" xfId="28532"/>
    <cellStyle name="Normal 13 2 22" xfId="2543"/>
    <cellStyle name="Normal 13 2 22 2" xfId="2544"/>
    <cellStyle name="Normal 13 2 22 3" xfId="2545"/>
    <cellStyle name="Normal 13 2 22 4" xfId="2546"/>
    <cellStyle name="Normal 13 2 22 5" xfId="2547"/>
    <cellStyle name="Normal 13 2 22 6" xfId="28533"/>
    <cellStyle name="Normal 13 2 23" xfId="2548"/>
    <cellStyle name="Normal 13 2 23 2" xfId="2549"/>
    <cellStyle name="Normal 13 2 23 3" xfId="2550"/>
    <cellStyle name="Normal 13 2 23 4" xfId="2551"/>
    <cellStyle name="Normal 13 2 23 5" xfId="2552"/>
    <cellStyle name="Normal 13 2 23 6" xfId="28534"/>
    <cellStyle name="Normal 13 2 24" xfId="2553"/>
    <cellStyle name="Normal 13 2 24 2" xfId="28535"/>
    <cellStyle name="Normal 13 2 25" xfId="2554"/>
    <cellStyle name="Normal 13 2 26" xfId="2555"/>
    <cellStyle name="Normal 13 2 27" xfId="2556"/>
    <cellStyle name="Normal 13 2 28" xfId="2557"/>
    <cellStyle name="Normal 13 2 29" xfId="28536"/>
    <cellStyle name="Normal 13 2 3" xfId="2558"/>
    <cellStyle name="Normal 13 2 3 2" xfId="2559"/>
    <cellStyle name="Normal 13 2 3 2 2" xfId="2560"/>
    <cellStyle name="Normal 13 2 3 2 3" xfId="2561"/>
    <cellStyle name="Normal 13 2 3 2 4" xfId="2562"/>
    <cellStyle name="Normal 13 2 3 2 5" xfId="2563"/>
    <cellStyle name="Normal 13 2 3 2 6" xfId="28537"/>
    <cellStyle name="Normal 13 2 3 3" xfId="2564"/>
    <cellStyle name="Normal 13 2 3 4" xfId="2565"/>
    <cellStyle name="Normal 13 2 3 5" xfId="2566"/>
    <cellStyle name="Normal 13 2 3 6" xfId="2567"/>
    <cellStyle name="Normal 13 2 3 7" xfId="2568"/>
    <cellStyle name="Normal 13 2 3 8" xfId="2569"/>
    <cellStyle name="Normal 13 2 3 9" xfId="28538"/>
    <cellStyle name="Normal 13 2 4" xfId="2570"/>
    <cellStyle name="Normal 13 2 4 2" xfId="2571"/>
    <cellStyle name="Normal 13 2 4 2 2" xfId="2572"/>
    <cellStyle name="Normal 13 2 4 2 3" xfId="2573"/>
    <cellStyle name="Normal 13 2 4 2 4" xfId="2574"/>
    <cellStyle name="Normal 13 2 4 2 5" xfId="2575"/>
    <cellStyle name="Normal 13 2 4 2 6" xfId="28539"/>
    <cellStyle name="Normal 13 2 4 3" xfId="2576"/>
    <cellStyle name="Normal 13 2 4 4" xfId="2577"/>
    <cellStyle name="Normal 13 2 4 5" xfId="2578"/>
    <cellStyle name="Normal 13 2 4 6" xfId="2579"/>
    <cellStyle name="Normal 13 2 4 7" xfId="28540"/>
    <cellStyle name="Normal 13 2 5" xfId="2580"/>
    <cellStyle name="Normal 13 2 5 2" xfId="2581"/>
    <cellStyle name="Normal 13 2 5 2 2" xfId="2582"/>
    <cellStyle name="Normal 13 2 5 2 3" xfId="2583"/>
    <cellStyle name="Normal 13 2 5 2 4" xfId="2584"/>
    <cellStyle name="Normal 13 2 5 2 5" xfId="2585"/>
    <cellStyle name="Normal 13 2 5 2 6" xfId="28541"/>
    <cellStyle name="Normal 13 2 5 3" xfId="2586"/>
    <cellStyle name="Normal 13 2 5 4" xfId="2587"/>
    <cellStyle name="Normal 13 2 5 5" xfId="2588"/>
    <cellStyle name="Normal 13 2 5 6" xfId="2589"/>
    <cellStyle name="Normal 13 2 5 7" xfId="28542"/>
    <cellStyle name="Normal 13 2 6" xfId="2590"/>
    <cellStyle name="Normal 13 2 6 2" xfId="2591"/>
    <cellStyle name="Normal 13 2 6 2 2" xfId="2592"/>
    <cellStyle name="Normal 13 2 6 2 3" xfId="2593"/>
    <cellStyle name="Normal 13 2 6 2 4" xfId="2594"/>
    <cellStyle name="Normal 13 2 6 2 5" xfId="2595"/>
    <cellStyle name="Normal 13 2 6 2 6" xfId="28543"/>
    <cellStyle name="Normal 13 2 6 3" xfId="2596"/>
    <cellStyle name="Normal 13 2 6 4" xfId="2597"/>
    <cellStyle name="Normal 13 2 6 5" xfId="2598"/>
    <cellStyle name="Normal 13 2 6 6" xfId="2599"/>
    <cellStyle name="Normal 13 2 6 7" xfId="28544"/>
    <cellStyle name="Normal 13 2 7" xfId="2600"/>
    <cellStyle name="Normal 13 2 7 2" xfId="2601"/>
    <cellStyle name="Normal 13 2 7 2 2" xfId="2602"/>
    <cellStyle name="Normal 13 2 7 2 3" xfId="2603"/>
    <cellStyle name="Normal 13 2 7 2 4" xfId="2604"/>
    <cellStyle name="Normal 13 2 7 2 5" xfId="2605"/>
    <cellStyle name="Normal 13 2 7 2 6" xfId="28545"/>
    <cellStyle name="Normal 13 2 7 3" xfId="2606"/>
    <cellStyle name="Normal 13 2 7 4" xfId="2607"/>
    <cellStyle name="Normal 13 2 7 5" xfId="2608"/>
    <cellStyle name="Normal 13 2 7 6" xfId="2609"/>
    <cellStyle name="Normal 13 2 7 7" xfId="28546"/>
    <cellStyle name="Normal 13 2 8" xfId="2610"/>
    <cellStyle name="Normal 13 2 8 2" xfId="2611"/>
    <cellStyle name="Normal 13 2 8 2 2" xfId="2612"/>
    <cellStyle name="Normal 13 2 8 2 3" xfId="2613"/>
    <cellStyle name="Normal 13 2 8 2 4" xfId="2614"/>
    <cellStyle name="Normal 13 2 8 2 5" xfId="2615"/>
    <cellStyle name="Normal 13 2 8 2 6" xfId="28547"/>
    <cellStyle name="Normal 13 2 8 3" xfId="2616"/>
    <cellStyle name="Normal 13 2 8 4" xfId="2617"/>
    <cellStyle name="Normal 13 2 8 5" xfId="2618"/>
    <cellStyle name="Normal 13 2 8 6" xfId="2619"/>
    <cellStyle name="Normal 13 2 8 7" xfId="28548"/>
    <cellStyle name="Normal 13 2 9" xfId="2620"/>
    <cellStyle name="Normal 13 2 9 2" xfId="2621"/>
    <cellStyle name="Normal 13 2 9 2 2" xfId="2622"/>
    <cellStyle name="Normal 13 2 9 2 3" xfId="2623"/>
    <cellStyle name="Normal 13 2 9 2 4" xfId="2624"/>
    <cellStyle name="Normal 13 2 9 2 5" xfId="2625"/>
    <cellStyle name="Normal 13 2 9 2 6" xfId="28549"/>
    <cellStyle name="Normal 13 2 9 3" xfId="2626"/>
    <cellStyle name="Normal 13 2 9 4" xfId="2627"/>
    <cellStyle name="Normal 13 2 9 5" xfId="2628"/>
    <cellStyle name="Normal 13 2 9 6" xfId="2629"/>
    <cellStyle name="Normal 13 2 9 7" xfId="28550"/>
    <cellStyle name="Normal 13 2_Motorrad" xfId="2630"/>
    <cellStyle name="Normal 13 3" xfId="2631"/>
    <cellStyle name="Normal 13 3 10" xfId="2632"/>
    <cellStyle name="Normal 13 3 10 2" xfId="2633"/>
    <cellStyle name="Normal 13 3 10 2 2" xfId="2634"/>
    <cellStyle name="Normal 13 3 10 2 3" xfId="2635"/>
    <cellStyle name="Normal 13 3 10 2 4" xfId="2636"/>
    <cellStyle name="Normal 13 3 10 2 5" xfId="2637"/>
    <cellStyle name="Normal 13 3 10 2 6" xfId="28551"/>
    <cellStyle name="Normal 13 3 10 3" xfId="2638"/>
    <cellStyle name="Normal 13 3 10 4" xfId="2639"/>
    <cellStyle name="Normal 13 3 10 5" xfId="2640"/>
    <cellStyle name="Normal 13 3 10 6" xfId="2641"/>
    <cellStyle name="Normal 13 3 10 7" xfId="28552"/>
    <cellStyle name="Normal 13 3 11" xfId="2642"/>
    <cellStyle name="Normal 13 3 11 2" xfId="2643"/>
    <cellStyle name="Normal 13 3 11 2 2" xfId="2644"/>
    <cellStyle name="Normal 13 3 11 2 3" xfId="2645"/>
    <cellStyle name="Normal 13 3 11 2 4" xfId="2646"/>
    <cellStyle name="Normal 13 3 11 2 5" xfId="2647"/>
    <cellStyle name="Normal 13 3 11 2 6" xfId="28553"/>
    <cellStyle name="Normal 13 3 11 3" xfId="2648"/>
    <cellStyle name="Normal 13 3 11 4" xfId="2649"/>
    <cellStyle name="Normal 13 3 11 5" xfId="2650"/>
    <cellStyle name="Normal 13 3 11 6" xfId="2651"/>
    <cellStyle name="Normal 13 3 11 7" xfId="28554"/>
    <cellStyle name="Normal 13 3 12" xfId="2652"/>
    <cellStyle name="Normal 13 3 12 2" xfId="2653"/>
    <cellStyle name="Normal 13 3 12 2 2" xfId="2654"/>
    <cellStyle name="Normal 13 3 12 2 3" xfId="2655"/>
    <cellStyle name="Normal 13 3 12 2 4" xfId="2656"/>
    <cellStyle name="Normal 13 3 12 2 5" xfId="2657"/>
    <cellStyle name="Normal 13 3 12 2 6" xfId="28555"/>
    <cellStyle name="Normal 13 3 12 3" xfId="2658"/>
    <cellStyle name="Normal 13 3 12 4" xfId="2659"/>
    <cellStyle name="Normal 13 3 12 5" xfId="2660"/>
    <cellStyle name="Normal 13 3 12 6" xfId="2661"/>
    <cellStyle name="Normal 13 3 12 7" xfId="28556"/>
    <cellStyle name="Normal 13 3 13" xfId="2662"/>
    <cellStyle name="Normal 13 3 13 2" xfId="2663"/>
    <cellStyle name="Normal 13 3 13 2 2" xfId="2664"/>
    <cellStyle name="Normal 13 3 13 2 3" xfId="2665"/>
    <cellStyle name="Normal 13 3 13 2 4" xfId="2666"/>
    <cellStyle name="Normal 13 3 13 2 5" xfId="2667"/>
    <cellStyle name="Normal 13 3 13 2 6" xfId="28557"/>
    <cellStyle name="Normal 13 3 13 3" xfId="2668"/>
    <cellStyle name="Normal 13 3 13 4" xfId="2669"/>
    <cellStyle name="Normal 13 3 13 5" xfId="2670"/>
    <cellStyle name="Normal 13 3 13 6" xfId="2671"/>
    <cellStyle name="Normal 13 3 13 7" xfId="28558"/>
    <cellStyle name="Normal 13 3 14" xfId="2672"/>
    <cellStyle name="Normal 13 3 14 2" xfId="2673"/>
    <cellStyle name="Normal 13 3 14 2 2" xfId="2674"/>
    <cellStyle name="Normal 13 3 14 2 3" xfId="2675"/>
    <cellStyle name="Normal 13 3 14 2 4" xfId="2676"/>
    <cellStyle name="Normal 13 3 14 2 5" xfId="2677"/>
    <cellStyle name="Normal 13 3 14 2 6" xfId="28559"/>
    <cellStyle name="Normal 13 3 14 3" xfId="2678"/>
    <cellStyle name="Normal 13 3 14 4" xfId="2679"/>
    <cellStyle name="Normal 13 3 14 5" xfId="2680"/>
    <cellStyle name="Normal 13 3 14 6" xfId="2681"/>
    <cellStyle name="Normal 13 3 14 7" xfId="28560"/>
    <cellStyle name="Normal 13 3 15" xfId="2682"/>
    <cellStyle name="Normal 13 3 15 2" xfId="2683"/>
    <cellStyle name="Normal 13 3 15 2 2" xfId="2684"/>
    <cellStyle name="Normal 13 3 15 2 3" xfId="2685"/>
    <cellStyle name="Normal 13 3 15 2 4" xfId="2686"/>
    <cellStyle name="Normal 13 3 15 2 5" xfId="2687"/>
    <cellStyle name="Normal 13 3 15 2 6" xfId="28561"/>
    <cellStyle name="Normal 13 3 15 3" xfId="2688"/>
    <cellStyle name="Normal 13 3 15 4" xfId="2689"/>
    <cellStyle name="Normal 13 3 15 5" xfId="2690"/>
    <cellStyle name="Normal 13 3 15 6" xfId="2691"/>
    <cellStyle name="Normal 13 3 15 7" xfId="28562"/>
    <cellStyle name="Normal 13 3 16" xfId="2692"/>
    <cellStyle name="Normal 13 3 16 2" xfId="2693"/>
    <cellStyle name="Normal 13 3 16 2 2" xfId="2694"/>
    <cellStyle name="Normal 13 3 16 2 3" xfId="2695"/>
    <cellStyle name="Normal 13 3 16 2 4" xfId="2696"/>
    <cellStyle name="Normal 13 3 16 2 5" xfId="2697"/>
    <cellStyle name="Normal 13 3 16 2 6" xfId="28563"/>
    <cellStyle name="Normal 13 3 16 3" xfId="2698"/>
    <cellStyle name="Normal 13 3 16 4" xfId="2699"/>
    <cellStyle name="Normal 13 3 16 5" xfId="2700"/>
    <cellStyle name="Normal 13 3 16 6" xfId="2701"/>
    <cellStyle name="Normal 13 3 16 7" xfId="28564"/>
    <cellStyle name="Normal 13 3 17" xfId="2702"/>
    <cellStyle name="Normal 13 3 17 2" xfId="2703"/>
    <cellStyle name="Normal 13 3 17 2 2" xfId="2704"/>
    <cellStyle name="Normal 13 3 17 2 3" xfId="2705"/>
    <cellStyle name="Normal 13 3 17 2 4" xfId="2706"/>
    <cellStyle name="Normal 13 3 17 2 5" xfId="2707"/>
    <cellStyle name="Normal 13 3 17 2 6" xfId="28565"/>
    <cellStyle name="Normal 13 3 17 3" xfId="2708"/>
    <cellStyle name="Normal 13 3 17 4" xfId="2709"/>
    <cellStyle name="Normal 13 3 17 5" xfId="2710"/>
    <cellStyle name="Normal 13 3 17 6" xfId="2711"/>
    <cellStyle name="Normal 13 3 17 7" xfId="28566"/>
    <cellStyle name="Normal 13 3 18" xfId="2712"/>
    <cellStyle name="Normal 13 3 18 2" xfId="2713"/>
    <cellStyle name="Normal 13 3 18 2 2" xfId="2714"/>
    <cellStyle name="Normal 13 3 18 2 3" xfId="2715"/>
    <cellStyle name="Normal 13 3 18 2 4" xfId="2716"/>
    <cellStyle name="Normal 13 3 18 2 5" xfId="2717"/>
    <cellStyle name="Normal 13 3 18 2 6" xfId="28567"/>
    <cellStyle name="Normal 13 3 18 3" xfId="2718"/>
    <cellStyle name="Normal 13 3 18 4" xfId="2719"/>
    <cellStyle name="Normal 13 3 18 5" xfId="2720"/>
    <cellStyle name="Normal 13 3 18 6" xfId="2721"/>
    <cellStyle name="Normal 13 3 18 7" xfId="28568"/>
    <cellStyle name="Normal 13 3 19" xfId="2722"/>
    <cellStyle name="Normal 13 3 19 2" xfId="2723"/>
    <cellStyle name="Normal 13 3 19 2 2" xfId="2724"/>
    <cellStyle name="Normal 13 3 19 2 3" xfId="2725"/>
    <cellStyle name="Normal 13 3 19 2 4" xfId="2726"/>
    <cellStyle name="Normal 13 3 19 2 5" xfId="2727"/>
    <cellStyle name="Normal 13 3 19 2 6" xfId="28569"/>
    <cellStyle name="Normal 13 3 19 3" xfId="2728"/>
    <cellStyle name="Normal 13 3 19 4" xfId="2729"/>
    <cellStyle name="Normal 13 3 19 5" xfId="2730"/>
    <cellStyle name="Normal 13 3 19 6" xfId="2731"/>
    <cellStyle name="Normal 13 3 19 7" xfId="28570"/>
    <cellStyle name="Normal 13 3 2" xfId="2732"/>
    <cellStyle name="Normal 13 3 2 2" xfId="2733"/>
    <cellStyle name="Normal 13 3 2 2 2" xfId="2734"/>
    <cellStyle name="Normal 13 3 2 2 3" xfId="2735"/>
    <cellStyle name="Normal 13 3 2 2 4" xfId="2736"/>
    <cellStyle name="Normal 13 3 2 2 5" xfId="2737"/>
    <cellStyle name="Normal 13 3 2 2 6" xfId="28571"/>
    <cellStyle name="Normal 13 3 2 3" xfId="2738"/>
    <cellStyle name="Normal 13 3 2 4" xfId="2739"/>
    <cellStyle name="Normal 13 3 2 5" xfId="2740"/>
    <cellStyle name="Normal 13 3 2 6" xfId="2741"/>
    <cellStyle name="Normal 13 3 2 7" xfId="2742"/>
    <cellStyle name="Normal 13 3 2 8" xfId="2743"/>
    <cellStyle name="Normal 13 3 2 9" xfId="28572"/>
    <cellStyle name="Normal 13 3 20" xfId="2744"/>
    <cellStyle name="Normal 13 3 20 2" xfId="2745"/>
    <cellStyle name="Normal 13 3 20 2 2" xfId="2746"/>
    <cellStyle name="Normal 13 3 20 2 3" xfId="2747"/>
    <cellStyle name="Normal 13 3 20 2 4" xfId="2748"/>
    <cellStyle name="Normal 13 3 20 2 5" xfId="2749"/>
    <cellStyle name="Normal 13 3 20 2 6" xfId="28573"/>
    <cellStyle name="Normal 13 3 20 3" xfId="2750"/>
    <cellStyle name="Normal 13 3 20 4" xfId="2751"/>
    <cellStyle name="Normal 13 3 20 5" xfId="2752"/>
    <cellStyle name="Normal 13 3 20 6" xfId="2753"/>
    <cellStyle name="Normal 13 3 20 7" xfId="28574"/>
    <cellStyle name="Normal 13 3 21" xfId="2754"/>
    <cellStyle name="Normal 13 3 21 2" xfId="2755"/>
    <cellStyle name="Normal 13 3 21 3" xfId="2756"/>
    <cellStyle name="Normal 13 3 21 4" xfId="2757"/>
    <cellStyle name="Normal 13 3 21 5" xfId="2758"/>
    <cellStyle name="Normal 13 3 21 6" xfId="28575"/>
    <cellStyle name="Normal 13 3 22" xfId="2759"/>
    <cellStyle name="Normal 13 3 22 2" xfId="2760"/>
    <cellStyle name="Normal 13 3 22 3" xfId="2761"/>
    <cellStyle name="Normal 13 3 22 4" xfId="2762"/>
    <cellStyle name="Normal 13 3 22 5" xfId="2763"/>
    <cellStyle name="Normal 13 3 22 6" xfId="28576"/>
    <cellStyle name="Normal 13 3 23" xfId="2764"/>
    <cellStyle name="Normal 13 3 23 2" xfId="2765"/>
    <cellStyle name="Normal 13 3 23 3" xfId="2766"/>
    <cellStyle name="Normal 13 3 23 4" xfId="2767"/>
    <cellStyle name="Normal 13 3 23 5" xfId="2768"/>
    <cellStyle name="Normal 13 3 23 6" xfId="28577"/>
    <cellStyle name="Normal 13 3 24" xfId="2769"/>
    <cellStyle name="Normal 13 3 24 2" xfId="28578"/>
    <cellStyle name="Normal 13 3 25" xfId="2770"/>
    <cellStyle name="Normal 13 3 26" xfId="2771"/>
    <cellStyle name="Normal 13 3 27" xfId="2772"/>
    <cellStyle name="Normal 13 3 28" xfId="2773"/>
    <cellStyle name="Normal 13 3 29" xfId="28579"/>
    <cellStyle name="Normal 13 3 3" xfId="2774"/>
    <cellStyle name="Normal 13 3 3 2" xfId="2775"/>
    <cellStyle name="Normal 13 3 3 2 2" xfId="2776"/>
    <cellStyle name="Normal 13 3 3 2 3" xfId="2777"/>
    <cellStyle name="Normal 13 3 3 2 4" xfId="2778"/>
    <cellStyle name="Normal 13 3 3 2 5" xfId="2779"/>
    <cellStyle name="Normal 13 3 3 2 6" xfId="28580"/>
    <cellStyle name="Normal 13 3 3 3" xfId="2780"/>
    <cellStyle name="Normal 13 3 3 4" xfId="2781"/>
    <cellStyle name="Normal 13 3 3 5" xfId="2782"/>
    <cellStyle name="Normal 13 3 3 6" xfId="2783"/>
    <cellStyle name="Normal 13 3 3 7" xfId="2784"/>
    <cellStyle name="Normal 13 3 3 8" xfId="2785"/>
    <cellStyle name="Normal 13 3 3 9" xfId="28581"/>
    <cellStyle name="Normal 13 3 4" xfId="2786"/>
    <cellStyle name="Normal 13 3 4 2" xfId="2787"/>
    <cellStyle name="Normal 13 3 4 2 2" xfId="2788"/>
    <cellStyle name="Normal 13 3 4 2 3" xfId="2789"/>
    <cellStyle name="Normal 13 3 4 2 4" xfId="2790"/>
    <cellStyle name="Normal 13 3 4 2 5" xfId="2791"/>
    <cellStyle name="Normal 13 3 4 2 6" xfId="28582"/>
    <cellStyle name="Normal 13 3 4 3" xfId="2792"/>
    <cellStyle name="Normal 13 3 4 4" xfId="2793"/>
    <cellStyle name="Normal 13 3 4 5" xfId="2794"/>
    <cellStyle name="Normal 13 3 4 6" xfId="2795"/>
    <cellStyle name="Normal 13 3 4 7" xfId="28583"/>
    <cellStyle name="Normal 13 3 5" xfId="2796"/>
    <cellStyle name="Normal 13 3 5 2" xfId="2797"/>
    <cellStyle name="Normal 13 3 5 2 2" xfId="2798"/>
    <cellStyle name="Normal 13 3 5 2 3" xfId="2799"/>
    <cellStyle name="Normal 13 3 5 2 4" xfId="2800"/>
    <cellStyle name="Normal 13 3 5 2 5" xfId="2801"/>
    <cellStyle name="Normal 13 3 5 2 6" xfId="28584"/>
    <cellStyle name="Normal 13 3 5 3" xfId="2802"/>
    <cellStyle name="Normal 13 3 5 4" xfId="2803"/>
    <cellStyle name="Normal 13 3 5 5" xfId="2804"/>
    <cellStyle name="Normal 13 3 5 6" xfId="2805"/>
    <cellStyle name="Normal 13 3 5 7" xfId="28585"/>
    <cellStyle name="Normal 13 3 6" xfId="2806"/>
    <cellStyle name="Normal 13 3 6 2" xfId="2807"/>
    <cellStyle name="Normal 13 3 6 2 2" xfId="2808"/>
    <cellStyle name="Normal 13 3 6 2 3" xfId="2809"/>
    <cellStyle name="Normal 13 3 6 2 4" xfId="2810"/>
    <cellStyle name="Normal 13 3 6 2 5" xfId="2811"/>
    <cellStyle name="Normal 13 3 6 2 6" xfId="28586"/>
    <cellStyle name="Normal 13 3 6 3" xfId="2812"/>
    <cellStyle name="Normal 13 3 6 4" xfId="2813"/>
    <cellStyle name="Normal 13 3 6 5" xfId="2814"/>
    <cellStyle name="Normal 13 3 6 6" xfId="2815"/>
    <cellStyle name="Normal 13 3 6 7" xfId="28587"/>
    <cellStyle name="Normal 13 3 7" xfId="2816"/>
    <cellStyle name="Normal 13 3 7 2" xfId="2817"/>
    <cellStyle name="Normal 13 3 7 2 2" xfId="2818"/>
    <cellStyle name="Normal 13 3 7 2 3" xfId="2819"/>
    <cellStyle name="Normal 13 3 7 2 4" xfId="2820"/>
    <cellStyle name="Normal 13 3 7 2 5" xfId="2821"/>
    <cellStyle name="Normal 13 3 7 2 6" xfId="28588"/>
    <cellStyle name="Normal 13 3 7 3" xfId="2822"/>
    <cellStyle name="Normal 13 3 7 4" xfId="2823"/>
    <cellStyle name="Normal 13 3 7 5" xfId="2824"/>
    <cellStyle name="Normal 13 3 7 6" xfId="2825"/>
    <cellStyle name="Normal 13 3 7 7" xfId="28589"/>
    <cellStyle name="Normal 13 3 8" xfId="2826"/>
    <cellStyle name="Normal 13 3 8 2" xfId="2827"/>
    <cellStyle name="Normal 13 3 8 2 2" xfId="2828"/>
    <cellStyle name="Normal 13 3 8 2 3" xfId="2829"/>
    <cellStyle name="Normal 13 3 8 2 4" xfId="2830"/>
    <cellStyle name="Normal 13 3 8 2 5" xfId="2831"/>
    <cellStyle name="Normal 13 3 8 2 6" xfId="28590"/>
    <cellStyle name="Normal 13 3 8 3" xfId="2832"/>
    <cellStyle name="Normal 13 3 8 4" xfId="2833"/>
    <cellStyle name="Normal 13 3 8 5" xfId="2834"/>
    <cellStyle name="Normal 13 3 8 6" xfId="2835"/>
    <cellStyle name="Normal 13 3 8 7" xfId="28591"/>
    <cellStyle name="Normal 13 3 9" xfId="2836"/>
    <cellStyle name="Normal 13 3 9 2" xfId="2837"/>
    <cellStyle name="Normal 13 3 9 2 2" xfId="2838"/>
    <cellStyle name="Normal 13 3 9 2 3" xfId="2839"/>
    <cellStyle name="Normal 13 3 9 2 4" xfId="2840"/>
    <cellStyle name="Normal 13 3 9 2 5" xfId="2841"/>
    <cellStyle name="Normal 13 3 9 2 6" xfId="28592"/>
    <cellStyle name="Normal 13 3 9 3" xfId="2842"/>
    <cellStyle name="Normal 13 3 9 4" xfId="2843"/>
    <cellStyle name="Normal 13 3 9 5" xfId="2844"/>
    <cellStyle name="Normal 13 3 9 6" xfId="2845"/>
    <cellStyle name="Normal 13 3 9 7" xfId="28593"/>
    <cellStyle name="Normal 13 3_Motorrad" xfId="2846"/>
    <cellStyle name="Normal 14" xfId="2847"/>
    <cellStyle name="Normal 14 10" xfId="2848"/>
    <cellStyle name="Normal 14 10 2" xfId="2849"/>
    <cellStyle name="Normal 14 10 2 2" xfId="2850"/>
    <cellStyle name="Normal 14 10 2 3" xfId="2851"/>
    <cellStyle name="Normal 14 10 2 4" xfId="2852"/>
    <cellStyle name="Normal 14 10 2 5" xfId="2853"/>
    <cellStyle name="Normal 14 10 2 6" xfId="28594"/>
    <cellStyle name="Normal 14 10 3" xfId="2854"/>
    <cellStyle name="Normal 14 10 4" xfId="2855"/>
    <cellStyle name="Normal 14 10 5" xfId="2856"/>
    <cellStyle name="Normal 14 10 6" xfId="2857"/>
    <cellStyle name="Normal 14 10 7" xfId="28595"/>
    <cellStyle name="Normal 14 11" xfId="2858"/>
    <cellStyle name="Normal 14 11 2" xfId="2859"/>
    <cellStyle name="Normal 14 11 2 2" xfId="2860"/>
    <cellStyle name="Normal 14 11 2 3" xfId="2861"/>
    <cellStyle name="Normal 14 11 2 4" xfId="2862"/>
    <cellStyle name="Normal 14 11 2 5" xfId="2863"/>
    <cellStyle name="Normal 14 11 2 6" xfId="28596"/>
    <cellStyle name="Normal 14 11 3" xfId="2864"/>
    <cellStyle name="Normal 14 11 4" xfId="2865"/>
    <cellStyle name="Normal 14 11 5" xfId="2866"/>
    <cellStyle name="Normal 14 11 6" xfId="2867"/>
    <cellStyle name="Normal 14 11 7" xfId="28597"/>
    <cellStyle name="Normal 14 12" xfId="2868"/>
    <cellStyle name="Normal 14 12 2" xfId="2869"/>
    <cellStyle name="Normal 14 12 2 2" xfId="2870"/>
    <cellStyle name="Normal 14 12 2 3" xfId="2871"/>
    <cellStyle name="Normal 14 12 2 4" xfId="2872"/>
    <cellStyle name="Normal 14 12 2 5" xfId="2873"/>
    <cellStyle name="Normal 14 12 2 6" xfId="28598"/>
    <cellStyle name="Normal 14 12 3" xfId="2874"/>
    <cellStyle name="Normal 14 12 4" xfId="2875"/>
    <cellStyle name="Normal 14 12 5" xfId="2876"/>
    <cellStyle name="Normal 14 12 6" xfId="2877"/>
    <cellStyle name="Normal 14 12 7" xfId="28599"/>
    <cellStyle name="Normal 14 13" xfId="2878"/>
    <cellStyle name="Normal 14 13 2" xfId="2879"/>
    <cellStyle name="Normal 14 13 2 2" xfId="2880"/>
    <cellStyle name="Normal 14 13 2 3" xfId="2881"/>
    <cellStyle name="Normal 14 13 2 4" xfId="2882"/>
    <cellStyle name="Normal 14 13 2 5" xfId="2883"/>
    <cellStyle name="Normal 14 13 2 6" xfId="28600"/>
    <cellStyle name="Normal 14 13 3" xfId="2884"/>
    <cellStyle name="Normal 14 13 4" xfId="2885"/>
    <cellStyle name="Normal 14 13 5" xfId="2886"/>
    <cellStyle name="Normal 14 13 6" xfId="2887"/>
    <cellStyle name="Normal 14 13 7" xfId="28601"/>
    <cellStyle name="Normal 14 14" xfId="2888"/>
    <cellStyle name="Normal 14 14 2" xfId="2889"/>
    <cellStyle name="Normal 14 14 2 2" xfId="2890"/>
    <cellStyle name="Normal 14 14 2 3" xfId="2891"/>
    <cellStyle name="Normal 14 14 2 4" xfId="2892"/>
    <cellStyle name="Normal 14 14 2 5" xfId="2893"/>
    <cellStyle name="Normal 14 14 2 6" xfId="28602"/>
    <cellStyle name="Normal 14 14 3" xfId="2894"/>
    <cellStyle name="Normal 14 14 4" xfId="2895"/>
    <cellStyle name="Normal 14 14 5" xfId="2896"/>
    <cellStyle name="Normal 14 14 6" xfId="2897"/>
    <cellStyle name="Normal 14 14 7" xfId="28603"/>
    <cellStyle name="Normal 14 15" xfId="2898"/>
    <cellStyle name="Normal 14 15 2" xfId="2899"/>
    <cellStyle name="Normal 14 15 2 2" xfId="2900"/>
    <cellStyle name="Normal 14 15 2 3" xfId="2901"/>
    <cellStyle name="Normal 14 15 2 4" xfId="2902"/>
    <cellStyle name="Normal 14 15 2 5" xfId="2903"/>
    <cellStyle name="Normal 14 15 2 6" xfId="28604"/>
    <cellStyle name="Normal 14 15 3" xfId="2904"/>
    <cellStyle name="Normal 14 15 4" xfId="2905"/>
    <cellStyle name="Normal 14 15 5" xfId="2906"/>
    <cellStyle name="Normal 14 15 6" xfId="2907"/>
    <cellStyle name="Normal 14 15 7" xfId="28605"/>
    <cellStyle name="Normal 14 16" xfId="2908"/>
    <cellStyle name="Normal 14 16 2" xfId="2909"/>
    <cellStyle name="Normal 14 16 2 2" xfId="2910"/>
    <cellStyle name="Normal 14 16 2 3" xfId="2911"/>
    <cellStyle name="Normal 14 16 2 4" xfId="2912"/>
    <cellStyle name="Normal 14 16 2 5" xfId="2913"/>
    <cellStyle name="Normal 14 16 2 6" xfId="28606"/>
    <cellStyle name="Normal 14 16 3" xfId="2914"/>
    <cellStyle name="Normal 14 16 4" xfId="2915"/>
    <cellStyle name="Normal 14 16 5" xfId="2916"/>
    <cellStyle name="Normal 14 16 6" xfId="2917"/>
    <cellStyle name="Normal 14 16 7" xfId="28607"/>
    <cellStyle name="Normal 14 17" xfId="2918"/>
    <cellStyle name="Normal 14 17 2" xfId="2919"/>
    <cellStyle name="Normal 14 17 2 2" xfId="2920"/>
    <cellStyle name="Normal 14 17 2 3" xfId="2921"/>
    <cellStyle name="Normal 14 17 2 4" xfId="2922"/>
    <cellStyle name="Normal 14 17 2 5" xfId="2923"/>
    <cellStyle name="Normal 14 17 2 6" xfId="28608"/>
    <cellStyle name="Normal 14 17 3" xfId="2924"/>
    <cellStyle name="Normal 14 17 4" xfId="2925"/>
    <cellStyle name="Normal 14 17 5" xfId="2926"/>
    <cellStyle name="Normal 14 17 6" xfId="2927"/>
    <cellStyle name="Normal 14 17 7" xfId="28609"/>
    <cellStyle name="Normal 14 18" xfId="2928"/>
    <cellStyle name="Normal 14 18 2" xfId="2929"/>
    <cellStyle name="Normal 14 18 2 2" xfId="2930"/>
    <cellStyle name="Normal 14 18 2 3" xfId="2931"/>
    <cellStyle name="Normal 14 18 2 4" xfId="2932"/>
    <cellStyle name="Normal 14 18 2 5" xfId="2933"/>
    <cellStyle name="Normal 14 18 2 6" xfId="28610"/>
    <cellStyle name="Normal 14 18 3" xfId="2934"/>
    <cellStyle name="Normal 14 18 4" xfId="2935"/>
    <cellStyle name="Normal 14 18 5" xfId="2936"/>
    <cellStyle name="Normal 14 18 6" xfId="2937"/>
    <cellStyle name="Normal 14 18 7" xfId="28611"/>
    <cellStyle name="Normal 14 19" xfId="2938"/>
    <cellStyle name="Normal 14 19 2" xfId="2939"/>
    <cellStyle name="Normal 14 19 2 2" xfId="2940"/>
    <cellStyle name="Normal 14 19 2 3" xfId="2941"/>
    <cellStyle name="Normal 14 19 2 4" xfId="2942"/>
    <cellStyle name="Normal 14 19 2 5" xfId="2943"/>
    <cellStyle name="Normal 14 19 2 6" xfId="28612"/>
    <cellStyle name="Normal 14 19 3" xfId="2944"/>
    <cellStyle name="Normal 14 19 4" xfId="2945"/>
    <cellStyle name="Normal 14 19 5" xfId="2946"/>
    <cellStyle name="Normal 14 19 6" xfId="2947"/>
    <cellStyle name="Normal 14 19 7" xfId="28613"/>
    <cellStyle name="Normal 14 2" xfId="2948"/>
    <cellStyle name="Normal 14 2 2" xfId="2949"/>
    <cellStyle name="Normal 14 2 2 2" xfId="2950"/>
    <cellStyle name="Normal 14 2 2 2 10" xfId="2951"/>
    <cellStyle name="Normal 14 2 2 2 10 2" xfId="2952"/>
    <cellStyle name="Normal 14 2 2 2 10 2 2" xfId="2953"/>
    <cellStyle name="Normal 14 2 2 2 10 2 3" xfId="2954"/>
    <cellStyle name="Normal 14 2 2 2 10 2 4" xfId="2955"/>
    <cellStyle name="Normal 14 2 2 2 10 2 5" xfId="2956"/>
    <cellStyle name="Normal 14 2 2 2 10 2 6" xfId="28614"/>
    <cellStyle name="Normal 14 2 2 2 10 3" xfId="2957"/>
    <cellStyle name="Normal 14 2 2 2 10 4" xfId="2958"/>
    <cellStyle name="Normal 14 2 2 2 10 5" xfId="2959"/>
    <cellStyle name="Normal 14 2 2 2 10 6" xfId="2960"/>
    <cellStyle name="Normal 14 2 2 2 10 7" xfId="28615"/>
    <cellStyle name="Normal 14 2 2 2 11" xfId="2961"/>
    <cellStyle name="Normal 14 2 2 2 11 2" xfId="2962"/>
    <cellStyle name="Normal 14 2 2 2 11 2 2" xfId="2963"/>
    <cellStyle name="Normal 14 2 2 2 11 2 3" xfId="2964"/>
    <cellStyle name="Normal 14 2 2 2 11 2 4" xfId="2965"/>
    <cellStyle name="Normal 14 2 2 2 11 2 5" xfId="2966"/>
    <cellStyle name="Normal 14 2 2 2 11 2 6" xfId="28616"/>
    <cellStyle name="Normal 14 2 2 2 11 3" xfId="2967"/>
    <cellStyle name="Normal 14 2 2 2 11 4" xfId="2968"/>
    <cellStyle name="Normal 14 2 2 2 11 5" xfId="2969"/>
    <cellStyle name="Normal 14 2 2 2 11 6" xfId="2970"/>
    <cellStyle name="Normal 14 2 2 2 11 7" xfId="28617"/>
    <cellStyle name="Normal 14 2 2 2 12" xfId="2971"/>
    <cellStyle name="Normal 14 2 2 2 12 2" xfId="2972"/>
    <cellStyle name="Normal 14 2 2 2 12 2 2" xfId="2973"/>
    <cellStyle name="Normal 14 2 2 2 12 2 3" xfId="2974"/>
    <cellStyle name="Normal 14 2 2 2 12 2 4" xfId="2975"/>
    <cellStyle name="Normal 14 2 2 2 12 2 5" xfId="2976"/>
    <cellStyle name="Normal 14 2 2 2 12 2 6" xfId="28618"/>
    <cellStyle name="Normal 14 2 2 2 12 3" xfId="2977"/>
    <cellStyle name="Normal 14 2 2 2 12 4" xfId="2978"/>
    <cellStyle name="Normal 14 2 2 2 12 5" xfId="2979"/>
    <cellStyle name="Normal 14 2 2 2 12 6" xfId="2980"/>
    <cellStyle name="Normal 14 2 2 2 12 7" xfId="28619"/>
    <cellStyle name="Normal 14 2 2 2 13" xfId="2981"/>
    <cellStyle name="Normal 14 2 2 2 13 2" xfId="2982"/>
    <cellStyle name="Normal 14 2 2 2 13 3" xfId="2983"/>
    <cellStyle name="Normal 14 2 2 2 13 4" xfId="2984"/>
    <cellStyle name="Normal 14 2 2 2 13 5" xfId="2985"/>
    <cellStyle name="Normal 14 2 2 2 13 6" xfId="28620"/>
    <cellStyle name="Normal 14 2 2 2 14" xfId="2986"/>
    <cellStyle name="Normal 14 2 2 2 14 2" xfId="2987"/>
    <cellStyle name="Normal 14 2 2 2 14 3" xfId="2988"/>
    <cellStyle name="Normal 14 2 2 2 14 4" xfId="2989"/>
    <cellStyle name="Normal 14 2 2 2 14 5" xfId="2990"/>
    <cellStyle name="Normal 14 2 2 2 14 6" xfId="28621"/>
    <cellStyle name="Normal 14 2 2 2 15" xfId="2991"/>
    <cellStyle name="Normal 14 2 2 2 15 2" xfId="2992"/>
    <cellStyle name="Normal 14 2 2 2 15 3" xfId="2993"/>
    <cellStyle name="Normal 14 2 2 2 15 4" xfId="2994"/>
    <cellStyle name="Normal 14 2 2 2 15 5" xfId="2995"/>
    <cellStyle name="Normal 14 2 2 2 15 6" xfId="28622"/>
    <cellStyle name="Normal 14 2 2 2 16" xfId="2996"/>
    <cellStyle name="Normal 14 2 2 2 16 2" xfId="28623"/>
    <cellStyle name="Normal 14 2 2 2 17" xfId="2997"/>
    <cellStyle name="Normal 14 2 2 2 18" xfId="2998"/>
    <cellStyle name="Normal 14 2 2 2 19" xfId="2999"/>
    <cellStyle name="Normal 14 2 2 2 2" xfId="3000"/>
    <cellStyle name="Normal 14 2 2 2 2 2" xfId="3001"/>
    <cellStyle name="Normal 14 2 2 2 2 2 2" xfId="3002"/>
    <cellStyle name="Normal 14 2 2 2 2 2 3" xfId="3003"/>
    <cellStyle name="Normal 14 2 2 2 2 2 4" xfId="3004"/>
    <cellStyle name="Normal 14 2 2 2 2 2 5" xfId="3005"/>
    <cellStyle name="Normal 14 2 2 2 2 2 6" xfId="28624"/>
    <cellStyle name="Normal 14 2 2 2 2 3" xfId="3006"/>
    <cellStyle name="Normal 14 2 2 2 2 4" xfId="3007"/>
    <cellStyle name="Normal 14 2 2 2 2 5" xfId="3008"/>
    <cellStyle name="Normal 14 2 2 2 2 6" xfId="3009"/>
    <cellStyle name="Normal 14 2 2 2 2 7" xfId="28625"/>
    <cellStyle name="Normal 14 2 2 2 20" xfId="28626"/>
    <cellStyle name="Normal 14 2 2 2 3" xfId="3010"/>
    <cellStyle name="Normal 14 2 2 2 3 2" xfId="3011"/>
    <cellStyle name="Normal 14 2 2 2 3 2 2" xfId="3012"/>
    <cellStyle name="Normal 14 2 2 2 3 2 3" xfId="3013"/>
    <cellStyle name="Normal 14 2 2 2 3 2 4" xfId="3014"/>
    <cellStyle name="Normal 14 2 2 2 3 2 5" xfId="3015"/>
    <cellStyle name="Normal 14 2 2 2 3 2 6" xfId="28627"/>
    <cellStyle name="Normal 14 2 2 2 3 3" xfId="3016"/>
    <cellStyle name="Normal 14 2 2 2 3 4" xfId="3017"/>
    <cellStyle name="Normal 14 2 2 2 3 5" xfId="3018"/>
    <cellStyle name="Normal 14 2 2 2 3 6" xfId="3019"/>
    <cellStyle name="Normal 14 2 2 2 3 7" xfId="28628"/>
    <cellStyle name="Normal 14 2 2 2 4" xfId="3020"/>
    <cellStyle name="Normal 14 2 2 2 4 2" xfId="3021"/>
    <cellStyle name="Normal 14 2 2 2 4 2 2" xfId="3022"/>
    <cellStyle name="Normal 14 2 2 2 4 2 3" xfId="3023"/>
    <cellStyle name="Normal 14 2 2 2 4 2 4" xfId="3024"/>
    <cellStyle name="Normal 14 2 2 2 4 2 5" xfId="3025"/>
    <cellStyle name="Normal 14 2 2 2 4 2 6" xfId="28629"/>
    <cellStyle name="Normal 14 2 2 2 4 3" xfId="3026"/>
    <cellStyle name="Normal 14 2 2 2 4 4" xfId="3027"/>
    <cellStyle name="Normal 14 2 2 2 4 5" xfId="3028"/>
    <cellStyle name="Normal 14 2 2 2 4 6" xfId="3029"/>
    <cellStyle name="Normal 14 2 2 2 4 7" xfId="28630"/>
    <cellStyle name="Normal 14 2 2 2 5" xfId="3030"/>
    <cellStyle name="Normal 14 2 2 2 5 2" xfId="3031"/>
    <cellStyle name="Normal 14 2 2 2 5 2 2" xfId="3032"/>
    <cellStyle name="Normal 14 2 2 2 5 2 3" xfId="3033"/>
    <cellStyle name="Normal 14 2 2 2 5 2 4" xfId="3034"/>
    <cellStyle name="Normal 14 2 2 2 5 2 5" xfId="3035"/>
    <cellStyle name="Normal 14 2 2 2 5 2 6" xfId="28631"/>
    <cellStyle name="Normal 14 2 2 2 5 3" xfId="3036"/>
    <cellStyle name="Normal 14 2 2 2 5 4" xfId="3037"/>
    <cellStyle name="Normal 14 2 2 2 5 5" xfId="3038"/>
    <cellStyle name="Normal 14 2 2 2 5 6" xfId="3039"/>
    <cellStyle name="Normal 14 2 2 2 5 7" xfId="28632"/>
    <cellStyle name="Normal 14 2 2 2 6" xfId="3040"/>
    <cellStyle name="Normal 14 2 2 2 6 2" xfId="3041"/>
    <cellStyle name="Normal 14 2 2 2 6 2 2" xfId="3042"/>
    <cellStyle name="Normal 14 2 2 2 6 2 3" xfId="3043"/>
    <cellStyle name="Normal 14 2 2 2 6 2 4" xfId="3044"/>
    <cellStyle name="Normal 14 2 2 2 6 2 5" xfId="3045"/>
    <cellStyle name="Normal 14 2 2 2 6 2 6" xfId="28633"/>
    <cellStyle name="Normal 14 2 2 2 6 3" xfId="3046"/>
    <cellStyle name="Normal 14 2 2 2 6 4" xfId="3047"/>
    <cellStyle name="Normal 14 2 2 2 6 5" xfId="3048"/>
    <cellStyle name="Normal 14 2 2 2 6 6" xfId="3049"/>
    <cellStyle name="Normal 14 2 2 2 6 7" xfId="28634"/>
    <cellStyle name="Normal 14 2 2 2 7" xfId="3050"/>
    <cellStyle name="Normal 14 2 2 2 7 2" xfId="3051"/>
    <cellStyle name="Normal 14 2 2 2 7 2 2" xfId="3052"/>
    <cellStyle name="Normal 14 2 2 2 7 2 3" xfId="3053"/>
    <cellStyle name="Normal 14 2 2 2 7 2 4" xfId="3054"/>
    <cellStyle name="Normal 14 2 2 2 7 2 5" xfId="3055"/>
    <cellStyle name="Normal 14 2 2 2 7 2 6" xfId="28635"/>
    <cellStyle name="Normal 14 2 2 2 7 3" xfId="3056"/>
    <cellStyle name="Normal 14 2 2 2 7 4" xfId="3057"/>
    <cellStyle name="Normal 14 2 2 2 7 5" xfId="3058"/>
    <cellStyle name="Normal 14 2 2 2 7 6" xfId="3059"/>
    <cellStyle name="Normal 14 2 2 2 7 7" xfId="28636"/>
    <cellStyle name="Normal 14 2 2 2 8" xfId="3060"/>
    <cellStyle name="Normal 14 2 2 2 8 2" xfId="3061"/>
    <cellStyle name="Normal 14 2 2 2 8 2 2" xfId="3062"/>
    <cellStyle name="Normal 14 2 2 2 8 2 3" xfId="3063"/>
    <cellStyle name="Normal 14 2 2 2 8 2 4" xfId="3064"/>
    <cellStyle name="Normal 14 2 2 2 8 2 5" xfId="3065"/>
    <cellStyle name="Normal 14 2 2 2 8 2 6" xfId="28637"/>
    <cellStyle name="Normal 14 2 2 2 8 3" xfId="3066"/>
    <cellStyle name="Normal 14 2 2 2 8 4" xfId="3067"/>
    <cellStyle name="Normal 14 2 2 2 8 5" xfId="3068"/>
    <cellStyle name="Normal 14 2 2 2 8 6" xfId="3069"/>
    <cellStyle name="Normal 14 2 2 2 8 7" xfId="28638"/>
    <cellStyle name="Normal 14 2 2 2 9" xfId="3070"/>
    <cellStyle name="Normal 14 2 2 2 9 2" xfId="3071"/>
    <cellStyle name="Normal 14 2 2 2 9 2 2" xfId="3072"/>
    <cellStyle name="Normal 14 2 2 2 9 2 3" xfId="3073"/>
    <cellStyle name="Normal 14 2 2 2 9 2 4" xfId="3074"/>
    <cellStyle name="Normal 14 2 2 2 9 2 5" xfId="3075"/>
    <cellStyle name="Normal 14 2 2 2 9 2 6" xfId="28639"/>
    <cellStyle name="Normal 14 2 2 2 9 3" xfId="3076"/>
    <cellStyle name="Normal 14 2 2 2 9 4" xfId="3077"/>
    <cellStyle name="Normal 14 2 2 2 9 5" xfId="3078"/>
    <cellStyle name="Normal 14 2 2 2 9 6" xfId="3079"/>
    <cellStyle name="Normal 14 2 2 2 9 7" xfId="28640"/>
    <cellStyle name="Normal 14 2 2 2_Motorrad" xfId="3080"/>
    <cellStyle name="Normal 14 2 2 3" xfId="3081"/>
    <cellStyle name="Normal 14 2 2 4" xfId="3082"/>
    <cellStyle name="Normal 14 2 2 5" xfId="3083"/>
    <cellStyle name="Normal 14 2 2 6" xfId="3084"/>
    <cellStyle name="Normal 14 2 2 7" xfId="28641"/>
    <cellStyle name="Normal 14 2 3" xfId="3085"/>
    <cellStyle name="Normal 14 2 4" xfId="3086"/>
    <cellStyle name="Normal 14 2 5" xfId="3087"/>
    <cellStyle name="Normal 14 2 6" xfId="3088"/>
    <cellStyle name="Normal 14 2 7" xfId="3089"/>
    <cellStyle name="Normal 14 2 8" xfId="3090"/>
    <cellStyle name="Normal 14 2 9" xfId="28642"/>
    <cellStyle name="Normal 14 20" xfId="3091"/>
    <cellStyle name="Normal 14 20 2" xfId="3092"/>
    <cellStyle name="Normal 14 20 2 2" xfId="3093"/>
    <cellStyle name="Normal 14 20 2 3" xfId="3094"/>
    <cellStyle name="Normal 14 20 2 4" xfId="3095"/>
    <cellStyle name="Normal 14 20 2 5" xfId="3096"/>
    <cellStyle name="Normal 14 20 2 6" xfId="28643"/>
    <cellStyle name="Normal 14 20 3" xfId="3097"/>
    <cellStyle name="Normal 14 20 4" xfId="3098"/>
    <cellStyle name="Normal 14 20 5" xfId="3099"/>
    <cellStyle name="Normal 14 20 6" xfId="3100"/>
    <cellStyle name="Normal 14 20 7" xfId="28644"/>
    <cellStyle name="Normal 14 21" xfId="3101"/>
    <cellStyle name="Normal 14 21 2" xfId="3102"/>
    <cellStyle name="Normal 14 21 3" xfId="3103"/>
    <cellStyle name="Normal 14 21 4" xfId="3104"/>
    <cellStyle name="Normal 14 21 5" xfId="3105"/>
    <cellStyle name="Normal 14 21 6" xfId="28645"/>
    <cellStyle name="Normal 14 22" xfId="3106"/>
    <cellStyle name="Normal 14 22 2" xfId="3107"/>
    <cellStyle name="Normal 14 22 3" xfId="3108"/>
    <cellStyle name="Normal 14 22 4" xfId="3109"/>
    <cellStyle name="Normal 14 22 5" xfId="3110"/>
    <cellStyle name="Normal 14 22 6" xfId="28646"/>
    <cellStyle name="Normal 14 23" xfId="3111"/>
    <cellStyle name="Normal 14 23 2" xfId="3112"/>
    <cellStyle name="Normal 14 23 3" xfId="3113"/>
    <cellStyle name="Normal 14 23 4" xfId="3114"/>
    <cellStyle name="Normal 14 23 5" xfId="3115"/>
    <cellStyle name="Normal 14 23 6" xfId="28647"/>
    <cellStyle name="Normal 14 24" xfId="3116"/>
    <cellStyle name="Normal 14 24 2" xfId="28648"/>
    <cellStyle name="Normal 14 25" xfId="3117"/>
    <cellStyle name="Normal 14 26" xfId="3118"/>
    <cellStyle name="Normal 14 27" xfId="3119"/>
    <cellStyle name="Normal 14 28" xfId="3120"/>
    <cellStyle name="Normal 14 29" xfId="28649"/>
    <cellStyle name="Normal 14 3" xfId="3121"/>
    <cellStyle name="Normal 14 3 2" xfId="3122"/>
    <cellStyle name="Normal 14 3 2 2" xfId="3123"/>
    <cellStyle name="Normal 14 3 2 3" xfId="3124"/>
    <cellStyle name="Normal 14 3 2 4" xfId="3125"/>
    <cellStyle name="Normal 14 3 2 5" xfId="3126"/>
    <cellStyle name="Normal 14 3 2 6" xfId="28650"/>
    <cellStyle name="Normal 14 3 3" xfId="3127"/>
    <cellStyle name="Normal 14 3 4" xfId="3128"/>
    <cellStyle name="Normal 14 3 5" xfId="3129"/>
    <cellStyle name="Normal 14 3 6" xfId="3130"/>
    <cellStyle name="Normal 14 3 7" xfId="3131"/>
    <cellStyle name="Normal 14 3 8" xfId="3132"/>
    <cellStyle name="Normal 14 3 9" xfId="28651"/>
    <cellStyle name="Normal 14 4" xfId="3133"/>
    <cellStyle name="Normal 14 4 2" xfId="3134"/>
    <cellStyle name="Normal 14 4 2 2" xfId="3135"/>
    <cellStyle name="Normal 14 4 2 3" xfId="3136"/>
    <cellStyle name="Normal 14 4 2 4" xfId="3137"/>
    <cellStyle name="Normal 14 4 2 5" xfId="3138"/>
    <cellStyle name="Normal 14 4 2 6" xfId="28652"/>
    <cellStyle name="Normal 14 4 3" xfId="3139"/>
    <cellStyle name="Normal 14 4 4" xfId="3140"/>
    <cellStyle name="Normal 14 4 5" xfId="3141"/>
    <cellStyle name="Normal 14 4 6" xfId="3142"/>
    <cellStyle name="Normal 14 4 7" xfId="28653"/>
    <cellStyle name="Normal 14 5" xfId="3143"/>
    <cellStyle name="Normal 14 5 2" xfId="3144"/>
    <cellStyle name="Normal 14 5 2 2" xfId="3145"/>
    <cellStyle name="Normal 14 5 2 3" xfId="3146"/>
    <cellStyle name="Normal 14 5 2 4" xfId="3147"/>
    <cellStyle name="Normal 14 5 2 5" xfId="3148"/>
    <cellStyle name="Normal 14 5 2 6" xfId="28654"/>
    <cellStyle name="Normal 14 5 3" xfId="3149"/>
    <cellStyle name="Normal 14 5 4" xfId="3150"/>
    <cellStyle name="Normal 14 5 5" xfId="3151"/>
    <cellStyle name="Normal 14 5 6" xfId="3152"/>
    <cellStyle name="Normal 14 5 7" xfId="28655"/>
    <cellStyle name="Normal 14 6" xfId="3153"/>
    <cellStyle name="Normal 14 6 2" xfId="3154"/>
    <cellStyle name="Normal 14 6 2 2" xfId="3155"/>
    <cellStyle name="Normal 14 6 2 3" xfId="3156"/>
    <cellStyle name="Normal 14 6 2 4" xfId="3157"/>
    <cellStyle name="Normal 14 6 2 5" xfId="3158"/>
    <cellStyle name="Normal 14 6 2 6" xfId="28656"/>
    <cellStyle name="Normal 14 6 3" xfId="3159"/>
    <cellStyle name="Normal 14 6 4" xfId="3160"/>
    <cellStyle name="Normal 14 6 5" xfId="3161"/>
    <cellStyle name="Normal 14 6 6" xfId="3162"/>
    <cellStyle name="Normal 14 6 7" xfId="28657"/>
    <cellStyle name="Normal 14 7" xfId="3163"/>
    <cellStyle name="Normal 14 7 2" xfId="3164"/>
    <cellStyle name="Normal 14 7 2 2" xfId="3165"/>
    <cellStyle name="Normal 14 7 2 3" xfId="3166"/>
    <cellStyle name="Normal 14 7 2 4" xfId="3167"/>
    <cellStyle name="Normal 14 7 2 5" xfId="3168"/>
    <cellStyle name="Normal 14 7 2 6" xfId="28658"/>
    <cellStyle name="Normal 14 7 3" xfId="3169"/>
    <cellStyle name="Normal 14 7 4" xfId="3170"/>
    <cellStyle name="Normal 14 7 5" xfId="3171"/>
    <cellStyle name="Normal 14 7 6" xfId="3172"/>
    <cellStyle name="Normal 14 7 7" xfId="28659"/>
    <cellStyle name="Normal 14 8" xfId="3173"/>
    <cellStyle name="Normal 14 8 2" xfId="3174"/>
    <cellStyle name="Normal 14 8 2 2" xfId="3175"/>
    <cellStyle name="Normal 14 8 2 3" xfId="3176"/>
    <cellStyle name="Normal 14 8 2 4" xfId="3177"/>
    <cellStyle name="Normal 14 8 2 5" xfId="3178"/>
    <cellStyle name="Normal 14 8 2 6" xfId="28660"/>
    <cellStyle name="Normal 14 8 3" xfId="3179"/>
    <cellStyle name="Normal 14 8 4" xfId="3180"/>
    <cellStyle name="Normal 14 8 5" xfId="3181"/>
    <cellStyle name="Normal 14 8 6" xfId="3182"/>
    <cellStyle name="Normal 14 8 7" xfId="28661"/>
    <cellStyle name="Normal 14 9" xfId="3183"/>
    <cellStyle name="Normal 14 9 2" xfId="3184"/>
    <cellStyle name="Normal 14 9 2 2" xfId="3185"/>
    <cellStyle name="Normal 14 9 2 3" xfId="3186"/>
    <cellStyle name="Normal 14 9 2 4" xfId="3187"/>
    <cellStyle name="Normal 14 9 2 5" xfId="3188"/>
    <cellStyle name="Normal 14 9 2 6" xfId="28662"/>
    <cellStyle name="Normal 14 9 3" xfId="3189"/>
    <cellStyle name="Normal 14 9 4" xfId="3190"/>
    <cellStyle name="Normal 14 9 5" xfId="3191"/>
    <cellStyle name="Normal 14 9 6" xfId="3192"/>
    <cellStyle name="Normal 14 9 7" xfId="28663"/>
    <cellStyle name="Normal 14_Motorrad" xfId="3193"/>
    <cellStyle name="Normal 15" xfId="3194"/>
    <cellStyle name="Normal 15 10" xfId="3195"/>
    <cellStyle name="Normal 15 10 2" xfId="3196"/>
    <cellStyle name="Normal 15 10 2 2" xfId="3197"/>
    <cellStyle name="Normal 15 10 2 3" xfId="3198"/>
    <cellStyle name="Normal 15 10 2 4" xfId="3199"/>
    <cellStyle name="Normal 15 10 2 5" xfId="3200"/>
    <cellStyle name="Normal 15 10 2 6" xfId="28664"/>
    <cellStyle name="Normal 15 10 3" xfId="3201"/>
    <cellStyle name="Normal 15 10 4" xfId="3202"/>
    <cellStyle name="Normal 15 10 5" xfId="3203"/>
    <cellStyle name="Normal 15 10 6" xfId="3204"/>
    <cellStyle name="Normal 15 10 7" xfId="28665"/>
    <cellStyle name="Normal 15 11" xfId="3205"/>
    <cellStyle name="Normal 15 11 2" xfId="3206"/>
    <cellStyle name="Normal 15 11 2 2" xfId="3207"/>
    <cellStyle name="Normal 15 11 2 3" xfId="3208"/>
    <cellStyle name="Normal 15 11 2 4" xfId="3209"/>
    <cellStyle name="Normal 15 11 2 5" xfId="3210"/>
    <cellStyle name="Normal 15 11 2 6" xfId="28666"/>
    <cellStyle name="Normal 15 11 3" xfId="3211"/>
    <cellStyle name="Normal 15 11 4" xfId="3212"/>
    <cellStyle name="Normal 15 11 5" xfId="3213"/>
    <cellStyle name="Normal 15 11 6" xfId="3214"/>
    <cellStyle name="Normal 15 11 7" xfId="28667"/>
    <cellStyle name="Normal 15 12" xfId="3215"/>
    <cellStyle name="Normal 15 12 2" xfId="3216"/>
    <cellStyle name="Normal 15 12 2 2" xfId="3217"/>
    <cellStyle name="Normal 15 12 2 3" xfId="3218"/>
    <cellStyle name="Normal 15 12 2 4" xfId="3219"/>
    <cellStyle name="Normal 15 12 2 5" xfId="3220"/>
    <cellStyle name="Normal 15 12 2 6" xfId="28668"/>
    <cellStyle name="Normal 15 12 3" xfId="3221"/>
    <cellStyle name="Normal 15 12 4" xfId="3222"/>
    <cellStyle name="Normal 15 12 5" xfId="3223"/>
    <cellStyle name="Normal 15 12 6" xfId="3224"/>
    <cellStyle name="Normal 15 12 7" xfId="28669"/>
    <cellStyle name="Normal 15 13" xfId="3225"/>
    <cellStyle name="Normal 15 13 2" xfId="3226"/>
    <cellStyle name="Normal 15 13 2 2" xfId="3227"/>
    <cellStyle name="Normal 15 13 2 3" xfId="3228"/>
    <cellStyle name="Normal 15 13 2 4" xfId="3229"/>
    <cellStyle name="Normal 15 13 2 5" xfId="3230"/>
    <cellStyle name="Normal 15 13 2 6" xfId="28670"/>
    <cellStyle name="Normal 15 13 3" xfId="3231"/>
    <cellStyle name="Normal 15 13 4" xfId="3232"/>
    <cellStyle name="Normal 15 13 5" xfId="3233"/>
    <cellStyle name="Normal 15 13 6" xfId="3234"/>
    <cellStyle name="Normal 15 13 7" xfId="28671"/>
    <cellStyle name="Normal 15 14" xfId="3235"/>
    <cellStyle name="Normal 15 14 2" xfId="3236"/>
    <cellStyle name="Normal 15 14 2 2" xfId="3237"/>
    <cellStyle name="Normal 15 14 2 3" xfId="3238"/>
    <cellStyle name="Normal 15 14 2 4" xfId="3239"/>
    <cellStyle name="Normal 15 14 2 5" xfId="3240"/>
    <cellStyle name="Normal 15 14 2 6" xfId="28672"/>
    <cellStyle name="Normal 15 14 3" xfId="3241"/>
    <cellStyle name="Normal 15 14 4" xfId="3242"/>
    <cellStyle name="Normal 15 14 5" xfId="3243"/>
    <cellStyle name="Normal 15 14 6" xfId="3244"/>
    <cellStyle name="Normal 15 14 7" xfId="28673"/>
    <cellStyle name="Normal 15 15" xfId="3245"/>
    <cellStyle name="Normal 15 15 2" xfId="3246"/>
    <cellStyle name="Normal 15 15 2 2" xfId="3247"/>
    <cellStyle name="Normal 15 15 2 3" xfId="3248"/>
    <cellStyle name="Normal 15 15 2 4" xfId="3249"/>
    <cellStyle name="Normal 15 15 2 5" xfId="3250"/>
    <cellStyle name="Normal 15 15 2 6" xfId="28674"/>
    <cellStyle name="Normal 15 15 3" xfId="3251"/>
    <cellStyle name="Normal 15 15 4" xfId="3252"/>
    <cellStyle name="Normal 15 15 5" xfId="3253"/>
    <cellStyle name="Normal 15 15 6" xfId="3254"/>
    <cellStyle name="Normal 15 15 7" xfId="28675"/>
    <cellStyle name="Normal 15 16" xfId="3255"/>
    <cellStyle name="Normal 15 16 2" xfId="3256"/>
    <cellStyle name="Normal 15 16 2 2" xfId="3257"/>
    <cellStyle name="Normal 15 16 2 3" xfId="3258"/>
    <cellStyle name="Normal 15 16 2 4" xfId="3259"/>
    <cellStyle name="Normal 15 16 2 5" xfId="3260"/>
    <cellStyle name="Normal 15 16 2 6" xfId="28676"/>
    <cellStyle name="Normal 15 16 3" xfId="3261"/>
    <cellStyle name="Normal 15 16 4" xfId="3262"/>
    <cellStyle name="Normal 15 16 5" xfId="3263"/>
    <cellStyle name="Normal 15 16 6" xfId="3264"/>
    <cellStyle name="Normal 15 16 7" xfId="28677"/>
    <cellStyle name="Normal 15 17" xfId="3265"/>
    <cellStyle name="Normal 15 17 2" xfId="3266"/>
    <cellStyle name="Normal 15 17 2 2" xfId="3267"/>
    <cellStyle name="Normal 15 17 2 3" xfId="3268"/>
    <cellStyle name="Normal 15 17 2 4" xfId="3269"/>
    <cellStyle name="Normal 15 17 2 5" xfId="3270"/>
    <cellStyle name="Normal 15 17 2 6" xfId="28678"/>
    <cellStyle name="Normal 15 17 3" xfId="3271"/>
    <cellStyle name="Normal 15 17 4" xfId="3272"/>
    <cellStyle name="Normal 15 17 5" xfId="3273"/>
    <cellStyle name="Normal 15 17 6" xfId="3274"/>
    <cellStyle name="Normal 15 17 7" xfId="28679"/>
    <cellStyle name="Normal 15 18" xfId="3275"/>
    <cellStyle name="Normal 15 18 2" xfId="3276"/>
    <cellStyle name="Normal 15 18 2 2" xfId="3277"/>
    <cellStyle name="Normal 15 18 2 3" xfId="3278"/>
    <cellStyle name="Normal 15 18 2 4" xfId="3279"/>
    <cellStyle name="Normal 15 18 2 5" xfId="3280"/>
    <cellStyle name="Normal 15 18 2 6" xfId="28680"/>
    <cellStyle name="Normal 15 18 3" xfId="3281"/>
    <cellStyle name="Normal 15 18 4" xfId="3282"/>
    <cellStyle name="Normal 15 18 5" xfId="3283"/>
    <cellStyle name="Normal 15 18 6" xfId="3284"/>
    <cellStyle name="Normal 15 18 7" xfId="28681"/>
    <cellStyle name="Normal 15 19" xfId="3285"/>
    <cellStyle name="Normal 15 19 2" xfId="3286"/>
    <cellStyle name="Normal 15 19 2 2" xfId="3287"/>
    <cellStyle name="Normal 15 19 2 3" xfId="3288"/>
    <cellStyle name="Normal 15 19 2 4" xfId="3289"/>
    <cellStyle name="Normal 15 19 2 5" xfId="3290"/>
    <cellStyle name="Normal 15 19 2 6" xfId="28682"/>
    <cellStyle name="Normal 15 19 3" xfId="3291"/>
    <cellStyle name="Normal 15 19 4" xfId="3292"/>
    <cellStyle name="Normal 15 19 5" xfId="3293"/>
    <cellStyle name="Normal 15 19 6" xfId="3294"/>
    <cellStyle name="Normal 15 19 7" xfId="28683"/>
    <cellStyle name="Normal 15 2" xfId="3295"/>
    <cellStyle name="Normal 15 2 2" xfId="3296"/>
    <cellStyle name="Normal 15 2 2 2" xfId="3297"/>
    <cellStyle name="Normal 15 2 2 2 10" xfId="3298"/>
    <cellStyle name="Normal 15 2 2 2 10 2" xfId="3299"/>
    <cellStyle name="Normal 15 2 2 2 10 2 2" xfId="3300"/>
    <cellStyle name="Normal 15 2 2 2 10 2 3" xfId="3301"/>
    <cellStyle name="Normal 15 2 2 2 10 2 4" xfId="3302"/>
    <cellStyle name="Normal 15 2 2 2 10 2 5" xfId="3303"/>
    <cellStyle name="Normal 15 2 2 2 10 2 6" xfId="28684"/>
    <cellStyle name="Normal 15 2 2 2 10 3" xfId="3304"/>
    <cellStyle name="Normal 15 2 2 2 10 4" xfId="3305"/>
    <cellStyle name="Normal 15 2 2 2 10 5" xfId="3306"/>
    <cellStyle name="Normal 15 2 2 2 10 6" xfId="3307"/>
    <cellStyle name="Normal 15 2 2 2 10 7" xfId="28685"/>
    <cellStyle name="Normal 15 2 2 2 11" xfId="3308"/>
    <cellStyle name="Normal 15 2 2 2 11 2" xfId="3309"/>
    <cellStyle name="Normal 15 2 2 2 11 2 2" xfId="3310"/>
    <cellStyle name="Normal 15 2 2 2 11 2 3" xfId="3311"/>
    <cellStyle name="Normal 15 2 2 2 11 2 4" xfId="3312"/>
    <cellStyle name="Normal 15 2 2 2 11 2 5" xfId="3313"/>
    <cellStyle name="Normal 15 2 2 2 11 2 6" xfId="28686"/>
    <cellStyle name="Normal 15 2 2 2 11 3" xfId="3314"/>
    <cellStyle name="Normal 15 2 2 2 11 4" xfId="3315"/>
    <cellStyle name="Normal 15 2 2 2 11 5" xfId="3316"/>
    <cellStyle name="Normal 15 2 2 2 11 6" xfId="3317"/>
    <cellStyle name="Normal 15 2 2 2 11 7" xfId="28687"/>
    <cellStyle name="Normal 15 2 2 2 12" xfId="3318"/>
    <cellStyle name="Normal 15 2 2 2 12 2" xfId="3319"/>
    <cellStyle name="Normal 15 2 2 2 12 2 2" xfId="3320"/>
    <cellStyle name="Normal 15 2 2 2 12 2 3" xfId="3321"/>
    <cellStyle name="Normal 15 2 2 2 12 2 4" xfId="3322"/>
    <cellStyle name="Normal 15 2 2 2 12 2 5" xfId="3323"/>
    <cellStyle name="Normal 15 2 2 2 12 2 6" xfId="28688"/>
    <cellStyle name="Normal 15 2 2 2 12 3" xfId="3324"/>
    <cellStyle name="Normal 15 2 2 2 12 4" xfId="3325"/>
    <cellStyle name="Normal 15 2 2 2 12 5" xfId="3326"/>
    <cellStyle name="Normal 15 2 2 2 12 6" xfId="3327"/>
    <cellStyle name="Normal 15 2 2 2 12 7" xfId="28689"/>
    <cellStyle name="Normal 15 2 2 2 13" xfId="3328"/>
    <cellStyle name="Normal 15 2 2 2 13 2" xfId="3329"/>
    <cellStyle name="Normal 15 2 2 2 13 3" xfId="3330"/>
    <cellStyle name="Normal 15 2 2 2 13 4" xfId="3331"/>
    <cellStyle name="Normal 15 2 2 2 13 5" xfId="3332"/>
    <cellStyle name="Normal 15 2 2 2 13 6" xfId="28690"/>
    <cellStyle name="Normal 15 2 2 2 14" xfId="3333"/>
    <cellStyle name="Normal 15 2 2 2 14 2" xfId="3334"/>
    <cellStyle name="Normal 15 2 2 2 14 3" xfId="3335"/>
    <cellStyle name="Normal 15 2 2 2 14 4" xfId="3336"/>
    <cellStyle name="Normal 15 2 2 2 14 5" xfId="3337"/>
    <cellStyle name="Normal 15 2 2 2 14 6" xfId="28691"/>
    <cellStyle name="Normal 15 2 2 2 15" xfId="3338"/>
    <cellStyle name="Normal 15 2 2 2 15 2" xfId="3339"/>
    <cellStyle name="Normal 15 2 2 2 15 3" xfId="3340"/>
    <cellStyle name="Normal 15 2 2 2 15 4" xfId="3341"/>
    <cellStyle name="Normal 15 2 2 2 15 5" xfId="3342"/>
    <cellStyle name="Normal 15 2 2 2 15 6" xfId="28692"/>
    <cellStyle name="Normal 15 2 2 2 16" xfId="3343"/>
    <cellStyle name="Normal 15 2 2 2 16 2" xfId="28693"/>
    <cellStyle name="Normal 15 2 2 2 17" xfId="3344"/>
    <cellStyle name="Normal 15 2 2 2 18" xfId="3345"/>
    <cellStyle name="Normal 15 2 2 2 19" xfId="3346"/>
    <cellStyle name="Normal 15 2 2 2 2" xfId="3347"/>
    <cellStyle name="Normal 15 2 2 2 2 2" xfId="3348"/>
    <cellStyle name="Normal 15 2 2 2 2 2 2" xfId="3349"/>
    <cellStyle name="Normal 15 2 2 2 2 2 3" xfId="3350"/>
    <cellStyle name="Normal 15 2 2 2 2 2 4" xfId="3351"/>
    <cellStyle name="Normal 15 2 2 2 2 2 5" xfId="3352"/>
    <cellStyle name="Normal 15 2 2 2 2 2 6" xfId="28694"/>
    <cellStyle name="Normal 15 2 2 2 2 3" xfId="3353"/>
    <cellStyle name="Normal 15 2 2 2 2 4" xfId="3354"/>
    <cellStyle name="Normal 15 2 2 2 2 5" xfId="3355"/>
    <cellStyle name="Normal 15 2 2 2 2 6" xfId="3356"/>
    <cellStyle name="Normal 15 2 2 2 2 7" xfId="28695"/>
    <cellStyle name="Normal 15 2 2 2 20" xfId="28696"/>
    <cellStyle name="Normal 15 2 2 2 3" xfId="3357"/>
    <cellStyle name="Normal 15 2 2 2 3 2" xfId="3358"/>
    <cellStyle name="Normal 15 2 2 2 3 2 2" xfId="3359"/>
    <cellStyle name="Normal 15 2 2 2 3 2 3" xfId="3360"/>
    <cellStyle name="Normal 15 2 2 2 3 2 4" xfId="3361"/>
    <cellStyle name="Normal 15 2 2 2 3 2 5" xfId="3362"/>
    <cellStyle name="Normal 15 2 2 2 3 2 6" xfId="28697"/>
    <cellStyle name="Normal 15 2 2 2 3 3" xfId="3363"/>
    <cellStyle name="Normal 15 2 2 2 3 4" xfId="3364"/>
    <cellStyle name="Normal 15 2 2 2 3 5" xfId="3365"/>
    <cellStyle name="Normal 15 2 2 2 3 6" xfId="3366"/>
    <cellStyle name="Normal 15 2 2 2 3 7" xfId="28698"/>
    <cellStyle name="Normal 15 2 2 2 4" xfId="3367"/>
    <cellStyle name="Normal 15 2 2 2 4 2" xfId="3368"/>
    <cellStyle name="Normal 15 2 2 2 4 2 2" xfId="3369"/>
    <cellStyle name="Normal 15 2 2 2 4 2 3" xfId="3370"/>
    <cellStyle name="Normal 15 2 2 2 4 2 4" xfId="3371"/>
    <cellStyle name="Normal 15 2 2 2 4 2 5" xfId="3372"/>
    <cellStyle name="Normal 15 2 2 2 4 2 6" xfId="28699"/>
    <cellStyle name="Normal 15 2 2 2 4 3" xfId="3373"/>
    <cellStyle name="Normal 15 2 2 2 4 4" xfId="3374"/>
    <cellStyle name="Normal 15 2 2 2 4 5" xfId="3375"/>
    <cellStyle name="Normal 15 2 2 2 4 6" xfId="3376"/>
    <cellStyle name="Normal 15 2 2 2 4 7" xfId="28700"/>
    <cellStyle name="Normal 15 2 2 2 5" xfId="3377"/>
    <cellStyle name="Normal 15 2 2 2 5 2" xfId="3378"/>
    <cellStyle name="Normal 15 2 2 2 5 2 2" xfId="3379"/>
    <cellStyle name="Normal 15 2 2 2 5 2 3" xfId="3380"/>
    <cellStyle name="Normal 15 2 2 2 5 2 4" xfId="3381"/>
    <cellStyle name="Normal 15 2 2 2 5 2 5" xfId="3382"/>
    <cellStyle name="Normal 15 2 2 2 5 2 6" xfId="28701"/>
    <cellStyle name="Normal 15 2 2 2 5 3" xfId="3383"/>
    <cellStyle name="Normal 15 2 2 2 5 4" xfId="3384"/>
    <cellStyle name="Normal 15 2 2 2 5 5" xfId="3385"/>
    <cellStyle name="Normal 15 2 2 2 5 6" xfId="3386"/>
    <cellStyle name="Normal 15 2 2 2 5 7" xfId="28702"/>
    <cellStyle name="Normal 15 2 2 2 6" xfId="3387"/>
    <cellStyle name="Normal 15 2 2 2 6 2" xfId="3388"/>
    <cellStyle name="Normal 15 2 2 2 6 2 2" xfId="3389"/>
    <cellStyle name="Normal 15 2 2 2 6 2 3" xfId="3390"/>
    <cellStyle name="Normal 15 2 2 2 6 2 4" xfId="3391"/>
    <cellStyle name="Normal 15 2 2 2 6 2 5" xfId="3392"/>
    <cellStyle name="Normal 15 2 2 2 6 2 6" xfId="28703"/>
    <cellStyle name="Normal 15 2 2 2 6 3" xfId="3393"/>
    <cellStyle name="Normal 15 2 2 2 6 4" xfId="3394"/>
    <cellStyle name="Normal 15 2 2 2 6 5" xfId="3395"/>
    <cellStyle name="Normal 15 2 2 2 6 6" xfId="3396"/>
    <cellStyle name="Normal 15 2 2 2 6 7" xfId="28704"/>
    <cellStyle name="Normal 15 2 2 2 7" xfId="3397"/>
    <cellStyle name="Normal 15 2 2 2 7 2" xfId="3398"/>
    <cellStyle name="Normal 15 2 2 2 7 2 2" xfId="3399"/>
    <cellStyle name="Normal 15 2 2 2 7 2 3" xfId="3400"/>
    <cellStyle name="Normal 15 2 2 2 7 2 4" xfId="3401"/>
    <cellStyle name="Normal 15 2 2 2 7 2 5" xfId="3402"/>
    <cellStyle name="Normal 15 2 2 2 7 2 6" xfId="28705"/>
    <cellStyle name="Normal 15 2 2 2 7 3" xfId="3403"/>
    <cellStyle name="Normal 15 2 2 2 7 4" xfId="3404"/>
    <cellStyle name="Normal 15 2 2 2 7 5" xfId="3405"/>
    <cellStyle name="Normal 15 2 2 2 7 6" xfId="3406"/>
    <cellStyle name="Normal 15 2 2 2 7 7" xfId="28706"/>
    <cellStyle name="Normal 15 2 2 2 8" xfId="3407"/>
    <cellStyle name="Normal 15 2 2 2 8 2" xfId="3408"/>
    <cellStyle name="Normal 15 2 2 2 8 2 2" xfId="3409"/>
    <cellStyle name="Normal 15 2 2 2 8 2 3" xfId="3410"/>
    <cellStyle name="Normal 15 2 2 2 8 2 4" xfId="3411"/>
    <cellStyle name="Normal 15 2 2 2 8 2 5" xfId="3412"/>
    <cellStyle name="Normal 15 2 2 2 8 2 6" xfId="28707"/>
    <cellStyle name="Normal 15 2 2 2 8 3" xfId="3413"/>
    <cellStyle name="Normal 15 2 2 2 8 4" xfId="3414"/>
    <cellStyle name="Normal 15 2 2 2 8 5" xfId="3415"/>
    <cellStyle name="Normal 15 2 2 2 8 6" xfId="3416"/>
    <cellStyle name="Normal 15 2 2 2 8 7" xfId="28708"/>
    <cellStyle name="Normal 15 2 2 2 9" xfId="3417"/>
    <cellStyle name="Normal 15 2 2 2 9 2" xfId="3418"/>
    <cellStyle name="Normal 15 2 2 2 9 2 2" xfId="3419"/>
    <cellStyle name="Normal 15 2 2 2 9 2 3" xfId="3420"/>
    <cellStyle name="Normal 15 2 2 2 9 2 4" xfId="3421"/>
    <cellStyle name="Normal 15 2 2 2 9 2 5" xfId="3422"/>
    <cellStyle name="Normal 15 2 2 2 9 2 6" xfId="28709"/>
    <cellStyle name="Normal 15 2 2 2 9 3" xfId="3423"/>
    <cellStyle name="Normal 15 2 2 2 9 4" xfId="3424"/>
    <cellStyle name="Normal 15 2 2 2 9 5" xfId="3425"/>
    <cellStyle name="Normal 15 2 2 2 9 6" xfId="3426"/>
    <cellStyle name="Normal 15 2 2 2 9 7" xfId="28710"/>
    <cellStyle name="Normal 15 2 2 2_Motorrad" xfId="3427"/>
    <cellStyle name="Normal 15 2 2 3" xfId="3428"/>
    <cellStyle name="Normal 15 2 2 4" xfId="3429"/>
    <cellStyle name="Normal 15 2 2 5" xfId="3430"/>
    <cellStyle name="Normal 15 2 2 6" xfId="3431"/>
    <cellStyle name="Normal 15 2 2 7" xfId="28711"/>
    <cellStyle name="Normal 15 2 3" xfId="3432"/>
    <cellStyle name="Normal 15 2 4" xfId="3433"/>
    <cellStyle name="Normal 15 2 5" xfId="3434"/>
    <cellStyle name="Normal 15 2 6" xfId="3435"/>
    <cellStyle name="Normal 15 2 7" xfId="3436"/>
    <cellStyle name="Normal 15 2 8" xfId="3437"/>
    <cellStyle name="Normal 15 2 9" xfId="28712"/>
    <cellStyle name="Normal 15 20" xfId="3438"/>
    <cellStyle name="Normal 15 20 2" xfId="3439"/>
    <cellStyle name="Normal 15 20 2 2" xfId="3440"/>
    <cellStyle name="Normal 15 20 2 3" xfId="3441"/>
    <cellStyle name="Normal 15 20 2 4" xfId="3442"/>
    <cellStyle name="Normal 15 20 2 5" xfId="3443"/>
    <cellStyle name="Normal 15 20 2 6" xfId="28713"/>
    <cellStyle name="Normal 15 20 3" xfId="3444"/>
    <cellStyle name="Normal 15 20 4" xfId="3445"/>
    <cellStyle name="Normal 15 20 5" xfId="3446"/>
    <cellStyle name="Normal 15 20 6" xfId="3447"/>
    <cellStyle name="Normal 15 20 7" xfId="28714"/>
    <cellStyle name="Normal 15 21" xfId="3448"/>
    <cellStyle name="Normal 15 21 2" xfId="3449"/>
    <cellStyle name="Normal 15 21 3" xfId="3450"/>
    <cellStyle name="Normal 15 21 4" xfId="3451"/>
    <cellStyle name="Normal 15 21 5" xfId="3452"/>
    <cellStyle name="Normal 15 21 6" xfId="28715"/>
    <cellStyle name="Normal 15 22" xfId="3453"/>
    <cellStyle name="Normal 15 22 2" xfId="3454"/>
    <cellStyle name="Normal 15 22 3" xfId="3455"/>
    <cellStyle name="Normal 15 22 4" xfId="3456"/>
    <cellStyle name="Normal 15 22 5" xfId="3457"/>
    <cellStyle name="Normal 15 22 6" xfId="28716"/>
    <cellStyle name="Normal 15 23" xfId="3458"/>
    <cellStyle name="Normal 15 23 2" xfId="3459"/>
    <cellStyle name="Normal 15 23 3" xfId="3460"/>
    <cellStyle name="Normal 15 23 4" xfId="3461"/>
    <cellStyle name="Normal 15 23 5" xfId="3462"/>
    <cellStyle name="Normal 15 23 6" xfId="28717"/>
    <cellStyle name="Normal 15 24" xfId="3463"/>
    <cellStyle name="Normal 15 24 2" xfId="28718"/>
    <cellStyle name="Normal 15 25" xfId="3464"/>
    <cellStyle name="Normal 15 26" xfId="3465"/>
    <cellStyle name="Normal 15 27" xfId="3466"/>
    <cellStyle name="Normal 15 28" xfId="3467"/>
    <cellStyle name="Normal 15 29" xfId="28719"/>
    <cellStyle name="Normal 15 3" xfId="3468"/>
    <cellStyle name="Normal 15 3 2" xfId="3469"/>
    <cellStyle name="Normal 15 3 2 2" xfId="3470"/>
    <cellStyle name="Normal 15 3 2 3" xfId="3471"/>
    <cellStyle name="Normal 15 3 2 4" xfId="3472"/>
    <cellStyle name="Normal 15 3 2 5" xfId="3473"/>
    <cellStyle name="Normal 15 3 2 6" xfId="28720"/>
    <cellStyle name="Normal 15 3 3" xfId="3474"/>
    <cellStyle name="Normal 15 3 4" xfId="3475"/>
    <cellStyle name="Normal 15 3 5" xfId="3476"/>
    <cellStyle name="Normal 15 3 6" xfId="3477"/>
    <cellStyle name="Normal 15 3 7" xfId="3478"/>
    <cellStyle name="Normal 15 3 8" xfId="3479"/>
    <cellStyle name="Normal 15 3 9" xfId="28721"/>
    <cellStyle name="Normal 15 4" xfId="3480"/>
    <cellStyle name="Normal 15 4 2" xfId="3481"/>
    <cellStyle name="Normal 15 4 2 2" xfId="3482"/>
    <cellStyle name="Normal 15 4 2 3" xfId="3483"/>
    <cellStyle name="Normal 15 4 2 4" xfId="3484"/>
    <cellStyle name="Normal 15 4 2 5" xfId="3485"/>
    <cellStyle name="Normal 15 4 2 6" xfId="28722"/>
    <cellStyle name="Normal 15 4 3" xfId="3486"/>
    <cellStyle name="Normal 15 4 4" xfId="3487"/>
    <cellStyle name="Normal 15 4 5" xfId="3488"/>
    <cellStyle name="Normal 15 4 6" xfId="3489"/>
    <cellStyle name="Normal 15 4 7" xfId="28723"/>
    <cellStyle name="Normal 15 5" xfId="3490"/>
    <cellStyle name="Normal 15 5 2" xfId="3491"/>
    <cellStyle name="Normal 15 5 2 2" xfId="3492"/>
    <cellStyle name="Normal 15 5 2 3" xfId="3493"/>
    <cellStyle name="Normal 15 5 2 4" xfId="3494"/>
    <cellStyle name="Normal 15 5 2 5" xfId="3495"/>
    <cellStyle name="Normal 15 5 2 6" xfId="28724"/>
    <cellStyle name="Normal 15 5 3" xfId="3496"/>
    <cellStyle name="Normal 15 5 4" xfId="3497"/>
    <cellStyle name="Normal 15 5 5" xfId="3498"/>
    <cellStyle name="Normal 15 5 6" xfId="3499"/>
    <cellStyle name="Normal 15 5 7" xfId="28725"/>
    <cellStyle name="Normal 15 6" xfId="3500"/>
    <cellStyle name="Normal 15 6 2" xfId="3501"/>
    <cellStyle name="Normal 15 6 2 2" xfId="3502"/>
    <cellStyle name="Normal 15 6 2 3" xfId="3503"/>
    <cellStyle name="Normal 15 6 2 4" xfId="3504"/>
    <cellStyle name="Normal 15 6 2 5" xfId="3505"/>
    <cellStyle name="Normal 15 6 2 6" xfId="28726"/>
    <cellStyle name="Normal 15 6 3" xfId="3506"/>
    <cellStyle name="Normal 15 6 4" xfId="3507"/>
    <cellStyle name="Normal 15 6 5" xfId="3508"/>
    <cellStyle name="Normal 15 6 6" xfId="3509"/>
    <cellStyle name="Normal 15 6 7" xfId="28727"/>
    <cellStyle name="Normal 15 7" xfId="3510"/>
    <cellStyle name="Normal 15 7 2" xfId="3511"/>
    <cellStyle name="Normal 15 7 2 2" xfId="3512"/>
    <cellStyle name="Normal 15 7 2 3" xfId="3513"/>
    <cellStyle name="Normal 15 7 2 4" xfId="3514"/>
    <cellStyle name="Normal 15 7 2 5" xfId="3515"/>
    <cellStyle name="Normal 15 7 2 6" xfId="28728"/>
    <cellStyle name="Normal 15 7 3" xfId="3516"/>
    <cellStyle name="Normal 15 7 4" xfId="3517"/>
    <cellStyle name="Normal 15 7 5" xfId="3518"/>
    <cellStyle name="Normal 15 7 6" xfId="3519"/>
    <cellStyle name="Normal 15 7 7" xfId="28729"/>
    <cellStyle name="Normal 15 8" xfId="3520"/>
    <cellStyle name="Normal 15 8 2" xfId="3521"/>
    <cellStyle name="Normal 15 8 2 2" xfId="3522"/>
    <cellStyle name="Normal 15 8 2 3" xfId="3523"/>
    <cellStyle name="Normal 15 8 2 4" xfId="3524"/>
    <cellStyle name="Normal 15 8 2 5" xfId="3525"/>
    <cellStyle name="Normal 15 8 2 6" xfId="28730"/>
    <cellStyle name="Normal 15 8 3" xfId="3526"/>
    <cellStyle name="Normal 15 8 4" xfId="3527"/>
    <cellStyle name="Normal 15 8 5" xfId="3528"/>
    <cellStyle name="Normal 15 8 6" xfId="3529"/>
    <cellStyle name="Normal 15 8 7" xfId="28731"/>
    <cellStyle name="Normal 15 9" xfId="3530"/>
    <cellStyle name="Normal 15 9 2" xfId="3531"/>
    <cellStyle name="Normal 15 9 2 2" xfId="3532"/>
    <cellStyle name="Normal 15 9 2 3" xfId="3533"/>
    <cellStyle name="Normal 15 9 2 4" xfId="3534"/>
    <cellStyle name="Normal 15 9 2 5" xfId="3535"/>
    <cellStyle name="Normal 15 9 2 6" xfId="28732"/>
    <cellStyle name="Normal 15 9 3" xfId="3536"/>
    <cellStyle name="Normal 15 9 4" xfId="3537"/>
    <cellStyle name="Normal 15 9 5" xfId="3538"/>
    <cellStyle name="Normal 15 9 6" xfId="3539"/>
    <cellStyle name="Normal 15 9 7" xfId="28733"/>
    <cellStyle name="Normal 15_Motorrad" xfId="3540"/>
    <cellStyle name="Normal 16" xfId="3541"/>
    <cellStyle name="Normal 16 2" xfId="3542"/>
    <cellStyle name="Normal 16 2 10" xfId="3543"/>
    <cellStyle name="Normal 16 2 11" xfId="3544"/>
    <cellStyle name="Normal 16 2 12" xfId="28734"/>
    <cellStyle name="Normal 16 2 2" xfId="3545"/>
    <cellStyle name="Normal 16 2 2 2" xfId="3546"/>
    <cellStyle name="Normal 16 2 2 2 2" xfId="3547"/>
    <cellStyle name="Normal 16 2 2 2 3" xfId="3548"/>
    <cellStyle name="Normal 16 2 2 2 4" xfId="3549"/>
    <cellStyle name="Normal 16 2 2 2 5" xfId="3550"/>
    <cellStyle name="Normal 16 2 2 2 6" xfId="28735"/>
    <cellStyle name="Normal 16 2 2 3" xfId="3551"/>
    <cellStyle name="Normal 16 2 2 4" xfId="3552"/>
    <cellStyle name="Normal 16 2 2 5" xfId="3553"/>
    <cellStyle name="Normal 16 2 2 6" xfId="3554"/>
    <cellStyle name="Normal 16 2 2 7" xfId="28736"/>
    <cellStyle name="Normal 16 2 3" xfId="3555"/>
    <cellStyle name="Normal 16 2 3 2" xfId="3556"/>
    <cellStyle name="Normal 16 2 3 2 2" xfId="3557"/>
    <cellStyle name="Normal 16 2 3 2 3" xfId="3558"/>
    <cellStyle name="Normal 16 2 3 2 4" xfId="3559"/>
    <cellStyle name="Normal 16 2 3 2 5" xfId="3560"/>
    <cellStyle name="Normal 16 2 3 2 6" xfId="28737"/>
    <cellStyle name="Normal 16 2 3 3" xfId="3561"/>
    <cellStyle name="Normal 16 2 3 4" xfId="3562"/>
    <cellStyle name="Normal 16 2 3 5" xfId="3563"/>
    <cellStyle name="Normal 16 2 3 6" xfId="3564"/>
    <cellStyle name="Normal 16 2 3 7" xfId="28738"/>
    <cellStyle name="Normal 16 2 4" xfId="3565"/>
    <cellStyle name="Normal 16 2 4 2" xfId="3566"/>
    <cellStyle name="Normal 16 2 4 2 2" xfId="3567"/>
    <cellStyle name="Normal 16 2 4 2 3" xfId="3568"/>
    <cellStyle name="Normal 16 2 4 2 4" xfId="3569"/>
    <cellStyle name="Normal 16 2 4 2 5" xfId="3570"/>
    <cellStyle name="Normal 16 2 4 2 6" xfId="28739"/>
    <cellStyle name="Normal 16 2 4 3" xfId="3571"/>
    <cellStyle name="Normal 16 2 4 4" xfId="3572"/>
    <cellStyle name="Normal 16 2 4 5" xfId="3573"/>
    <cellStyle name="Normal 16 2 4 6" xfId="3574"/>
    <cellStyle name="Normal 16 2 4 7" xfId="28740"/>
    <cellStyle name="Normal 16 2 5" xfId="3575"/>
    <cellStyle name="Normal 16 2 5 2" xfId="3576"/>
    <cellStyle name="Normal 16 2 5 2 2" xfId="3577"/>
    <cellStyle name="Normal 16 2 5 2 3" xfId="3578"/>
    <cellStyle name="Normal 16 2 5 2 4" xfId="3579"/>
    <cellStyle name="Normal 16 2 5 2 5" xfId="3580"/>
    <cellStyle name="Normal 16 2 5 2 6" xfId="28741"/>
    <cellStyle name="Normal 16 2 5 3" xfId="3581"/>
    <cellStyle name="Normal 16 2 5 4" xfId="3582"/>
    <cellStyle name="Normal 16 2 5 5" xfId="3583"/>
    <cellStyle name="Normal 16 2 5 6" xfId="3584"/>
    <cellStyle name="Normal 16 2 5 7" xfId="28742"/>
    <cellStyle name="Normal 16 2 6" xfId="3585"/>
    <cellStyle name="Normal 16 2 6 2" xfId="3586"/>
    <cellStyle name="Normal 16 2 6 3" xfId="3587"/>
    <cellStyle name="Normal 16 2 6 4" xfId="3588"/>
    <cellStyle name="Normal 16 2 6 5" xfId="3589"/>
    <cellStyle name="Normal 16 2 6 6" xfId="28743"/>
    <cellStyle name="Normal 16 2 7" xfId="3590"/>
    <cellStyle name="Normal 16 2 7 2" xfId="3591"/>
    <cellStyle name="Normal 16 2 7 3" xfId="3592"/>
    <cellStyle name="Normal 16 2 7 4" xfId="3593"/>
    <cellStyle name="Normal 16 2 7 5" xfId="3594"/>
    <cellStyle name="Normal 16 2 7 6" xfId="28744"/>
    <cellStyle name="Normal 16 2 8" xfId="3595"/>
    <cellStyle name="Normal 16 2 8 2" xfId="28745"/>
    <cellStyle name="Normal 16 2 9" xfId="3596"/>
    <cellStyle name="Normal 16 2_Motorrad" xfId="3597"/>
    <cellStyle name="Normal 17" xfId="3598"/>
    <cellStyle name="Normal 17 10" xfId="3599"/>
    <cellStyle name="Normal 17 10 2" xfId="3600"/>
    <cellStyle name="Normal 17 10 2 2" xfId="3601"/>
    <cellStyle name="Normal 17 10 2 3" xfId="3602"/>
    <cellStyle name="Normal 17 10 2 4" xfId="3603"/>
    <cellStyle name="Normal 17 10 2 5" xfId="3604"/>
    <cellStyle name="Normal 17 10 2 6" xfId="28746"/>
    <cellStyle name="Normal 17 10 3" xfId="3605"/>
    <cellStyle name="Normal 17 10 4" xfId="3606"/>
    <cellStyle name="Normal 17 10 5" xfId="3607"/>
    <cellStyle name="Normal 17 10 6" xfId="3608"/>
    <cellStyle name="Normal 17 10 7" xfId="28747"/>
    <cellStyle name="Normal 17 11" xfId="3609"/>
    <cellStyle name="Normal 17 11 2" xfId="3610"/>
    <cellStyle name="Normal 17 11 2 2" xfId="3611"/>
    <cellStyle name="Normal 17 11 2 3" xfId="3612"/>
    <cellStyle name="Normal 17 11 2 4" xfId="3613"/>
    <cellStyle name="Normal 17 11 2 5" xfId="3614"/>
    <cellStyle name="Normal 17 11 2 6" xfId="28748"/>
    <cellStyle name="Normal 17 11 3" xfId="3615"/>
    <cellStyle name="Normal 17 11 4" xfId="3616"/>
    <cellStyle name="Normal 17 11 5" xfId="3617"/>
    <cellStyle name="Normal 17 11 6" xfId="3618"/>
    <cellStyle name="Normal 17 11 7" xfId="28749"/>
    <cellStyle name="Normal 17 12" xfId="3619"/>
    <cellStyle name="Normal 17 12 2" xfId="3620"/>
    <cellStyle name="Normal 17 12 2 2" xfId="3621"/>
    <cellStyle name="Normal 17 12 2 3" xfId="3622"/>
    <cellStyle name="Normal 17 12 2 4" xfId="3623"/>
    <cellStyle name="Normal 17 12 2 5" xfId="3624"/>
    <cellStyle name="Normal 17 12 2 6" xfId="28750"/>
    <cellStyle name="Normal 17 12 3" xfId="3625"/>
    <cellStyle name="Normal 17 12 4" xfId="3626"/>
    <cellStyle name="Normal 17 12 5" xfId="3627"/>
    <cellStyle name="Normal 17 12 6" xfId="3628"/>
    <cellStyle name="Normal 17 12 7" xfId="28751"/>
    <cellStyle name="Normal 17 13" xfId="3629"/>
    <cellStyle name="Normal 17 13 2" xfId="3630"/>
    <cellStyle name="Normal 17 13 2 2" xfId="3631"/>
    <cellStyle name="Normal 17 13 2 3" xfId="3632"/>
    <cellStyle name="Normal 17 13 2 4" xfId="3633"/>
    <cellStyle name="Normal 17 13 2 5" xfId="3634"/>
    <cellStyle name="Normal 17 13 2 6" xfId="28752"/>
    <cellStyle name="Normal 17 13 3" xfId="3635"/>
    <cellStyle name="Normal 17 13 4" xfId="3636"/>
    <cellStyle name="Normal 17 13 5" xfId="3637"/>
    <cellStyle name="Normal 17 13 6" xfId="3638"/>
    <cellStyle name="Normal 17 13 7" xfId="28753"/>
    <cellStyle name="Normal 17 14" xfId="3639"/>
    <cellStyle name="Normal 17 14 2" xfId="3640"/>
    <cellStyle name="Normal 17 14 2 2" xfId="3641"/>
    <cellStyle name="Normal 17 14 2 3" xfId="3642"/>
    <cellStyle name="Normal 17 14 2 4" xfId="3643"/>
    <cellStyle name="Normal 17 14 2 5" xfId="3644"/>
    <cellStyle name="Normal 17 14 2 6" xfId="28754"/>
    <cellStyle name="Normal 17 14 3" xfId="3645"/>
    <cellStyle name="Normal 17 14 4" xfId="3646"/>
    <cellStyle name="Normal 17 14 5" xfId="3647"/>
    <cellStyle name="Normal 17 14 6" xfId="3648"/>
    <cellStyle name="Normal 17 14 7" xfId="28755"/>
    <cellStyle name="Normal 17 15" xfId="3649"/>
    <cellStyle name="Normal 17 15 2" xfId="3650"/>
    <cellStyle name="Normal 17 15 2 2" xfId="3651"/>
    <cellStyle name="Normal 17 15 2 3" xfId="3652"/>
    <cellStyle name="Normal 17 15 2 4" xfId="3653"/>
    <cellStyle name="Normal 17 15 2 5" xfId="3654"/>
    <cellStyle name="Normal 17 15 2 6" xfId="28756"/>
    <cellStyle name="Normal 17 15 3" xfId="3655"/>
    <cellStyle name="Normal 17 15 4" xfId="3656"/>
    <cellStyle name="Normal 17 15 5" xfId="3657"/>
    <cellStyle name="Normal 17 15 6" xfId="3658"/>
    <cellStyle name="Normal 17 15 7" xfId="28757"/>
    <cellStyle name="Normal 17 16" xfId="3659"/>
    <cellStyle name="Normal 17 16 2" xfId="3660"/>
    <cellStyle name="Normal 17 16 2 2" xfId="3661"/>
    <cellStyle name="Normal 17 16 2 3" xfId="3662"/>
    <cellStyle name="Normal 17 16 2 4" xfId="3663"/>
    <cellStyle name="Normal 17 16 2 5" xfId="3664"/>
    <cellStyle name="Normal 17 16 2 6" xfId="28758"/>
    <cellStyle name="Normal 17 16 3" xfId="3665"/>
    <cellStyle name="Normal 17 16 4" xfId="3666"/>
    <cellStyle name="Normal 17 16 5" xfId="3667"/>
    <cellStyle name="Normal 17 16 6" xfId="3668"/>
    <cellStyle name="Normal 17 16 7" xfId="28759"/>
    <cellStyle name="Normal 17 17" xfId="3669"/>
    <cellStyle name="Normal 17 17 2" xfId="3670"/>
    <cellStyle name="Normal 17 17 2 2" xfId="3671"/>
    <cellStyle name="Normal 17 17 2 3" xfId="3672"/>
    <cellStyle name="Normal 17 17 2 4" xfId="3673"/>
    <cellStyle name="Normal 17 17 2 5" xfId="3674"/>
    <cellStyle name="Normal 17 17 2 6" xfId="28760"/>
    <cellStyle name="Normal 17 17 3" xfId="3675"/>
    <cellStyle name="Normal 17 17 4" xfId="3676"/>
    <cellStyle name="Normal 17 17 5" xfId="3677"/>
    <cellStyle name="Normal 17 17 6" xfId="3678"/>
    <cellStyle name="Normal 17 17 7" xfId="28761"/>
    <cellStyle name="Normal 17 18" xfId="3679"/>
    <cellStyle name="Normal 17 18 2" xfId="3680"/>
    <cellStyle name="Normal 17 18 2 2" xfId="3681"/>
    <cellStyle name="Normal 17 18 2 3" xfId="3682"/>
    <cellStyle name="Normal 17 18 2 4" xfId="3683"/>
    <cellStyle name="Normal 17 18 2 5" xfId="3684"/>
    <cellStyle name="Normal 17 18 2 6" xfId="28762"/>
    <cellStyle name="Normal 17 18 3" xfId="3685"/>
    <cellStyle name="Normal 17 18 4" xfId="3686"/>
    <cellStyle name="Normal 17 18 5" xfId="3687"/>
    <cellStyle name="Normal 17 18 6" xfId="3688"/>
    <cellStyle name="Normal 17 18 7" xfId="28763"/>
    <cellStyle name="Normal 17 19" xfId="3689"/>
    <cellStyle name="Normal 17 19 2" xfId="3690"/>
    <cellStyle name="Normal 17 19 2 2" xfId="3691"/>
    <cellStyle name="Normal 17 19 2 3" xfId="3692"/>
    <cellStyle name="Normal 17 19 2 4" xfId="3693"/>
    <cellStyle name="Normal 17 19 2 5" xfId="3694"/>
    <cellStyle name="Normal 17 19 2 6" xfId="28764"/>
    <cellStyle name="Normal 17 19 3" xfId="3695"/>
    <cellStyle name="Normal 17 19 4" xfId="3696"/>
    <cellStyle name="Normal 17 19 5" xfId="3697"/>
    <cellStyle name="Normal 17 19 6" xfId="3698"/>
    <cellStyle name="Normal 17 19 7" xfId="28765"/>
    <cellStyle name="Normal 17 2" xfId="3699"/>
    <cellStyle name="Normal 17 2 10" xfId="3700"/>
    <cellStyle name="Normal 17 2 11" xfId="3701"/>
    <cellStyle name="Normal 17 2 12" xfId="3702"/>
    <cellStyle name="Normal 17 2 13" xfId="3703"/>
    <cellStyle name="Normal 17 2 14" xfId="28766"/>
    <cellStyle name="Normal 17 2 2" xfId="3704"/>
    <cellStyle name="Normal 17 2 2 2" xfId="3705"/>
    <cellStyle name="Normal 17 2 2 2 2" xfId="3706"/>
    <cellStyle name="Normal 17 2 2 2 3" xfId="3707"/>
    <cellStyle name="Normal 17 2 2 2 4" xfId="3708"/>
    <cellStyle name="Normal 17 2 2 2 5" xfId="3709"/>
    <cellStyle name="Normal 17 2 2 2 6" xfId="28767"/>
    <cellStyle name="Normal 17 2 2 3" xfId="3710"/>
    <cellStyle name="Normal 17 2 2 4" xfId="3711"/>
    <cellStyle name="Normal 17 2 2 5" xfId="3712"/>
    <cellStyle name="Normal 17 2 2 6" xfId="3713"/>
    <cellStyle name="Normal 17 2 2 7" xfId="28768"/>
    <cellStyle name="Normal 17 2 3" xfId="3714"/>
    <cellStyle name="Normal 17 2 3 2" xfId="3715"/>
    <cellStyle name="Normal 17 2 3 2 2" xfId="3716"/>
    <cellStyle name="Normal 17 2 3 2 3" xfId="3717"/>
    <cellStyle name="Normal 17 2 3 2 4" xfId="3718"/>
    <cellStyle name="Normal 17 2 3 2 5" xfId="3719"/>
    <cellStyle name="Normal 17 2 3 2 6" xfId="28769"/>
    <cellStyle name="Normal 17 2 3 3" xfId="3720"/>
    <cellStyle name="Normal 17 2 3 4" xfId="3721"/>
    <cellStyle name="Normal 17 2 3 5" xfId="3722"/>
    <cellStyle name="Normal 17 2 3 6" xfId="3723"/>
    <cellStyle name="Normal 17 2 3 7" xfId="28770"/>
    <cellStyle name="Normal 17 2 4" xfId="3724"/>
    <cellStyle name="Normal 17 2 4 2" xfId="3725"/>
    <cellStyle name="Normal 17 2 4 2 2" xfId="3726"/>
    <cellStyle name="Normal 17 2 4 2 3" xfId="3727"/>
    <cellStyle name="Normal 17 2 4 2 4" xfId="3728"/>
    <cellStyle name="Normal 17 2 4 2 5" xfId="3729"/>
    <cellStyle name="Normal 17 2 4 2 6" xfId="28771"/>
    <cellStyle name="Normal 17 2 4 3" xfId="3730"/>
    <cellStyle name="Normal 17 2 4 4" xfId="3731"/>
    <cellStyle name="Normal 17 2 4 5" xfId="3732"/>
    <cellStyle name="Normal 17 2 4 6" xfId="3733"/>
    <cellStyle name="Normal 17 2 4 7" xfId="28772"/>
    <cellStyle name="Normal 17 2 5" xfId="3734"/>
    <cellStyle name="Normal 17 2 5 2" xfId="3735"/>
    <cellStyle name="Normal 17 2 5 2 2" xfId="3736"/>
    <cellStyle name="Normal 17 2 5 2 3" xfId="3737"/>
    <cellStyle name="Normal 17 2 5 2 4" xfId="3738"/>
    <cellStyle name="Normal 17 2 5 2 5" xfId="3739"/>
    <cellStyle name="Normal 17 2 5 2 6" xfId="28773"/>
    <cellStyle name="Normal 17 2 5 3" xfId="3740"/>
    <cellStyle name="Normal 17 2 5 4" xfId="3741"/>
    <cellStyle name="Normal 17 2 5 5" xfId="3742"/>
    <cellStyle name="Normal 17 2 5 6" xfId="3743"/>
    <cellStyle name="Normal 17 2 5 7" xfId="28774"/>
    <cellStyle name="Normal 17 2 6" xfId="3744"/>
    <cellStyle name="Normal 17 2 6 2" xfId="3745"/>
    <cellStyle name="Normal 17 2 6 2 2" xfId="3746"/>
    <cellStyle name="Normal 17 2 6 2 3" xfId="3747"/>
    <cellStyle name="Normal 17 2 6 2 4" xfId="3748"/>
    <cellStyle name="Normal 17 2 6 2 5" xfId="3749"/>
    <cellStyle name="Normal 17 2 6 2 6" xfId="28775"/>
    <cellStyle name="Normal 17 2 6 3" xfId="3750"/>
    <cellStyle name="Normal 17 2 6 4" xfId="3751"/>
    <cellStyle name="Normal 17 2 6 5" xfId="3752"/>
    <cellStyle name="Normal 17 2 6 6" xfId="3753"/>
    <cellStyle name="Normal 17 2 6 7" xfId="28776"/>
    <cellStyle name="Normal 17 2 7" xfId="3754"/>
    <cellStyle name="Normal 17 2 7 2" xfId="3755"/>
    <cellStyle name="Normal 17 2 7 3" xfId="3756"/>
    <cellStyle name="Normal 17 2 7 4" xfId="3757"/>
    <cellStyle name="Normal 17 2 7 5" xfId="3758"/>
    <cellStyle name="Normal 17 2 7 6" xfId="28777"/>
    <cellStyle name="Normal 17 2 8" xfId="3759"/>
    <cellStyle name="Normal 17 2 8 2" xfId="3760"/>
    <cellStyle name="Normal 17 2 8 3" xfId="3761"/>
    <cellStyle name="Normal 17 2 8 4" xfId="3762"/>
    <cellStyle name="Normal 17 2 8 5" xfId="3763"/>
    <cellStyle name="Normal 17 2 8 6" xfId="28778"/>
    <cellStyle name="Normal 17 2 9" xfId="3764"/>
    <cellStyle name="Normal 17 2 9 2" xfId="28779"/>
    <cellStyle name="Normal 17 2_Motorrad" xfId="3765"/>
    <cellStyle name="Normal 17 20" xfId="3766"/>
    <cellStyle name="Normal 17 20 2" xfId="3767"/>
    <cellStyle name="Normal 17 20 2 2" xfId="3768"/>
    <cellStyle name="Normal 17 20 2 3" xfId="3769"/>
    <cellStyle name="Normal 17 20 2 4" xfId="3770"/>
    <cellStyle name="Normal 17 20 2 5" xfId="3771"/>
    <cellStyle name="Normal 17 20 2 6" xfId="28780"/>
    <cellStyle name="Normal 17 20 3" xfId="3772"/>
    <cellStyle name="Normal 17 20 4" xfId="3773"/>
    <cellStyle name="Normal 17 20 5" xfId="3774"/>
    <cellStyle name="Normal 17 20 6" xfId="3775"/>
    <cellStyle name="Normal 17 20 7" xfId="28781"/>
    <cellStyle name="Normal 17 21" xfId="3776"/>
    <cellStyle name="Normal 17 21 2" xfId="3777"/>
    <cellStyle name="Normal 17 21 3" xfId="3778"/>
    <cellStyle name="Normal 17 21 4" xfId="3779"/>
    <cellStyle name="Normal 17 21 5" xfId="3780"/>
    <cellStyle name="Normal 17 21 6" xfId="28782"/>
    <cellStyle name="Normal 17 22" xfId="3781"/>
    <cellStyle name="Normal 17 22 2" xfId="3782"/>
    <cellStyle name="Normal 17 22 3" xfId="3783"/>
    <cellStyle name="Normal 17 22 4" xfId="3784"/>
    <cellStyle name="Normal 17 22 5" xfId="3785"/>
    <cellStyle name="Normal 17 22 6" xfId="28783"/>
    <cellStyle name="Normal 17 23" xfId="3786"/>
    <cellStyle name="Normal 17 23 2" xfId="3787"/>
    <cellStyle name="Normal 17 23 3" xfId="3788"/>
    <cellStyle name="Normal 17 23 4" xfId="3789"/>
    <cellStyle name="Normal 17 23 5" xfId="3790"/>
    <cellStyle name="Normal 17 23 6" xfId="28784"/>
    <cellStyle name="Normal 17 24" xfId="3791"/>
    <cellStyle name="Normal 17 24 2" xfId="3792"/>
    <cellStyle name="Normal 17 24 3" xfId="3793"/>
    <cellStyle name="Normal 17 24 4" xfId="3794"/>
    <cellStyle name="Normal 17 24 5" xfId="3795"/>
    <cellStyle name="Normal 17 24 6" xfId="28785"/>
    <cellStyle name="Normal 17 25" xfId="3796"/>
    <cellStyle name="Normal 17 25 2" xfId="3797"/>
    <cellStyle name="Normal 17 25 3" xfId="3798"/>
    <cellStyle name="Normal 17 25 4" xfId="3799"/>
    <cellStyle name="Normal 17 25 5" xfId="3800"/>
    <cellStyle name="Normal 17 25 6" xfId="28786"/>
    <cellStyle name="Normal 17 26" xfId="3801"/>
    <cellStyle name="Normal 17 26 2" xfId="3802"/>
    <cellStyle name="Normal 17 26 3" xfId="3803"/>
    <cellStyle name="Normal 17 26 4" xfId="3804"/>
    <cellStyle name="Normal 17 26 5" xfId="3805"/>
    <cellStyle name="Normal 17 26 6" xfId="28787"/>
    <cellStyle name="Normal 17 27" xfId="3806"/>
    <cellStyle name="Normal 17 27 2" xfId="3807"/>
    <cellStyle name="Normal 17 27 3" xfId="3808"/>
    <cellStyle name="Normal 17 27 4" xfId="3809"/>
    <cellStyle name="Normal 17 27 5" xfId="3810"/>
    <cellStyle name="Normal 17 27 6" xfId="28788"/>
    <cellStyle name="Normal 17 28" xfId="3811"/>
    <cellStyle name="Normal 17 28 2" xfId="3812"/>
    <cellStyle name="Normal 17 28 3" xfId="3813"/>
    <cellStyle name="Normal 17 28 4" xfId="3814"/>
    <cellStyle name="Normal 17 28 5" xfId="3815"/>
    <cellStyle name="Normal 17 28 6" xfId="28789"/>
    <cellStyle name="Normal 17 29" xfId="3816"/>
    <cellStyle name="Normal 17 29 2" xfId="3817"/>
    <cellStyle name="Normal 17 29 3" xfId="3818"/>
    <cellStyle name="Normal 17 29 4" xfId="3819"/>
    <cellStyle name="Normal 17 29 5" xfId="3820"/>
    <cellStyle name="Normal 17 29 6" xfId="28790"/>
    <cellStyle name="Normal 17 3" xfId="3821"/>
    <cellStyle name="Normal 17 3 2" xfId="3822"/>
    <cellStyle name="Normal 17 3 2 2" xfId="3823"/>
    <cellStyle name="Normal 17 3 2 3" xfId="3824"/>
    <cellStyle name="Normal 17 3 2 4" xfId="3825"/>
    <cellStyle name="Normal 17 3 2 5" xfId="3826"/>
    <cellStyle name="Normal 17 3 2 6" xfId="28791"/>
    <cellStyle name="Normal 17 3 3" xfId="3827"/>
    <cellStyle name="Normal 17 3 4" xfId="3828"/>
    <cellStyle name="Normal 17 3 5" xfId="3829"/>
    <cellStyle name="Normal 17 3 6" xfId="3830"/>
    <cellStyle name="Normal 17 3 7" xfId="3831"/>
    <cellStyle name="Normal 17 3 8" xfId="3832"/>
    <cellStyle name="Normal 17 3 9" xfId="28792"/>
    <cellStyle name="Normal 17 30" xfId="3833"/>
    <cellStyle name="Normal 17 30 2" xfId="28793"/>
    <cellStyle name="Normal 17 31" xfId="3834"/>
    <cellStyle name="Normal 17 32" xfId="3835"/>
    <cellStyle name="Normal 17 33" xfId="3836"/>
    <cellStyle name="Normal 17 34" xfId="3837"/>
    <cellStyle name="Normal 17 35" xfId="28794"/>
    <cellStyle name="Normal 17 4" xfId="3838"/>
    <cellStyle name="Normal 17 4 10" xfId="3839"/>
    <cellStyle name="Normal 17 4 11" xfId="3840"/>
    <cellStyle name="Normal 17 4 12" xfId="3841"/>
    <cellStyle name="Normal 17 4 13" xfId="28795"/>
    <cellStyle name="Normal 17 4 2" xfId="3842"/>
    <cellStyle name="Normal 17 4 2 2" xfId="3843"/>
    <cellStyle name="Normal 17 4 2 2 2" xfId="3844"/>
    <cellStyle name="Normal 17 4 2 2 3" xfId="3845"/>
    <cellStyle name="Normal 17 4 2 2 4" xfId="3846"/>
    <cellStyle name="Normal 17 4 2 2 5" xfId="3847"/>
    <cellStyle name="Normal 17 4 2 2 6" xfId="28796"/>
    <cellStyle name="Normal 17 4 2 3" xfId="3848"/>
    <cellStyle name="Normal 17 4 2 4" xfId="3849"/>
    <cellStyle name="Normal 17 4 2 5" xfId="3850"/>
    <cellStyle name="Normal 17 4 2 6" xfId="3851"/>
    <cellStyle name="Normal 17 4 2 7" xfId="28797"/>
    <cellStyle name="Normal 17 4 3" xfId="3852"/>
    <cellStyle name="Normal 17 4 3 2" xfId="3853"/>
    <cellStyle name="Normal 17 4 3 2 2" xfId="3854"/>
    <cellStyle name="Normal 17 4 3 2 3" xfId="3855"/>
    <cellStyle name="Normal 17 4 3 2 4" xfId="3856"/>
    <cellStyle name="Normal 17 4 3 2 5" xfId="3857"/>
    <cellStyle name="Normal 17 4 3 2 6" xfId="28798"/>
    <cellStyle name="Normal 17 4 3 3" xfId="3858"/>
    <cellStyle name="Normal 17 4 3 4" xfId="3859"/>
    <cellStyle name="Normal 17 4 3 5" xfId="3860"/>
    <cellStyle name="Normal 17 4 3 6" xfId="3861"/>
    <cellStyle name="Normal 17 4 3 7" xfId="28799"/>
    <cellStyle name="Normal 17 4 4" xfId="3862"/>
    <cellStyle name="Normal 17 4 4 2" xfId="3863"/>
    <cellStyle name="Normal 17 4 4 2 2" xfId="3864"/>
    <cellStyle name="Normal 17 4 4 2 3" xfId="3865"/>
    <cellStyle name="Normal 17 4 4 2 4" xfId="3866"/>
    <cellStyle name="Normal 17 4 4 2 5" xfId="3867"/>
    <cellStyle name="Normal 17 4 4 2 6" xfId="28800"/>
    <cellStyle name="Normal 17 4 4 3" xfId="3868"/>
    <cellStyle name="Normal 17 4 4 4" xfId="3869"/>
    <cellStyle name="Normal 17 4 4 5" xfId="3870"/>
    <cellStyle name="Normal 17 4 4 6" xfId="3871"/>
    <cellStyle name="Normal 17 4 4 7" xfId="28801"/>
    <cellStyle name="Normal 17 4 5" xfId="3872"/>
    <cellStyle name="Normal 17 4 5 2" xfId="3873"/>
    <cellStyle name="Normal 17 4 5 2 2" xfId="3874"/>
    <cellStyle name="Normal 17 4 5 2 3" xfId="3875"/>
    <cellStyle name="Normal 17 4 5 2 4" xfId="3876"/>
    <cellStyle name="Normal 17 4 5 2 5" xfId="3877"/>
    <cellStyle name="Normal 17 4 5 2 6" xfId="28802"/>
    <cellStyle name="Normal 17 4 5 3" xfId="3878"/>
    <cellStyle name="Normal 17 4 5 4" xfId="3879"/>
    <cellStyle name="Normal 17 4 5 5" xfId="3880"/>
    <cellStyle name="Normal 17 4 5 6" xfId="3881"/>
    <cellStyle name="Normal 17 4 5 7" xfId="28803"/>
    <cellStyle name="Normal 17 4 6" xfId="3882"/>
    <cellStyle name="Normal 17 4 6 2" xfId="3883"/>
    <cellStyle name="Normal 17 4 6 2 2" xfId="3884"/>
    <cellStyle name="Normal 17 4 6 2 3" xfId="3885"/>
    <cellStyle name="Normal 17 4 6 2 4" xfId="3886"/>
    <cellStyle name="Normal 17 4 6 2 5" xfId="3887"/>
    <cellStyle name="Normal 17 4 6 2 6" xfId="28804"/>
    <cellStyle name="Normal 17 4 6 3" xfId="3888"/>
    <cellStyle name="Normal 17 4 6 4" xfId="3889"/>
    <cellStyle name="Normal 17 4 6 5" xfId="3890"/>
    <cellStyle name="Normal 17 4 6 6" xfId="3891"/>
    <cellStyle name="Normal 17 4 6 7" xfId="28805"/>
    <cellStyle name="Normal 17 4 7" xfId="3892"/>
    <cellStyle name="Normal 17 4 7 2" xfId="3893"/>
    <cellStyle name="Normal 17 4 7 3" xfId="3894"/>
    <cellStyle name="Normal 17 4 7 4" xfId="3895"/>
    <cellStyle name="Normal 17 4 7 5" xfId="3896"/>
    <cellStyle name="Normal 17 4 7 6" xfId="28806"/>
    <cellStyle name="Normal 17 4 8" xfId="3897"/>
    <cellStyle name="Normal 17 4 8 2" xfId="3898"/>
    <cellStyle name="Normal 17 4 8 3" xfId="3899"/>
    <cellStyle name="Normal 17 4 8 4" xfId="3900"/>
    <cellStyle name="Normal 17 4 8 5" xfId="3901"/>
    <cellStyle name="Normal 17 4 8 6" xfId="28807"/>
    <cellStyle name="Normal 17 4 9" xfId="3902"/>
    <cellStyle name="Normal 17 4 9 2" xfId="28808"/>
    <cellStyle name="Normal 17 4_Motorrad" xfId="3903"/>
    <cellStyle name="Normal 17 5" xfId="3904"/>
    <cellStyle name="Normal 17 5 2" xfId="3905"/>
    <cellStyle name="Normal 17 5 2 2" xfId="3906"/>
    <cellStyle name="Normal 17 5 2 3" xfId="3907"/>
    <cellStyle name="Normal 17 5 2 4" xfId="3908"/>
    <cellStyle name="Normal 17 5 2 5" xfId="3909"/>
    <cellStyle name="Normal 17 5 2 6" xfId="28809"/>
    <cellStyle name="Normal 17 5 3" xfId="3910"/>
    <cellStyle name="Normal 17 5 4" xfId="3911"/>
    <cellStyle name="Normal 17 5 5" xfId="3912"/>
    <cellStyle name="Normal 17 5 6" xfId="3913"/>
    <cellStyle name="Normal 17 5 7" xfId="28810"/>
    <cellStyle name="Normal 17 6" xfId="3914"/>
    <cellStyle name="Normal 17 6 2" xfId="3915"/>
    <cellStyle name="Normal 17 6 2 2" xfId="3916"/>
    <cellStyle name="Normal 17 6 2 3" xfId="3917"/>
    <cellStyle name="Normal 17 6 2 4" xfId="3918"/>
    <cellStyle name="Normal 17 6 2 5" xfId="3919"/>
    <cellStyle name="Normal 17 6 2 6" xfId="28811"/>
    <cellStyle name="Normal 17 6 3" xfId="3920"/>
    <cellStyle name="Normal 17 6 4" xfId="3921"/>
    <cellStyle name="Normal 17 6 5" xfId="3922"/>
    <cellStyle name="Normal 17 6 6" xfId="3923"/>
    <cellStyle name="Normal 17 6 7" xfId="28812"/>
    <cellStyle name="Normal 17 7" xfId="3924"/>
    <cellStyle name="Normal 17 7 2" xfId="3925"/>
    <cellStyle name="Normal 17 7 2 2" xfId="3926"/>
    <cellStyle name="Normal 17 7 2 3" xfId="3927"/>
    <cellStyle name="Normal 17 7 2 4" xfId="3928"/>
    <cellStyle name="Normal 17 7 2 5" xfId="3929"/>
    <cellStyle name="Normal 17 7 2 6" xfId="28813"/>
    <cellStyle name="Normal 17 7 3" xfId="3930"/>
    <cellStyle name="Normal 17 7 4" xfId="3931"/>
    <cellStyle name="Normal 17 7 5" xfId="3932"/>
    <cellStyle name="Normal 17 7 6" xfId="3933"/>
    <cellStyle name="Normal 17 7 7" xfId="28814"/>
    <cellStyle name="Normal 17 8" xfId="3934"/>
    <cellStyle name="Normal 17 8 2" xfId="3935"/>
    <cellStyle name="Normal 17 8 2 2" xfId="3936"/>
    <cellStyle name="Normal 17 8 2 3" xfId="3937"/>
    <cellStyle name="Normal 17 8 2 4" xfId="3938"/>
    <cellStyle name="Normal 17 8 2 5" xfId="3939"/>
    <cellStyle name="Normal 17 8 2 6" xfId="28815"/>
    <cellStyle name="Normal 17 8 3" xfId="3940"/>
    <cellStyle name="Normal 17 8 4" xfId="3941"/>
    <cellStyle name="Normal 17 8 5" xfId="3942"/>
    <cellStyle name="Normal 17 8 6" xfId="3943"/>
    <cellStyle name="Normal 17 8 7" xfId="28816"/>
    <cellStyle name="Normal 17 9" xfId="3944"/>
    <cellStyle name="Normal 17 9 2" xfId="3945"/>
    <cellStyle name="Normal 17 9 2 2" xfId="3946"/>
    <cellStyle name="Normal 17 9 2 3" xfId="3947"/>
    <cellStyle name="Normal 17 9 2 4" xfId="3948"/>
    <cellStyle name="Normal 17 9 2 5" xfId="3949"/>
    <cellStyle name="Normal 17 9 2 6" xfId="28817"/>
    <cellStyle name="Normal 17 9 3" xfId="3950"/>
    <cellStyle name="Normal 17 9 4" xfId="3951"/>
    <cellStyle name="Normal 17 9 5" xfId="3952"/>
    <cellStyle name="Normal 17 9 6" xfId="3953"/>
    <cellStyle name="Normal 17 9 7" xfId="28818"/>
    <cellStyle name="Normal 17_Motorrad" xfId="3954"/>
    <cellStyle name="Normal 18" xfId="3955"/>
    <cellStyle name="Normal 18 10" xfId="3956"/>
    <cellStyle name="Normal 18 10 2" xfId="3957"/>
    <cellStyle name="Normal 18 10 2 2" xfId="3958"/>
    <cellStyle name="Normal 18 10 2 3" xfId="3959"/>
    <cellStyle name="Normal 18 10 2 4" xfId="3960"/>
    <cellStyle name="Normal 18 10 2 5" xfId="3961"/>
    <cellStyle name="Normal 18 10 2 6" xfId="28819"/>
    <cellStyle name="Normal 18 10 3" xfId="3962"/>
    <cellStyle name="Normal 18 10 4" xfId="3963"/>
    <cellStyle name="Normal 18 10 5" xfId="3964"/>
    <cellStyle name="Normal 18 10 6" xfId="3965"/>
    <cellStyle name="Normal 18 10 7" xfId="28820"/>
    <cellStyle name="Normal 18 11" xfId="3966"/>
    <cellStyle name="Normal 18 11 2" xfId="3967"/>
    <cellStyle name="Normal 18 11 2 2" xfId="3968"/>
    <cellStyle name="Normal 18 11 2 3" xfId="3969"/>
    <cellStyle name="Normal 18 11 2 4" xfId="3970"/>
    <cellStyle name="Normal 18 11 2 5" xfId="3971"/>
    <cellStyle name="Normal 18 11 2 6" xfId="28821"/>
    <cellStyle name="Normal 18 11 3" xfId="3972"/>
    <cellStyle name="Normal 18 11 4" xfId="3973"/>
    <cellStyle name="Normal 18 11 5" xfId="3974"/>
    <cellStyle name="Normal 18 11 6" xfId="3975"/>
    <cellStyle name="Normal 18 11 7" xfId="28822"/>
    <cellStyle name="Normal 18 12" xfId="3976"/>
    <cellStyle name="Normal 18 12 2" xfId="3977"/>
    <cellStyle name="Normal 18 12 2 2" xfId="3978"/>
    <cellStyle name="Normal 18 12 2 3" xfId="3979"/>
    <cellStyle name="Normal 18 12 2 4" xfId="3980"/>
    <cellStyle name="Normal 18 12 2 5" xfId="3981"/>
    <cellStyle name="Normal 18 12 2 6" xfId="28823"/>
    <cellStyle name="Normal 18 12 3" xfId="3982"/>
    <cellStyle name="Normal 18 12 4" xfId="3983"/>
    <cellStyle name="Normal 18 12 5" xfId="3984"/>
    <cellStyle name="Normal 18 12 6" xfId="3985"/>
    <cellStyle name="Normal 18 12 7" xfId="28824"/>
    <cellStyle name="Normal 18 13" xfId="3986"/>
    <cellStyle name="Normal 18 13 2" xfId="3987"/>
    <cellStyle name="Normal 18 13 2 2" xfId="3988"/>
    <cellStyle name="Normal 18 13 2 3" xfId="3989"/>
    <cellStyle name="Normal 18 13 2 4" xfId="3990"/>
    <cellStyle name="Normal 18 13 2 5" xfId="3991"/>
    <cellStyle name="Normal 18 13 2 6" xfId="28825"/>
    <cellStyle name="Normal 18 13 3" xfId="3992"/>
    <cellStyle name="Normal 18 13 4" xfId="3993"/>
    <cellStyle name="Normal 18 13 5" xfId="3994"/>
    <cellStyle name="Normal 18 13 6" xfId="3995"/>
    <cellStyle name="Normal 18 13 7" xfId="28826"/>
    <cellStyle name="Normal 18 14" xfId="3996"/>
    <cellStyle name="Normal 18 14 2" xfId="3997"/>
    <cellStyle name="Normal 18 14 2 2" xfId="3998"/>
    <cellStyle name="Normal 18 14 2 3" xfId="3999"/>
    <cellStyle name="Normal 18 14 2 4" xfId="4000"/>
    <cellStyle name="Normal 18 14 2 5" xfId="4001"/>
    <cellStyle name="Normal 18 14 2 6" xfId="28827"/>
    <cellStyle name="Normal 18 14 3" xfId="4002"/>
    <cellStyle name="Normal 18 14 4" xfId="4003"/>
    <cellStyle name="Normal 18 14 5" xfId="4004"/>
    <cellStyle name="Normal 18 14 6" xfId="4005"/>
    <cellStyle name="Normal 18 14 7" xfId="28828"/>
    <cellStyle name="Normal 18 15" xfId="4006"/>
    <cellStyle name="Normal 18 15 2" xfId="4007"/>
    <cellStyle name="Normal 18 15 2 2" xfId="4008"/>
    <cellStyle name="Normal 18 15 2 3" xfId="4009"/>
    <cellStyle name="Normal 18 15 2 4" xfId="4010"/>
    <cellStyle name="Normal 18 15 2 5" xfId="4011"/>
    <cellStyle name="Normal 18 15 2 6" xfId="28829"/>
    <cellStyle name="Normal 18 15 3" xfId="4012"/>
    <cellStyle name="Normal 18 15 4" xfId="4013"/>
    <cellStyle name="Normal 18 15 5" xfId="4014"/>
    <cellStyle name="Normal 18 15 6" xfId="4015"/>
    <cellStyle name="Normal 18 15 7" xfId="28830"/>
    <cellStyle name="Normal 18 16" xfId="4016"/>
    <cellStyle name="Normal 18 16 2" xfId="4017"/>
    <cellStyle name="Normal 18 16 2 2" xfId="4018"/>
    <cellStyle name="Normal 18 16 2 3" xfId="4019"/>
    <cellStyle name="Normal 18 16 2 4" xfId="4020"/>
    <cellStyle name="Normal 18 16 2 5" xfId="4021"/>
    <cellStyle name="Normal 18 16 2 6" xfId="28831"/>
    <cellStyle name="Normal 18 16 3" xfId="4022"/>
    <cellStyle name="Normal 18 16 4" xfId="4023"/>
    <cellStyle name="Normal 18 16 5" xfId="4024"/>
    <cellStyle name="Normal 18 16 6" xfId="4025"/>
    <cellStyle name="Normal 18 16 7" xfId="28832"/>
    <cellStyle name="Normal 18 17" xfId="4026"/>
    <cellStyle name="Normal 18 17 2" xfId="4027"/>
    <cellStyle name="Normal 18 17 2 2" xfId="4028"/>
    <cellStyle name="Normal 18 17 2 3" xfId="4029"/>
    <cellStyle name="Normal 18 17 2 4" xfId="4030"/>
    <cellStyle name="Normal 18 17 2 5" xfId="4031"/>
    <cellStyle name="Normal 18 17 2 6" xfId="28833"/>
    <cellStyle name="Normal 18 17 3" xfId="4032"/>
    <cellStyle name="Normal 18 17 4" xfId="4033"/>
    <cellStyle name="Normal 18 17 5" xfId="4034"/>
    <cellStyle name="Normal 18 17 6" xfId="4035"/>
    <cellStyle name="Normal 18 17 7" xfId="28834"/>
    <cellStyle name="Normal 18 18" xfId="4036"/>
    <cellStyle name="Normal 18 18 2" xfId="4037"/>
    <cellStyle name="Normal 18 18 2 2" xfId="4038"/>
    <cellStyle name="Normal 18 18 2 3" xfId="4039"/>
    <cellStyle name="Normal 18 18 2 4" xfId="4040"/>
    <cellStyle name="Normal 18 18 2 5" xfId="4041"/>
    <cellStyle name="Normal 18 18 2 6" xfId="28835"/>
    <cellStyle name="Normal 18 18 3" xfId="4042"/>
    <cellStyle name="Normal 18 18 4" xfId="4043"/>
    <cellStyle name="Normal 18 18 5" xfId="4044"/>
    <cellStyle name="Normal 18 18 6" xfId="4045"/>
    <cellStyle name="Normal 18 18 7" xfId="28836"/>
    <cellStyle name="Normal 18 19" xfId="4046"/>
    <cellStyle name="Normal 18 19 2" xfId="4047"/>
    <cellStyle name="Normal 18 19 2 2" xfId="4048"/>
    <cellStyle name="Normal 18 19 2 3" xfId="4049"/>
    <cellStyle name="Normal 18 19 2 4" xfId="4050"/>
    <cellStyle name="Normal 18 19 2 5" xfId="4051"/>
    <cellStyle name="Normal 18 19 2 6" xfId="28837"/>
    <cellStyle name="Normal 18 19 3" xfId="4052"/>
    <cellStyle name="Normal 18 19 4" xfId="4053"/>
    <cellStyle name="Normal 18 19 5" xfId="4054"/>
    <cellStyle name="Normal 18 19 6" xfId="4055"/>
    <cellStyle name="Normal 18 19 7" xfId="28838"/>
    <cellStyle name="Normal 18 2" xfId="4056"/>
    <cellStyle name="Normal 18 2 2" xfId="4057"/>
    <cellStyle name="Normal 18 2 2 2" xfId="4058"/>
    <cellStyle name="Normal 18 2 2 3" xfId="4059"/>
    <cellStyle name="Normal 18 2 2 4" xfId="4060"/>
    <cellStyle name="Normal 18 2 2 5" xfId="4061"/>
    <cellStyle name="Normal 18 2 2 6" xfId="28839"/>
    <cellStyle name="Normal 18 2 3" xfId="4062"/>
    <cellStyle name="Normal 18 2 4" xfId="4063"/>
    <cellStyle name="Normal 18 2 5" xfId="4064"/>
    <cellStyle name="Normal 18 2 6" xfId="4065"/>
    <cellStyle name="Normal 18 2 7" xfId="4066"/>
    <cellStyle name="Normal 18 2 8" xfId="4067"/>
    <cellStyle name="Normal 18 2 9" xfId="28840"/>
    <cellStyle name="Normal 18 20" xfId="4068"/>
    <cellStyle name="Normal 18 20 2" xfId="4069"/>
    <cellStyle name="Normal 18 20 2 2" xfId="4070"/>
    <cellStyle name="Normal 18 20 2 3" xfId="4071"/>
    <cellStyle name="Normal 18 20 2 4" xfId="4072"/>
    <cellStyle name="Normal 18 20 2 5" xfId="4073"/>
    <cellStyle name="Normal 18 20 2 6" xfId="28841"/>
    <cellStyle name="Normal 18 20 3" xfId="4074"/>
    <cellStyle name="Normal 18 20 4" xfId="4075"/>
    <cellStyle name="Normal 18 20 5" xfId="4076"/>
    <cellStyle name="Normal 18 20 6" xfId="4077"/>
    <cellStyle name="Normal 18 20 7" xfId="28842"/>
    <cellStyle name="Normal 18 21" xfId="4078"/>
    <cellStyle name="Normal 18 21 2" xfId="4079"/>
    <cellStyle name="Normal 18 21 3" xfId="4080"/>
    <cellStyle name="Normal 18 21 4" xfId="4081"/>
    <cellStyle name="Normal 18 21 5" xfId="4082"/>
    <cellStyle name="Normal 18 21 6" xfId="28843"/>
    <cellStyle name="Normal 18 22" xfId="4083"/>
    <cellStyle name="Normal 18 22 2" xfId="4084"/>
    <cellStyle name="Normal 18 22 3" xfId="4085"/>
    <cellStyle name="Normal 18 22 4" xfId="4086"/>
    <cellStyle name="Normal 18 22 5" xfId="4087"/>
    <cellStyle name="Normal 18 22 6" xfId="28844"/>
    <cellStyle name="Normal 18 23" xfId="4088"/>
    <cellStyle name="Normal 18 23 2" xfId="4089"/>
    <cellStyle name="Normal 18 23 3" xfId="4090"/>
    <cellStyle name="Normal 18 23 4" xfId="4091"/>
    <cellStyle name="Normal 18 23 5" xfId="4092"/>
    <cellStyle name="Normal 18 23 6" xfId="28845"/>
    <cellStyle name="Normal 18 24" xfId="4093"/>
    <cellStyle name="Normal 18 24 2" xfId="28846"/>
    <cellStyle name="Normal 18 25" xfId="4094"/>
    <cellStyle name="Normal 18 26" xfId="4095"/>
    <cellStyle name="Normal 18 27" xfId="4096"/>
    <cellStyle name="Normal 18 28" xfId="4097"/>
    <cellStyle name="Normal 18 29" xfId="28847"/>
    <cellStyle name="Normal 18 3" xfId="4098"/>
    <cellStyle name="Normal 18 3 2" xfId="4099"/>
    <cellStyle name="Normal 18 3 2 2" xfId="4100"/>
    <cellStyle name="Normal 18 3 2 3" xfId="4101"/>
    <cellStyle name="Normal 18 3 2 4" xfId="4102"/>
    <cellStyle name="Normal 18 3 2 5" xfId="4103"/>
    <cellStyle name="Normal 18 3 2 6" xfId="28848"/>
    <cellStyle name="Normal 18 3 3" xfId="4104"/>
    <cellStyle name="Normal 18 3 4" xfId="4105"/>
    <cellStyle name="Normal 18 3 5" xfId="4106"/>
    <cellStyle name="Normal 18 3 6" xfId="4107"/>
    <cellStyle name="Normal 18 3 7" xfId="4108"/>
    <cellStyle name="Normal 18 3 8" xfId="4109"/>
    <cellStyle name="Normal 18 3 9" xfId="28849"/>
    <cellStyle name="Normal 18 4" xfId="4110"/>
    <cellStyle name="Normal 18 4 2" xfId="4111"/>
    <cellStyle name="Normal 18 4 2 2" xfId="4112"/>
    <cellStyle name="Normal 18 4 2 3" xfId="4113"/>
    <cellStyle name="Normal 18 4 2 4" xfId="4114"/>
    <cellStyle name="Normal 18 4 2 5" xfId="4115"/>
    <cellStyle name="Normal 18 4 2 6" xfId="28850"/>
    <cellStyle name="Normal 18 4 3" xfId="4116"/>
    <cellStyle name="Normal 18 4 4" xfId="4117"/>
    <cellStyle name="Normal 18 4 5" xfId="4118"/>
    <cellStyle name="Normal 18 4 6" xfId="4119"/>
    <cellStyle name="Normal 18 4 7" xfId="28851"/>
    <cellStyle name="Normal 18 5" xfId="4120"/>
    <cellStyle name="Normal 18 5 2" xfId="4121"/>
    <cellStyle name="Normal 18 5 2 2" xfId="4122"/>
    <cellStyle name="Normal 18 5 2 3" xfId="4123"/>
    <cellStyle name="Normal 18 5 2 4" xfId="4124"/>
    <cellStyle name="Normal 18 5 2 5" xfId="4125"/>
    <cellStyle name="Normal 18 5 2 6" xfId="28852"/>
    <cellStyle name="Normal 18 5 3" xfId="4126"/>
    <cellStyle name="Normal 18 5 4" xfId="4127"/>
    <cellStyle name="Normal 18 5 5" xfId="4128"/>
    <cellStyle name="Normal 18 5 6" xfId="4129"/>
    <cellStyle name="Normal 18 5 7" xfId="28853"/>
    <cellStyle name="Normal 18 6" xfId="4130"/>
    <cellStyle name="Normal 18 6 2" xfId="4131"/>
    <cellStyle name="Normal 18 6 2 2" xfId="4132"/>
    <cellStyle name="Normal 18 6 2 3" xfId="4133"/>
    <cellStyle name="Normal 18 6 2 4" xfId="4134"/>
    <cellStyle name="Normal 18 6 2 5" xfId="4135"/>
    <cellStyle name="Normal 18 6 2 6" xfId="28854"/>
    <cellStyle name="Normal 18 6 3" xfId="4136"/>
    <cellStyle name="Normal 18 6 4" xfId="4137"/>
    <cellStyle name="Normal 18 6 5" xfId="4138"/>
    <cellStyle name="Normal 18 6 6" xfId="4139"/>
    <cellStyle name="Normal 18 6 7" xfId="28855"/>
    <cellStyle name="Normal 18 7" xfId="4140"/>
    <cellStyle name="Normal 18 7 2" xfId="4141"/>
    <cellStyle name="Normal 18 7 2 2" xfId="4142"/>
    <cellStyle name="Normal 18 7 2 3" xfId="4143"/>
    <cellStyle name="Normal 18 7 2 4" xfId="4144"/>
    <cellStyle name="Normal 18 7 2 5" xfId="4145"/>
    <cellStyle name="Normal 18 7 2 6" xfId="28856"/>
    <cellStyle name="Normal 18 7 3" xfId="4146"/>
    <cellStyle name="Normal 18 7 4" xfId="4147"/>
    <cellStyle name="Normal 18 7 5" xfId="4148"/>
    <cellStyle name="Normal 18 7 6" xfId="4149"/>
    <cellStyle name="Normal 18 7 7" xfId="28857"/>
    <cellStyle name="Normal 18 8" xfId="4150"/>
    <cellStyle name="Normal 18 8 2" xfId="4151"/>
    <cellStyle name="Normal 18 8 2 2" xfId="4152"/>
    <cellStyle name="Normal 18 8 2 3" xfId="4153"/>
    <cellStyle name="Normal 18 8 2 4" xfId="4154"/>
    <cellStyle name="Normal 18 8 2 5" xfId="4155"/>
    <cellStyle name="Normal 18 8 2 6" xfId="28858"/>
    <cellStyle name="Normal 18 8 3" xfId="4156"/>
    <cellStyle name="Normal 18 8 4" xfId="4157"/>
    <cellStyle name="Normal 18 8 5" xfId="4158"/>
    <cellStyle name="Normal 18 8 6" xfId="4159"/>
    <cellStyle name="Normal 18 8 7" xfId="28859"/>
    <cellStyle name="Normal 18 9" xfId="4160"/>
    <cellStyle name="Normal 18 9 2" xfId="4161"/>
    <cellStyle name="Normal 18 9 2 2" xfId="4162"/>
    <cellStyle name="Normal 18 9 2 3" xfId="4163"/>
    <cellStyle name="Normal 18 9 2 4" xfId="4164"/>
    <cellStyle name="Normal 18 9 2 5" xfId="4165"/>
    <cellStyle name="Normal 18 9 2 6" xfId="28860"/>
    <cellStyle name="Normal 18 9 3" xfId="4166"/>
    <cellStyle name="Normal 18 9 4" xfId="4167"/>
    <cellStyle name="Normal 18 9 5" xfId="4168"/>
    <cellStyle name="Normal 18 9 6" xfId="4169"/>
    <cellStyle name="Normal 18 9 7" xfId="28861"/>
    <cellStyle name="Normal 18_Motorrad" xfId="4170"/>
    <cellStyle name="Normal 2" xfId="4171"/>
    <cellStyle name="Normal 2 2" xfId="4172"/>
    <cellStyle name="Normal 2 2 2" xfId="4173"/>
    <cellStyle name="Normal 2 2 3" xfId="4174"/>
    <cellStyle name="Normal 2 3" xfId="4175"/>
    <cellStyle name="Normal 2 3 2" xfId="4176"/>
    <cellStyle name="Normal 2 3 3" xfId="4177"/>
    <cellStyle name="Normal 2 4" xfId="4178"/>
    <cellStyle name="Normal 2 5" xfId="4179"/>
    <cellStyle name="Normal 209 2" xfId="4180"/>
    <cellStyle name="Normal 209 2 10" xfId="4181"/>
    <cellStyle name="Normal 209 2 10 2" xfId="4182"/>
    <cellStyle name="Normal 209 2 10 2 2" xfId="4183"/>
    <cellStyle name="Normal 209 2 10 2 3" xfId="4184"/>
    <cellStyle name="Normal 209 2 10 2 4" xfId="4185"/>
    <cellStyle name="Normal 209 2 10 2 5" xfId="4186"/>
    <cellStyle name="Normal 209 2 10 2 6" xfId="28862"/>
    <cellStyle name="Normal 209 2 10 3" xfId="4187"/>
    <cellStyle name="Normal 209 2 10 4" xfId="4188"/>
    <cellStyle name="Normal 209 2 10 5" xfId="4189"/>
    <cellStyle name="Normal 209 2 10 6" xfId="4190"/>
    <cellStyle name="Normal 209 2 10 7" xfId="28863"/>
    <cellStyle name="Normal 209 2 11" xfId="4191"/>
    <cellStyle name="Normal 209 2 11 2" xfId="4192"/>
    <cellStyle name="Normal 209 2 11 2 2" xfId="4193"/>
    <cellStyle name="Normal 209 2 11 2 3" xfId="4194"/>
    <cellStyle name="Normal 209 2 11 2 4" xfId="4195"/>
    <cellStyle name="Normal 209 2 11 2 5" xfId="4196"/>
    <cellStyle name="Normal 209 2 11 2 6" xfId="28864"/>
    <cellStyle name="Normal 209 2 11 3" xfId="4197"/>
    <cellStyle name="Normal 209 2 11 4" xfId="4198"/>
    <cellStyle name="Normal 209 2 11 5" xfId="4199"/>
    <cellStyle name="Normal 209 2 11 6" xfId="4200"/>
    <cellStyle name="Normal 209 2 11 7" xfId="28865"/>
    <cellStyle name="Normal 209 2 12" xfId="4201"/>
    <cellStyle name="Normal 209 2 12 2" xfId="4202"/>
    <cellStyle name="Normal 209 2 12 2 2" xfId="4203"/>
    <cellStyle name="Normal 209 2 12 2 3" xfId="4204"/>
    <cellStyle name="Normal 209 2 12 2 4" xfId="4205"/>
    <cellStyle name="Normal 209 2 12 2 5" xfId="4206"/>
    <cellStyle name="Normal 209 2 12 2 6" xfId="28866"/>
    <cellStyle name="Normal 209 2 12 3" xfId="4207"/>
    <cellStyle name="Normal 209 2 12 4" xfId="4208"/>
    <cellStyle name="Normal 209 2 12 5" xfId="4209"/>
    <cellStyle name="Normal 209 2 12 6" xfId="4210"/>
    <cellStyle name="Normal 209 2 12 7" xfId="28867"/>
    <cellStyle name="Normal 209 2 13" xfId="4211"/>
    <cellStyle name="Normal 209 2 13 2" xfId="4212"/>
    <cellStyle name="Normal 209 2 13 3" xfId="4213"/>
    <cellStyle name="Normal 209 2 13 4" xfId="4214"/>
    <cellStyle name="Normal 209 2 13 5" xfId="4215"/>
    <cellStyle name="Normal 209 2 13 6" xfId="28868"/>
    <cellStyle name="Normal 209 2 14" xfId="4216"/>
    <cellStyle name="Normal 209 2 14 2" xfId="4217"/>
    <cellStyle name="Normal 209 2 14 3" xfId="4218"/>
    <cellStyle name="Normal 209 2 14 4" xfId="4219"/>
    <cellStyle name="Normal 209 2 14 5" xfId="4220"/>
    <cellStyle name="Normal 209 2 14 6" xfId="28869"/>
    <cellStyle name="Normal 209 2 15" xfId="4221"/>
    <cellStyle name="Normal 209 2 15 2" xfId="4222"/>
    <cellStyle name="Normal 209 2 15 3" xfId="4223"/>
    <cellStyle name="Normal 209 2 15 4" xfId="4224"/>
    <cellStyle name="Normal 209 2 15 5" xfId="4225"/>
    <cellStyle name="Normal 209 2 15 6" xfId="28870"/>
    <cellStyle name="Normal 209 2 16" xfId="4226"/>
    <cellStyle name="Normal 209 2 16 2" xfId="28871"/>
    <cellStyle name="Normal 209 2 17" xfId="4227"/>
    <cellStyle name="Normal 209 2 18" xfId="4228"/>
    <cellStyle name="Normal 209 2 19" xfId="4229"/>
    <cellStyle name="Normal 209 2 2" xfId="4230"/>
    <cellStyle name="Normal 209 2 2 2" xfId="4231"/>
    <cellStyle name="Normal 209 2 2 2 2" xfId="4232"/>
    <cellStyle name="Normal 209 2 2 2 3" xfId="4233"/>
    <cellStyle name="Normal 209 2 2 2 4" xfId="4234"/>
    <cellStyle name="Normal 209 2 2 2 5" xfId="4235"/>
    <cellStyle name="Normal 209 2 2 2 6" xfId="28872"/>
    <cellStyle name="Normal 209 2 2 3" xfId="4236"/>
    <cellStyle name="Normal 209 2 2 4" xfId="4237"/>
    <cellStyle name="Normal 209 2 2 5" xfId="4238"/>
    <cellStyle name="Normal 209 2 2 6" xfId="4239"/>
    <cellStyle name="Normal 209 2 2 7" xfId="28873"/>
    <cellStyle name="Normal 209 2 20" xfId="28874"/>
    <cellStyle name="Normal 209 2 3" xfId="4240"/>
    <cellStyle name="Normal 209 2 3 2" xfId="4241"/>
    <cellStyle name="Normal 209 2 3 2 2" xfId="4242"/>
    <cellStyle name="Normal 209 2 3 2 3" xfId="4243"/>
    <cellStyle name="Normal 209 2 3 2 4" xfId="4244"/>
    <cellStyle name="Normal 209 2 3 2 5" xfId="4245"/>
    <cellStyle name="Normal 209 2 3 2 6" xfId="28875"/>
    <cellStyle name="Normal 209 2 3 3" xfId="4246"/>
    <cellStyle name="Normal 209 2 3 4" xfId="4247"/>
    <cellStyle name="Normal 209 2 3 5" xfId="4248"/>
    <cellStyle name="Normal 209 2 3 6" xfId="4249"/>
    <cellStyle name="Normal 209 2 3 7" xfId="28876"/>
    <cellStyle name="Normal 209 2 4" xfId="4250"/>
    <cellStyle name="Normal 209 2 4 2" xfId="4251"/>
    <cellStyle name="Normal 209 2 4 2 2" xfId="4252"/>
    <cellStyle name="Normal 209 2 4 2 3" xfId="4253"/>
    <cellStyle name="Normal 209 2 4 2 4" xfId="4254"/>
    <cellStyle name="Normal 209 2 4 2 5" xfId="4255"/>
    <cellStyle name="Normal 209 2 4 2 6" xfId="28877"/>
    <cellStyle name="Normal 209 2 4 3" xfId="4256"/>
    <cellStyle name="Normal 209 2 4 4" xfId="4257"/>
    <cellStyle name="Normal 209 2 4 5" xfId="4258"/>
    <cellStyle name="Normal 209 2 4 6" xfId="4259"/>
    <cellStyle name="Normal 209 2 4 7" xfId="28878"/>
    <cellStyle name="Normal 209 2 5" xfId="4260"/>
    <cellStyle name="Normal 209 2 5 2" xfId="4261"/>
    <cellStyle name="Normal 209 2 5 2 2" xfId="4262"/>
    <cellStyle name="Normal 209 2 5 2 3" xfId="4263"/>
    <cellStyle name="Normal 209 2 5 2 4" xfId="4264"/>
    <cellStyle name="Normal 209 2 5 2 5" xfId="4265"/>
    <cellStyle name="Normal 209 2 5 2 6" xfId="28879"/>
    <cellStyle name="Normal 209 2 5 3" xfId="4266"/>
    <cellStyle name="Normal 209 2 5 4" xfId="4267"/>
    <cellStyle name="Normal 209 2 5 5" xfId="4268"/>
    <cellStyle name="Normal 209 2 5 6" xfId="4269"/>
    <cellStyle name="Normal 209 2 5 7" xfId="28880"/>
    <cellStyle name="Normal 209 2 6" xfId="4270"/>
    <cellStyle name="Normal 209 2 6 2" xfId="4271"/>
    <cellStyle name="Normal 209 2 6 2 2" xfId="4272"/>
    <cellStyle name="Normal 209 2 6 2 3" xfId="4273"/>
    <cellStyle name="Normal 209 2 6 2 4" xfId="4274"/>
    <cellStyle name="Normal 209 2 6 2 5" xfId="4275"/>
    <cellStyle name="Normal 209 2 6 2 6" xfId="28881"/>
    <cellStyle name="Normal 209 2 6 3" xfId="4276"/>
    <cellStyle name="Normal 209 2 6 4" xfId="4277"/>
    <cellStyle name="Normal 209 2 6 5" xfId="4278"/>
    <cellStyle name="Normal 209 2 6 6" xfId="4279"/>
    <cellStyle name="Normal 209 2 6 7" xfId="28882"/>
    <cellStyle name="Normal 209 2 7" xfId="4280"/>
    <cellStyle name="Normal 209 2 7 2" xfId="4281"/>
    <cellStyle name="Normal 209 2 7 2 2" xfId="4282"/>
    <cellStyle name="Normal 209 2 7 2 3" xfId="4283"/>
    <cellStyle name="Normal 209 2 7 2 4" xfId="4284"/>
    <cellStyle name="Normal 209 2 7 2 5" xfId="4285"/>
    <cellStyle name="Normal 209 2 7 2 6" xfId="28883"/>
    <cellStyle name="Normal 209 2 7 3" xfId="4286"/>
    <cellStyle name="Normal 209 2 7 4" xfId="4287"/>
    <cellStyle name="Normal 209 2 7 5" xfId="4288"/>
    <cellStyle name="Normal 209 2 7 6" xfId="4289"/>
    <cellStyle name="Normal 209 2 7 7" xfId="28884"/>
    <cellStyle name="Normal 209 2 8" xfId="4290"/>
    <cellStyle name="Normal 209 2 8 2" xfId="4291"/>
    <cellStyle name="Normal 209 2 8 2 2" xfId="4292"/>
    <cellStyle name="Normal 209 2 8 2 3" xfId="4293"/>
    <cellStyle name="Normal 209 2 8 2 4" xfId="4294"/>
    <cellStyle name="Normal 209 2 8 2 5" xfId="4295"/>
    <cellStyle name="Normal 209 2 8 2 6" xfId="28885"/>
    <cellStyle name="Normal 209 2 8 3" xfId="4296"/>
    <cellStyle name="Normal 209 2 8 4" xfId="4297"/>
    <cellStyle name="Normal 209 2 8 5" xfId="4298"/>
    <cellStyle name="Normal 209 2 8 6" xfId="4299"/>
    <cellStyle name="Normal 209 2 8 7" xfId="28886"/>
    <cellStyle name="Normal 209 2 9" xfId="4300"/>
    <cellStyle name="Normal 209 2 9 2" xfId="4301"/>
    <cellStyle name="Normal 209 2 9 2 2" xfId="4302"/>
    <cellStyle name="Normal 209 2 9 2 3" xfId="4303"/>
    <cellStyle name="Normal 209 2 9 2 4" xfId="4304"/>
    <cellStyle name="Normal 209 2 9 2 5" xfId="4305"/>
    <cellStyle name="Normal 209 2 9 2 6" xfId="28887"/>
    <cellStyle name="Normal 209 2 9 3" xfId="4306"/>
    <cellStyle name="Normal 209 2 9 4" xfId="4307"/>
    <cellStyle name="Normal 209 2 9 5" xfId="4308"/>
    <cellStyle name="Normal 209 2 9 6" xfId="4309"/>
    <cellStyle name="Normal 209 2 9 7" xfId="28888"/>
    <cellStyle name="Normal 209 2_Motorrad" xfId="4310"/>
    <cellStyle name="Normal 21" xfId="4311"/>
    <cellStyle name="Normal 22" xfId="4312"/>
    <cellStyle name="Normal 24" xfId="4313"/>
    <cellStyle name="Normal 24 10" xfId="4314"/>
    <cellStyle name="Normal 24 11" xfId="4315"/>
    <cellStyle name="Normal 24 12" xfId="28889"/>
    <cellStyle name="Normal 24 2" xfId="4316"/>
    <cellStyle name="Normal 24 2 2" xfId="4317"/>
    <cellStyle name="Normal 24 2 2 2" xfId="4318"/>
    <cellStyle name="Normal 24 2 2 3" xfId="4319"/>
    <cellStyle name="Normal 24 2 2 4" xfId="4320"/>
    <cellStyle name="Normal 24 2 2 5" xfId="4321"/>
    <cellStyle name="Normal 24 2 2 6" xfId="28890"/>
    <cellStyle name="Normal 24 2 3" xfId="4322"/>
    <cellStyle name="Normal 24 2 4" xfId="4323"/>
    <cellStyle name="Normal 24 2 5" xfId="4324"/>
    <cellStyle name="Normal 24 2 6" xfId="4325"/>
    <cellStyle name="Normal 24 2 7" xfId="28891"/>
    <cellStyle name="Normal 24 3" xfId="4326"/>
    <cellStyle name="Normal 24 3 2" xfId="4327"/>
    <cellStyle name="Normal 24 3 2 2" xfId="4328"/>
    <cellStyle name="Normal 24 3 2 3" xfId="4329"/>
    <cellStyle name="Normal 24 3 2 4" xfId="4330"/>
    <cellStyle name="Normal 24 3 2 5" xfId="4331"/>
    <cellStyle name="Normal 24 3 2 6" xfId="28892"/>
    <cellStyle name="Normal 24 3 3" xfId="4332"/>
    <cellStyle name="Normal 24 3 4" xfId="4333"/>
    <cellStyle name="Normal 24 3 5" xfId="4334"/>
    <cellStyle name="Normal 24 3 6" xfId="4335"/>
    <cellStyle name="Normal 24 3 7" xfId="28893"/>
    <cellStyle name="Normal 24 4" xfId="4336"/>
    <cellStyle name="Normal 24 4 2" xfId="4337"/>
    <cellStyle name="Normal 24 4 2 2" xfId="4338"/>
    <cellStyle name="Normal 24 4 2 3" xfId="4339"/>
    <cellStyle name="Normal 24 4 2 4" xfId="4340"/>
    <cellStyle name="Normal 24 4 2 5" xfId="4341"/>
    <cellStyle name="Normal 24 4 2 6" xfId="28894"/>
    <cellStyle name="Normal 24 4 3" xfId="4342"/>
    <cellStyle name="Normal 24 4 4" xfId="4343"/>
    <cellStyle name="Normal 24 4 5" xfId="4344"/>
    <cellStyle name="Normal 24 4 6" xfId="4345"/>
    <cellStyle name="Normal 24 4 7" xfId="28895"/>
    <cellStyle name="Normal 24 5" xfId="4346"/>
    <cellStyle name="Normal 24 5 2" xfId="4347"/>
    <cellStyle name="Normal 24 5 2 2" xfId="4348"/>
    <cellStyle name="Normal 24 5 2 3" xfId="4349"/>
    <cellStyle name="Normal 24 5 2 4" xfId="4350"/>
    <cellStyle name="Normal 24 5 2 5" xfId="4351"/>
    <cellStyle name="Normal 24 5 2 6" xfId="28896"/>
    <cellStyle name="Normal 24 5 3" xfId="4352"/>
    <cellStyle name="Normal 24 5 4" xfId="4353"/>
    <cellStyle name="Normal 24 5 5" xfId="4354"/>
    <cellStyle name="Normal 24 5 6" xfId="4355"/>
    <cellStyle name="Normal 24 5 7" xfId="28897"/>
    <cellStyle name="Normal 24 6" xfId="4356"/>
    <cellStyle name="Normal 24 6 2" xfId="4357"/>
    <cellStyle name="Normal 24 6 3" xfId="4358"/>
    <cellStyle name="Normal 24 6 4" xfId="4359"/>
    <cellStyle name="Normal 24 6 5" xfId="4360"/>
    <cellStyle name="Normal 24 6 6" xfId="28898"/>
    <cellStyle name="Normal 24 7" xfId="4361"/>
    <cellStyle name="Normal 24 7 2" xfId="4362"/>
    <cellStyle name="Normal 24 7 3" xfId="4363"/>
    <cellStyle name="Normal 24 7 4" xfId="4364"/>
    <cellStyle name="Normal 24 7 5" xfId="4365"/>
    <cellStyle name="Normal 24 7 6" xfId="28899"/>
    <cellStyle name="Normal 24 8" xfId="4366"/>
    <cellStyle name="Normal 24 8 2" xfId="28900"/>
    <cellStyle name="Normal 24 9" xfId="4367"/>
    <cellStyle name="Normal 24_Motorrad" xfId="4368"/>
    <cellStyle name="Normal 3" xfId="4369"/>
    <cellStyle name="Normal 3 10" xfId="4370"/>
    <cellStyle name="Normal 3 11" xfId="4371"/>
    <cellStyle name="Normal 3 12" xfId="28901"/>
    <cellStyle name="Normal 3 2" xfId="4372"/>
    <cellStyle name="Normal 3 3" xfId="4373"/>
    <cellStyle name="Normal 3 4" xfId="4374"/>
    <cellStyle name="Normal 3 5" xfId="4375"/>
    <cellStyle name="Normal 3 6" xfId="4376"/>
    <cellStyle name="Normal 3 6 2" xfId="4377"/>
    <cellStyle name="Normal 3 6 3" xfId="4378"/>
    <cellStyle name="Normal 3 6 4" xfId="4379"/>
    <cellStyle name="Normal 3 6 5" xfId="4380"/>
    <cellStyle name="Normal 3 6 6" xfId="28902"/>
    <cellStyle name="Normal 3 7" xfId="4381"/>
    <cellStyle name="Normal 3 8" xfId="4382"/>
    <cellStyle name="Normal 3 9" xfId="4383"/>
    <cellStyle name="Normal 3_Motorrad" xfId="4384"/>
    <cellStyle name="Normal 4" xfId="4385"/>
    <cellStyle name="Normal 4 2" xfId="4386"/>
    <cellStyle name="Normal 4 2 10" xfId="4387"/>
    <cellStyle name="Normal 4 2 10 2" xfId="4388"/>
    <cellStyle name="Normal 4 2 10 2 2" xfId="4389"/>
    <cellStyle name="Normal 4 2 10 2 3" xfId="4390"/>
    <cellStyle name="Normal 4 2 10 2 4" xfId="4391"/>
    <cellStyle name="Normal 4 2 10 2 5" xfId="4392"/>
    <cellStyle name="Normal 4 2 10 2 6" xfId="28903"/>
    <cellStyle name="Normal 4 2 10 3" xfId="4393"/>
    <cellStyle name="Normal 4 2 10 4" xfId="4394"/>
    <cellStyle name="Normal 4 2 10 5" xfId="4395"/>
    <cellStyle name="Normal 4 2 10 6" xfId="4396"/>
    <cellStyle name="Normal 4 2 10 7" xfId="28904"/>
    <cellStyle name="Normal 4 2 11" xfId="4397"/>
    <cellStyle name="Normal 4 2 11 2" xfId="4398"/>
    <cellStyle name="Normal 4 2 11 2 2" xfId="4399"/>
    <cellStyle name="Normal 4 2 11 2 3" xfId="4400"/>
    <cellStyle name="Normal 4 2 11 2 4" xfId="4401"/>
    <cellStyle name="Normal 4 2 11 2 5" xfId="4402"/>
    <cellStyle name="Normal 4 2 11 2 6" xfId="28905"/>
    <cellStyle name="Normal 4 2 11 3" xfId="4403"/>
    <cellStyle name="Normal 4 2 11 4" xfId="4404"/>
    <cellStyle name="Normal 4 2 11 5" xfId="4405"/>
    <cellStyle name="Normal 4 2 11 6" xfId="4406"/>
    <cellStyle name="Normal 4 2 11 7" xfId="28906"/>
    <cellStyle name="Normal 4 2 12" xfId="4407"/>
    <cellStyle name="Normal 4 2 12 2" xfId="4408"/>
    <cellStyle name="Normal 4 2 12 2 2" xfId="4409"/>
    <cellStyle name="Normal 4 2 12 2 3" xfId="4410"/>
    <cellStyle name="Normal 4 2 12 2 4" xfId="4411"/>
    <cellStyle name="Normal 4 2 12 2 5" xfId="4412"/>
    <cellStyle name="Normal 4 2 12 2 6" xfId="28907"/>
    <cellStyle name="Normal 4 2 12 3" xfId="4413"/>
    <cellStyle name="Normal 4 2 12 4" xfId="4414"/>
    <cellStyle name="Normal 4 2 12 5" xfId="4415"/>
    <cellStyle name="Normal 4 2 12 6" xfId="4416"/>
    <cellStyle name="Normal 4 2 12 7" xfId="28908"/>
    <cellStyle name="Normal 4 2 13" xfId="4417"/>
    <cellStyle name="Normal 4 2 13 2" xfId="4418"/>
    <cellStyle name="Normal 4 2 13 2 2" xfId="4419"/>
    <cellStyle name="Normal 4 2 13 2 3" xfId="4420"/>
    <cellStyle name="Normal 4 2 13 2 4" xfId="4421"/>
    <cellStyle name="Normal 4 2 13 2 5" xfId="4422"/>
    <cellStyle name="Normal 4 2 13 2 6" xfId="28909"/>
    <cellStyle name="Normal 4 2 13 3" xfId="4423"/>
    <cellStyle name="Normal 4 2 13 4" xfId="4424"/>
    <cellStyle name="Normal 4 2 13 5" xfId="4425"/>
    <cellStyle name="Normal 4 2 13 6" xfId="4426"/>
    <cellStyle name="Normal 4 2 13 7" xfId="28910"/>
    <cellStyle name="Normal 4 2 14" xfId="4427"/>
    <cellStyle name="Normal 4 2 14 2" xfId="4428"/>
    <cellStyle name="Normal 4 2 14 2 2" xfId="4429"/>
    <cellStyle name="Normal 4 2 14 2 3" xfId="4430"/>
    <cellStyle name="Normal 4 2 14 2 4" xfId="4431"/>
    <cellStyle name="Normal 4 2 14 2 5" xfId="4432"/>
    <cellStyle name="Normal 4 2 14 2 6" xfId="28911"/>
    <cellStyle name="Normal 4 2 14 3" xfId="4433"/>
    <cellStyle name="Normal 4 2 14 4" xfId="4434"/>
    <cellStyle name="Normal 4 2 14 5" xfId="4435"/>
    <cellStyle name="Normal 4 2 14 6" xfId="4436"/>
    <cellStyle name="Normal 4 2 14 7" xfId="28912"/>
    <cellStyle name="Normal 4 2 15" xfId="4437"/>
    <cellStyle name="Normal 4 2 15 2" xfId="4438"/>
    <cellStyle name="Normal 4 2 15 2 2" xfId="4439"/>
    <cellStyle name="Normal 4 2 15 2 3" xfId="4440"/>
    <cellStyle name="Normal 4 2 15 2 4" xfId="4441"/>
    <cellStyle name="Normal 4 2 15 2 5" xfId="4442"/>
    <cellStyle name="Normal 4 2 15 2 6" xfId="28913"/>
    <cellStyle name="Normal 4 2 15 3" xfId="4443"/>
    <cellStyle name="Normal 4 2 15 4" xfId="4444"/>
    <cellStyle name="Normal 4 2 15 5" xfId="4445"/>
    <cellStyle name="Normal 4 2 15 6" xfId="4446"/>
    <cellStyle name="Normal 4 2 15 7" xfId="28914"/>
    <cellStyle name="Normal 4 2 16" xfId="4447"/>
    <cellStyle name="Normal 4 2 16 2" xfId="4448"/>
    <cellStyle name="Normal 4 2 16 2 2" xfId="4449"/>
    <cellStyle name="Normal 4 2 16 2 3" xfId="4450"/>
    <cellStyle name="Normal 4 2 16 2 4" xfId="4451"/>
    <cellStyle name="Normal 4 2 16 2 5" xfId="4452"/>
    <cellStyle name="Normal 4 2 16 2 6" xfId="28915"/>
    <cellStyle name="Normal 4 2 16 3" xfId="4453"/>
    <cellStyle name="Normal 4 2 16 4" xfId="4454"/>
    <cellStyle name="Normal 4 2 16 5" xfId="4455"/>
    <cellStyle name="Normal 4 2 16 6" xfId="4456"/>
    <cellStyle name="Normal 4 2 16 7" xfId="28916"/>
    <cellStyle name="Normal 4 2 17" xfId="4457"/>
    <cellStyle name="Normal 4 2 17 2" xfId="4458"/>
    <cellStyle name="Normal 4 2 17 2 2" xfId="4459"/>
    <cellStyle name="Normal 4 2 17 2 3" xfId="4460"/>
    <cellStyle name="Normal 4 2 17 2 4" xfId="4461"/>
    <cellStyle name="Normal 4 2 17 2 5" xfId="4462"/>
    <cellStyle name="Normal 4 2 17 2 6" xfId="28917"/>
    <cellStyle name="Normal 4 2 17 3" xfId="4463"/>
    <cellStyle name="Normal 4 2 17 4" xfId="4464"/>
    <cellStyle name="Normal 4 2 17 5" xfId="4465"/>
    <cellStyle name="Normal 4 2 17 6" xfId="4466"/>
    <cellStyle name="Normal 4 2 17 7" xfId="28918"/>
    <cellStyle name="Normal 4 2 18" xfId="4467"/>
    <cellStyle name="Normal 4 2 18 2" xfId="4468"/>
    <cellStyle name="Normal 4 2 18 2 2" xfId="4469"/>
    <cellStyle name="Normal 4 2 18 2 3" xfId="4470"/>
    <cellStyle name="Normal 4 2 18 2 4" xfId="4471"/>
    <cellStyle name="Normal 4 2 18 2 5" xfId="4472"/>
    <cellStyle name="Normal 4 2 18 2 6" xfId="28919"/>
    <cellStyle name="Normal 4 2 18 3" xfId="4473"/>
    <cellStyle name="Normal 4 2 18 4" xfId="4474"/>
    <cellStyle name="Normal 4 2 18 5" xfId="4475"/>
    <cellStyle name="Normal 4 2 18 6" xfId="4476"/>
    <cellStyle name="Normal 4 2 18 7" xfId="28920"/>
    <cellStyle name="Normal 4 2 19" xfId="4477"/>
    <cellStyle name="Normal 4 2 19 2" xfId="4478"/>
    <cellStyle name="Normal 4 2 19 2 2" xfId="4479"/>
    <cellStyle name="Normal 4 2 19 2 3" xfId="4480"/>
    <cellStyle name="Normal 4 2 19 2 4" xfId="4481"/>
    <cellStyle name="Normal 4 2 19 2 5" xfId="4482"/>
    <cellStyle name="Normal 4 2 19 2 6" xfId="28921"/>
    <cellStyle name="Normal 4 2 19 3" xfId="4483"/>
    <cellStyle name="Normal 4 2 19 4" xfId="4484"/>
    <cellStyle name="Normal 4 2 19 5" xfId="4485"/>
    <cellStyle name="Normal 4 2 19 6" xfId="4486"/>
    <cellStyle name="Normal 4 2 19 7" xfId="28922"/>
    <cellStyle name="Normal 4 2 2" xfId="4487"/>
    <cellStyle name="Normal 4 2 2 10" xfId="4488"/>
    <cellStyle name="Normal 4 2 2 10 2" xfId="4489"/>
    <cellStyle name="Normal 4 2 2 10 2 2" xfId="4490"/>
    <cellStyle name="Normal 4 2 2 10 2 3" xfId="4491"/>
    <cellStyle name="Normal 4 2 2 10 2 4" xfId="4492"/>
    <cellStyle name="Normal 4 2 2 10 2 5" xfId="4493"/>
    <cellStyle name="Normal 4 2 2 10 2 6" xfId="28923"/>
    <cellStyle name="Normal 4 2 2 10 3" xfId="4494"/>
    <cellStyle name="Normal 4 2 2 10 4" xfId="4495"/>
    <cellStyle name="Normal 4 2 2 10 5" xfId="4496"/>
    <cellStyle name="Normal 4 2 2 10 6" xfId="4497"/>
    <cellStyle name="Normal 4 2 2 10 7" xfId="28924"/>
    <cellStyle name="Normal 4 2 2 11" xfId="4498"/>
    <cellStyle name="Normal 4 2 2 11 2" xfId="4499"/>
    <cellStyle name="Normal 4 2 2 11 2 2" xfId="4500"/>
    <cellStyle name="Normal 4 2 2 11 2 3" xfId="4501"/>
    <cellStyle name="Normal 4 2 2 11 2 4" xfId="4502"/>
    <cellStyle name="Normal 4 2 2 11 2 5" xfId="4503"/>
    <cellStyle name="Normal 4 2 2 11 2 6" xfId="28925"/>
    <cellStyle name="Normal 4 2 2 11 3" xfId="4504"/>
    <cellStyle name="Normal 4 2 2 11 4" xfId="4505"/>
    <cellStyle name="Normal 4 2 2 11 5" xfId="4506"/>
    <cellStyle name="Normal 4 2 2 11 6" xfId="4507"/>
    <cellStyle name="Normal 4 2 2 11 7" xfId="28926"/>
    <cellStyle name="Normal 4 2 2 12" xfId="4508"/>
    <cellStyle name="Normal 4 2 2 12 2" xfId="4509"/>
    <cellStyle name="Normal 4 2 2 12 2 2" xfId="4510"/>
    <cellStyle name="Normal 4 2 2 12 2 3" xfId="4511"/>
    <cellStyle name="Normal 4 2 2 12 2 4" xfId="4512"/>
    <cellStyle name="Normal 4 2 2 12 2 5" xfId="4513"/>
    <cellStyle name="Normal 4 2 2 12 2 6" xfId="28927"/>
    <cellStyle name="Normal 4 2 2 12 3" xfId="4514"/>
    <cellStyle name="Normal 4 2 2 12 4" xfId="4515"/>
    <cellStyle name="Normal 4 2 2 12 5" xfId="4516"/>
    <cellStyle name="Normal 4 2 2 12 6" xfId="4517"/>
    <cellStyle name="Normal 4 2 2 12 7" xfId="28928"/>
    <cellStyle name="Normal 4 2 2 13" xfId="4518"/>
    <cellStyle name="Normal 4 2 2 13 2" xfId="4519"/>
    <cellStyle name="Normal 4 2 2 13 2 2" xfId="4520"/>
    <cellStyle name="Normal 4 2 2 13 2 3" xfId="4521"/>
    <cellStyle name="Normal 4 2 2 13 2 4" xfId="4522"/>
    <cellStyle name="Normal 4 2 2 13 2 5" xfId="4523"/>
    <cellStyle name="Normal 4 2 2 13 2 6" xfId="28929"/>
    <cellStyle name="Normal 4 2 2 13 3" xfId="4524"/>
    <cellStyle name="Normal 4 2 2 13 4" xfId="4525"/>
    <cellStyle name="Normal 4 2 2 13 5" xfId="4526"/>
    <cellStyle name="Normal 4 2 2 13 6" xfId="4527"/>
    <cellStyle name="Normal 4 2 2 13 7" xfId="28930"/>
    <cellStyle name="Normal 4 2 2 14" xfId="4528"/>
    <cellStyle name="Normal 4 2 2 14 2" xfId="4529"/>
    <cellStyle name="Normal 4 2 2 14 2 2" xfId="4530"/>
    <cellStyle name="Normal 4 2 2 14 2 3" xfId="4531"/>
    <cellStyle name="Normal 4 2 2 14 2 4" xfId="4532"/>
    <cellStyle name="Normal 4 2 2 14 2 5" xfId="4533"/>
    <cellStyle name="Normal 4 2 2 14 2 6" xfId="28931"/>
    <cellStyle name="Normal 4 2 2 14 3" xfId="4534"/>
    <cellStyle name="Normal 4 2 2 14 4" xfId="4535"/>
    <cellStyle name="Normal 4 2 2 14 5" xfId="4536"/>
    <cellStyle name="Normal 4 2 2 14 6" xfId="4537"/>
    <cellStyle name="Normal 4 2 2 14 7" xfId="28932"/>
    <cellStyle name="Normal 4 2 2 15" xfId="4538"/>
    <cellStyle name="Normal 4 2 2 15 2" xfId="4539"/>
    <cellStyle name="Normal 4 2 2 15 2 2" xfId="4540"/>
    <cellStyle name="Normal 4 2 2 15 2 3" xfId="4541"/>
    <cellStyle name="Normal 4 2 2 15 2 4" xfId="4542"/>
    <cellStyle name="Normal 4 2 2 15 2 5" xfId="4543"/>
    <cellStyle name="Normal 4 2 2 15 2 6" xfId="28933"/>
    <cellStyle name="Normal 4 2 2 15 3" xfId="4544"/>
    <cellStyle name="Normal 4 2 2 15 4" xfId="4545"/>
    <cellStyle name="Normal 4 2 2 15 5" xfId="4546"/>
    <cellStyle name="Normal 4 2 2 15 6" xfId="4547"/>
    <cellStyle name="Normal 4 2 2 15 7" xfId="28934"/>
    <cellStyle name="Normal 4 2 2 16" xfId="4548"/>
    <cellStyle name="Normal 4 2 2 16 2" xfId="4549"/>
    <cellStyle name="Normal 4 2 2 16 2 2" xfId="4550"/>
    <cellStyle name="Normal 4 2 2 16 2 3" xfId="4551"/>
    <cellStyle name="Normal 4 2 2 16 2 4" xfId="4552"/>
    <cellStyle name="Normal 4 2 2 16 2 5" xfId="4553"/>
    <cellStyle name="Normal 4 2 2 16 2 6" xfId="28935"/>
    <cellStyle name="Normal 4 2 2 16 3" xfId="4554"/>
    <cellStyle name="Normal 4 2 2 16 4" xfId="4555"/>
    <cellStyle name="Normal 4 2 2 16 5" xfId="4556"/>
    <cellStyle name="Normal 4 2 2 16 6" xfId="4557"/>
    <cellStyle name="Normal 4 2 2 16 7" xfId="28936"/>
    <cellStyle name="Normal 4 2 2 17" xfId="4558"/>
    <cellStyle name="Normal 4 2 2 17 2" xfId="4559"/>
    <cellStyle name="Normal 4 2 2 17 2 2" xfId="4560"/>
    <cellStyle name="Normal 4 2 2 17 2 3" xfId="4561"/>
    <cellStyle name="Normal 4 2 2 17 2 4" xfId="4562"/>
    <cellStyle name="Normal 4 2 2 17 2 5" xfId="4563"/>
    <cellStyle name="Normal 4 2 2 17 2 6" xfId="28937"/>
    <cellStyle name="Normal 4 2 2 17 3" xfId="4564"/>
    <cellStyle name="Normal 4 2 2 17 4" xfId="4565"/>
    <cellStyle name="Normal 4 2 2 17 5" xfId="4566"/>
    <cellStyle name="Normal 4 2 2 17 6" xfId="4567"/>
    <cellStyle name="Normal 4 2 2 17 7" xfId="28938"/>
    <cellStyle name="Normal 4 2 2 18" xfId="4568"/>
    <cellStyle name="Normal 4 2 2 18 2" xfId="4569"/>
    <cellStyle name="Normal 4 2 2 18 2 2" xfId="4570"/>
    <cellStyle name="Normal 4 2 2 18 2 3" xfId="4571"/>
    <cellStyle name="Normal 4 2 2 18 2 4" xfId="4572"/>
    <cellStyle name="Normal 4 2 2 18 2 5" xfId="4573"/>
    <cellStyle name="Normal 4 2 2 18 2 6" xfId="28939"/>
    <cellStyle name="Normal 4 2 2 18 3" xfId="4574"/>
    <cellStyle name="Normal 4 2 2 18 4" xfId="4575"/>
    <cellStyle name="Normal 4 2 2 18 5" xfId="4576"/>
    <cellStyle name="Normal 4 2 2 18 6" xfId="4577"/>
    <cellStyle name="Normal 4 2 2 18 7" xfId="28940"/>
    <cellStyle name="Normal 4 2 2 19" xfId="4578"/>
    <cellStyle name="Normal 4 2 2 19 2" xfId="4579"/>
    <cellStyle name="Normal 4 2 2 19 2 2" xfId="4580"/>
    <cellStyle name="Normal 4 2 2 19 2 3" xfId="4581"/>
    <cellStyle name="Normal 4 2 2 19 2 4" xfId="4582"/>
    <cellStyle name="Normal 4 2 2 19 2 5" xfId="4583"/>
    <cellStyle name="Normal 4 2 2 19 2 6" xfId="28941"/>
    <cellStyle name="Normal 4 2 2 19 3" xfId="4584"/>
    <cellStyle name="Normal 4 2 2 19 4" xfId="4585"/>
    <cellStyle name="Normal 4 2 2 19 5" xfId="4586"/>
    <cellStyle name="Normal 4 2 2 19 6" xfId="4587"/>
    <cellStyle name="Normal 4 2 2 19 7" xfId="28942"/>
    <cellStyle name="Normal 4 2 2 2" xfId="4588"/>
    <cellStyle name="Normal 4 2 2 2 2" xfId="4589"/>
    <cellStyle name="Normal 4 2 2 2 2 2" xfId="4590"/>
    <cellStyle name="Normal 4 2 2 2 2 3" xfId="4591"/>
    <cellStyle name="Normal 4 2 2 2 2 4" xfId="4592"/>
    <cellStyle name="Normal 4 2 2 2 2 5" xfId="4593"/>
    <cellStyle name="Normal 4 2 2 2 2 6" xfId="28943"/>
    <cellStyle name="Normal 4 2 2 2 3" xfId="4594"/>
    <cellStyle name="Normal 4 2 2 2 4" xfId="4595"/>
    <cellStyle name="Normal 4 2 2 2 5" xfId="4596"/>
    <cellStyle name="Normal 4 2 2 2 6" xfId="4597"/>
    <cellStyle name="Normal 4 2 2 2 7" xfId="4598"/>
    <cellStyle name="Normal 4 2 2 2 8" xfId="4599"/>
    <cellStyle name="Normal 4 2 2 2 9" xfId="28944"/>
    <cellStyle name="Normal 4 2 2 20" xfId="4600"/>
    <cellStyle name="Normal 4 2 2 20 2" xfId="4601"/>
    <cellStyle name="Normal 4 2 2 20 2 2" xfId="4602"/>
    <cellStyle name="Normal 4 2 2 20 2 3" xfId="4603"/>
    <cellStyle name="Normal 4 2 2 20 2 4" xfId="4604"/>
    <cellStyle name="Normal 4 2 2 20 2 5" xfId="4605"/>
    <cellStyle name="Normal 4 2 2 20 2 6" xfId="28945"/>
    <cellStyle name="Normal 4 2 2 20 3" xfId="4606"/>
    <cellStyle name="Normal 4 2 2 20 4" xfId="4607"/>
    <cellStyle name="Normal 4 2 2 20 5" xfId="4608"/>
    <cellStyle name="Normal 4 2 2 20 6" xfId="4609"/>
    <cellStyle name="Normal 4 2 2 20 7" xfId="28946"/>
    <cellStyle name="Normal 4 2 2 21" xfId="4610"/>
    <cellStyle name="Normal 4 2 2 21 2" xfId="4611"/>
    <cellStyle name="Normal 4 2 2 21 3" xfId="4612"/>
    <cellStyle name="Normal 4 2 2 21 4" xfId="4613"/>
    <cellStyle name="Normal 4 2 2 21 5" xfId="4614"/>
    <cellStyle name="Normal 4 2 2 21 6" xfId="28947"/>
    <cellStyle name="Normal 4 2 2 22" xfId="4615"/>
    <cellStyle name="Normal 4 2 2 22 2" xfId="4616"/>
    <cellStyle name="Normal 4 2 2 22 3" xfId="4617"/>
    <cellStyle name="Normal 4 2 2 22 4" xfId="4618"/>
    <cellStyle name="Normal 4 2 2 22 5" xfId="4619"/>
    <cellStyle name="Normal 4 2 2 22 6" xfId="28948"/>
    <cellStyle name="Normal 4 2 2 23" xfId="4620"/>
    <cellStyle name="Normal 4 2 2 23 2" xfId="4621"/>
    <cellStyle name="Normal 4 2 2 23 3" xfId="4622"/>
    <cellStyle name="Normal 4 2 2 23 4" xfId="4623"/>
    <cellStyle name="Normal 4 2 2 23 5" xfId="4624"/>
    <cellStyle name="Normal 4 2 2 23 6" xfId="28949"/>
    <cellStyle name="Normal 4 2 2 24" xfId="4625"/>
    <cellStyle name="Normal 4 2 2 24 2" xfId="28950"/>
    <cellStyle name="Normal 4 2 2 25" xfId="4626"/>
    <cellStyle name="Normal 4 2 2 26" xfId="4627"/>
    <cellStyle name="Normal 4 2 2 27" xfId="4628"/>
    <cellStyle name="Normal 4 2 2 28" xfId="4629"/>
    <cellStyle name="Normal 4 2 2 29" xfId="28951"/>
    <cellStyle name="Normal 4 2 2 3" xfId="4630"/>
    <cellStyle name="Normal 4 2 2 3 2" xfId="4631"/>
    <cellStyle name="Normal 4 2 2 3 2 2" xfId="4632"/>
    <cellStyle name="Normal 4 2 2 3 2 3" xfId="4633"/>
    <cellStyle name="Normal 4 2 2 3 2 4" xfId="4634"/>
    <cellStyle name="Normal 4 2 2 3 2 5" xfId="4635"/>
    <cellStyle name="Normal 4 2 2 3 2 6" xfId="28952"/>
    <cellStyle name="Normal 4 2 2 3 3" xfId="4636"/>
    <cellStyle name="Normal 4 2 2 3 4" xfId="4637"/>
    <cellStyle name="Normal 4 2 2 3 5" xfId="4638"/>
    <cellStyle name="Normal 4 2 2 3 6" xfId="4639"/>
    <cellStyle name="Normal 4 2 2 3 7" xfId="4640"/>
    <cellStyle name="Normal 4 2 2 3 8" xfId="4641"/>
    <cellStyle name="Normal 4 2 2 3 9" xfId="28953"/>
    <cellStyle name="Normal 4 2 2 4" xfId="4642"/>
    <cellStyle name="Normal 4 2 2 4 2" xfId="4643"/>
    <cellStyle name="Normal 4 2 2 4 2 2" xfId="4644"/>
    <cellStyle name="Normal 4 2 2 4 2 3" xfId="4645"/>
    <cellStyle name="Normal 4 2 2 4 2 4" xfId="4646"/>
    <cellStyle name="Normal 4 2 2 4 2 5" xfId="4647"/>
    <cellStyle name="Normal 4 2 2 4 2 6" xfId="28954"/>
    <cellStyle name="Normal 4 2 2 4 3" xfId="4648"/>
    <cellStyle name="Normal 4 2 2 4 4" xfId="4649"/>
    <cellStyle name="Normal 4 2 2 4 5" xfId="4650"/>
    <cellStyle name="Normal 4 2 2 4 6" xfId="4651"/>
    <cellStyle name="Normal 4 2 2 4 7" xfId="28955"/>
    <cellStyle name="Normal 4 2 2 5" xfId="4652"/>
    <cellStyle name="Normal 4 2 2 5 2" xfId="4653"/>
    <cellStyle name="Normal 4 2 2 5 2 2" xfId="4654"/>
    <cellStyle name="Normal 4 2 2 5 2 3" xfId="4655"/>
    <cellStyle name="Normal 4 2 2 5 2 4" xfId="4656"/>
    <cellStyle name="Normal 4 2 2 5 2 5" xfId="4657"/>
    <cellStyle name="Normal 4 2 2 5 2 6" xfId="28956"/>
    <cellStyle name="Normal 4 2 2 5 3" xfId="4658"/>
    <cellStyle name="Normal 4 2 2 5 4" xfId="4659"/>
    <cellStyle name="Normal 4 2 2 5 5" xfId="4660"/>
    <cellStyle name="Normal 4 2 2 5 6" xfId="4661"/>
    <cellStyle name="Normal 4 2 2 5 7" xfId="28957"/>
    <cellStyle name="Normal 4 2 2 6" xfId="4662"/>
    <cellStyle name="Normal 4 2 2 6 2" xfId="4663"/>
    <cellStyle name="Normal 4 2 2 6 2 2" xfId="4664"/>
    <cellStyle name="Normal 4 2 2 6 2 3" xfId="4665"/>
    <cellStyle name="Normal 4 2 2 6 2 4" xfId="4666"/>
    <cellStyle name="Normal 4 2 2 6 2 5" xfId="4667"/>
    <cellStyle name="Normal 4 2 2 6 2 6" xfId="28958"/>
    <cellStyle name="Normal 4 2 2 6 3" xfId="4668"/>
    <cellStyle name="Normal 4 2 2 6 4" xfId="4669"/>
    <cellStyle name="Normal 4 2 2 6 5" xfId="4670"/>
    <cellStyle name="Normal 4 2 2 6 6" xfId="4671"/>
    <cellStyle name="Normal 4 2 2 6 7" xfId="28959"/>
    <cellStyle name="Normal 4 2 2 7" xfId="4672"/>
    <cellStyle name="Normal 4 2 2 7 2" xfId="4673"/>
    <cellStyle name="Normal 4 2 2 7 2 2" xfId="4674"/>
    <cellStyle name="Normal 4 2 2 7 2 3" xfId="4675"/>
    <cellStyle name="Normal 4 2 2 7 2 4" xfId="4676"/>
    <cellStyle name="Normal 4 2 2 7 2 5" xfId="4677"/>
    <cellStyle name="Normal 4 2 2 7 2 6" xfId="28960"/>
    <cellStyle name="Normal 4 2 2 7 3" xfId="4678"/>
    <cellStyle name="Normal 4 2 2 7 4" xfId="4679"/>
    <cellStyle name="Normal 4 2 2 7 5" xfId="4680"/>
    <cellStyle name="Normal 4 2 2 7 6" xfId="4681"/>
    <cellStyle name="Normal 4 2 2 7 7" xfId="28961"/>
    <cellStyle name="Normal 4 2 2 8" xfId="4682"/>
    <cellStyle name="Normal 4 2 2 8 2" xfId="4683"/>
    <cellStyle name="Normal 4 2 2 8 2 2" xfId="4684"/>
    <cellStyle name="Normal 4 2 2 8 2 3" xfId="4685"/>
    <cellStyle name="Normal 4 2 2 8 2 4" xfId="4686"/>
    <cellStyle name="Normal 4 2 2 8 2 5" xfId="4687"/>
    <cellStyle name="Normal 4 2 2 8 2 6" xfId="28962"/>
    <cellStyle name="Normal 4 2 2 8 3" xfId="4688"/>
    <cellStyle name="Normal 4 2 2 8 4" xfId="4689"/>
    <cellStyle name="Normal 4 2 2 8 5" xfId="4690"/>
    <cellStyle name="Normal 4 2 2 8 6" xfId="4691"/>
    <cellStyle name="Normal 4 2 2 8 7" xfId="28963"/>
    <cellStyle name="Normal 4 2 2 9" xfId="4692"/>
    <cellStyle name="Normal 4 2 2 9 2" xfId="4693"/>
    <cellStyle name="Normal 4 2 2 9 2 2" xfId="4694"/>
    <cellStyle name="Normal 4 2 2 9 2 3" xfId="4695"/>
    <cellStyle name="Normal 4 2 2 9 2 4" xfId="4696"/>
    <cellStyle name="Normal 4 2 2 9 2 5" xfId="4697"/>
    <cellStyle name="Normal 4 2 2 9 2 6" xfId="28964"/>
    <cellStyle name="Normal 4 2 2 9 3" xfId="4698"/>
    <cellStyle name="Normal 4 2 2 9 4" xfId="4699"/>
    <cellStyle name="Normal 4 2 2 9 5" xfId="4700"/>
    <cellStyle name="Normal 4 2 2 9 6" xfId="4701"/>
    <cellStyle name="Normal 4 2 2 9 7" xfId="28965"/>
    <cellStyle name="Normal 4 2 2_Motorrad" xfId="4702"/>
    <cellStyle name="Normal 4 2 20" xfId="4703"/>
    <cellStyle name="Normal 4 2 20 2" xfId="4704"/>
    <cellStyle name="Normal 4 2 20 2 2" xfId="4705"/>
    <cellStyle name="Normal 4 2 20 2 3" xfId="4706"/>
    <cellStyle name="Normal 4 2 20 2 4" xfId="4707"/>
    <cellStyle name="Normal 4 2 20 2 5" xfId="4708"/>
    <cellStyle name="Normal 4 2 20 2 6" xfId="28966"/>
    <cellStyle name="Normal 4 2 20 3" xfId="4709"/>
    <cellStyle name="Normal 4 2 20 4" xfId="4710"/>
    <cellStyle name="Normal 4 2 20 5" xfId="4711"/>
    <cellStyle name="Normal 4 2 20 6" xfId="4712"/>
    <cellStyle name="Normal 4 2 20 7" xfId="28967"/>
    <cellStyle name="Normal 4 2 21" xfId="4713"/>
    <cellStyle name="Normal 4 2 21 2" xfId="4714"/>
    <cellStyle name="Normal 4 2 21 2 2" xfId="4715"/>
    <cellStyle name="Normal 4 2 21 2 3" xfId="4716"/>
    <cellStyle name="Normal 4 2 21 2 4" xfId="4717"/>
    <cellStyle name="Normal 4 2 21 2 5" xfId="4718"/>
    <cellStyle name="Normal 4 2 21 2 6" xfId="28968"/>
    <cellStyle name="Normal 4 2 21 3" xfId="4719"/>
    <cellStyle name="Normal 4 2 21 4" xfId="4720"/>
    <cellStyle name="Normal 4 2 21 5" xfId="4721"/>
    <cellStyle name="Normal 4 2 21 6" xfId="4722"/>
    <cellStyle name="Normal 4 2 21 7" xfId="28969"/>
    <cellStyle name="Normal 4 2 22" xfId="4723"/>
    <cellStyle name="Normal 4 2 22 2" xfId="4724"/>
    <cellStyle name="Normal 4 2 22 3" xfId="4725"/>
    <cellStyle name="Normal 4 2 22 4" xfId="4726"/>
    <cellStyle name="Normal 4 2 22 5" xfId="4727"/>
    <cellStyle name="Normal 4 2 22 6" xfId="28970"/>
    <cellStyle name="Normal 4 2 23" xfId="4728"/>
    <cellStyle name="Normal 4 2 23 2" xfId="4729"/>
    <cellStyle name="Normal 4 2 23 3" xfId="4730"/>
    <cellStyle name="Normal 4 2 23 4" xfId="4731"/>
    <cellStyle name="Normal 4 2 23 5" xfId="4732"/>
    <cellStyle name="Normal 4 2 23 6" xfId="28971"/>
    <cellStyle name="Normal 4 2 24" xfId="4733"/>
    <cellStyle name="Normal 4 2 24 2" xfId="4734"/>
    <cellStyle name="Normal 4 2 24 3" xfId="4735"/>
    <cellStyle name="Normal 4 2 24 4" xfId="4736"/>
    <cellStyle name="Normal 4 2 24 5" xfId="4737"/>
    <cellStyle name="Normal 4 2 24 6" xfId="28972"/>
    <cellStyle name="Normal 4 2 25" xfId="4738"/>
    <cellStyle name="Normal 4 2 25 2" xfId="28973"/>
    <cellStyle name="Normal 4 2 26" xfId="4739"/>
    <cellStyle name="Normal 4 2 27" xfId="4740"/>
    <cellStyle name="Normal 4 2 28" xfId="4741"/>
    <cellStyle name="Normal 4 2 29" xfId="4742"/>
    <cellStyle name="Normal 4 2 3" xfId="4743"/>
    <cellStyle name="Normal 4 2 3 2" xfId="4744"/>
    <cellStyle name="Normal 4 2 3 2 2" xfId="4745"/>
    <cellStyle name="Normal 4 2 3 2 3" xfId="4746"/>
    <cellStyle name="Normal 4 2 3 2 4" xfId="4747"/>
    <cellStyle name="Normal 4 2 3 2 5" xfId="4748"/>
    <cellStyle name="Normal 4 2 3 2 6" xfId="28974"/>
    <cellStyle name="Normal 4 2 3 3" xfId="4749"/>
    <cellStyle name="Normal 4 2 3 4" xfId="4750"/>
    <cellStyle name="Normal 4 2 3 5" xfId="4751"/>
    <cellStyle name="Normal 4 2 3 6" xfId="4752"/>
    <cellStyle name="Normal 4 2 3 7" xfId="4753"/>
    <cellStyle name="Normal 4 2 3 8" xfId="4754"/>
    <cellStyle name="Normal 4 2 3 9" xfId="28975"/>
    <cellStyle name="Normal 4 2 30" xfId="28976"/>
    <cellStyle name="Normal 4 2 4" xfId="4755"/>
    <cellStyle name="Normal 4 2 4 2" xfId="4756"/>
    <cellStyle name="Normal 4 2 4 2 2" xfId="4757"/>
    <cellStyle name="Normal 4 2 4 2 3" xfId="4758"/>
    <cellStyle name="Normal 4 2 4 2 4" xfId="4759"/>
    <cellStyle name="Normal 4 2 4 2 5" xfId="4760"/>
    <cellStyle name="Normal 4 2 4 2 6" xfId="28977"/>
    <cellStyle name="Normal 4 2 4 3" xfId="4761"/>
    <cellStyle name="Normal 4 2 4 4" xfId="4762"/>
    <cellStyle name="Normal 4 2 4 5" xfId="4763"/>
    <cellStyle name="Normal 4 2 4 6" xfId="4764"/>
    <cellStyle name="Normal 4 2 4 7" xfId="4765"/>
    <cellStyle name="Normal 4 2 4 8" xfId="4766"/>
    <cellStyle name="Normal 4 2 4 9" xfId="28978"/>
    <cellStyle name="Normal 4 2 5" xfId="4767"/>
    <cellStyle name="Normal 4 2 5 2" xfId="4768"/>
    <cellStyle name="Normal 4 2 5 2 2" xfId="4769"/>
    <cellStyle name="Normal 4 2 5 2 3" xfId="4770"/>
    <cellStyle name="Normal 4 2 5 2 4" xfId="4771"/>
    <cellStyle name="Normal 4 2 5 2 5" xfId="4772"/>
    <cellStyle name="Normal 4 2 5 2 6" xfId="28979"/>
    <cellStyle name="Normal 4 2 5 3" xfId="4773"/>
    <cellStyle name="Normal 4 2 5 4" xfId="4774"/>
    <cellStyle name="Normal 4 2 5 5" xfId="4775"/>
    <cellStyle name="Normal 4 2 5 6" xfId="4776"/>
    <cellStyle name="Normal 4 2 5 7" xfId="28980"/>
    <cellStyle name="Normal 4 2 6" xfId="4777"/>
    <cellStyle name="Normal 4 2 6 2" xfId="4778"/>
    <cellStyle name="Normal 4 2 6 2 2" xfId="4779"/>
    <cellStyle name="Normal 4 2 6 2 3" xfId="4780"/>
    <cellStyle name="Normal 4 2 6 2 4" xfId="4781"/>
    <cellStyle name="Normal 4 2 6 2 5" xfId="4782"/>
    <cellStyle name="Normal 4 2 6 2 6" xfId="28981"/>
    <cellStyle name="Normal 4 2 6 3" xfId="4783"/>
    <cellStyle name="Normal 4 2 6 4" xfId="4784"/>
    <cellStyle name="Normal 4 2 6 5" xfId="4785"/>
    <cellStyle name="Normal 4 2 6 6" xfId="4786"/>
    <cellStyle name="Normal 4 2 6 7" xfId="28982"/>
    <cellStyle name="Normal 4 2 7" xfId="4787"/>
    <cellStyle name="Normal 4 2 7 2" xfId="4788"/>
    <cellStyle name="Normal 4 2 7 2 2" xfId="4789"/>
    <cellStyle name="Normal 4 2 7 2 3" xfId="4790"/>
    <cellStyle name="Normal 4 2 7 2 4" xfId="4791"/>
    <cellStyle name="Normal 4 2 7 2 5" xfId="4792"/>
    <cellStyle name="Normal 4 2 7 2 6" xfId="28983"/>
    <cellStyle name="Normal 4 2 7 3" xfId="4793"/>
    <cellStyle name="Normal 4 2 7 4" xfId="4794"/>
    <cellStyle name="Normal 4 2 7 5" xfId="4795"/>
    <cellStyle name="Normal 4 2 7 6" xfId="4796"/>
    <cellStyle name="Normal 4 2 7 7" xfId="28984"/>
    <cellStyle name="Normal 4 2 8" xfId="4797"/>
    <cellStyle name="Normal 4 2 8 2" xfId="4798"/>
    <cellStyle name="Normal 4 2 8 2 2" xfId="4799"/>
    <cellStyle name="Normal 4 2 8 2 3" xfId="4800"/>
    <cellStyle name="Normal 4 2 8 2 4" xfId="4801"/>
    <cellStyle name="Normal 4 2 8 2 5" xfId="4802"/>
    <cellStyle name="Normal 4 2 8 2 6" xfId="28985"/>
    <cellStyle name="Normal 4 2 8 3" xfId="4803"/>
    <cellStyle name="Normal 4 2 8 4" xfId="4804"/>
    <cellStyle name="Normal 4 2 8 5" xfId="4805"/>
    <cellStyle name="Normal 4 2 8 6" xfId="4806"/>
    <cellStyle name="Normal 4 2 8 7" xfId="28986"/>
    <cellStyle name="Normal 4 2 9" xfId="4807"/>
    <cellStyle name="Normal 4 2 9 2" xfId="4808"/>
    <cellStyle name="Normal 4 2 9 2 2" xfId="4809"/>
    <cellStyle name="Normal 4 2 9 2 3" xfId="4810"/>
    <cellStyle name="Normal 4 2 9 2 4" xfId="4811"/>
    <cellStyle name="Normal 4 2 9 2 5" xfId="4812"/>
    <cellStyle name="Normal 4 2 9 2 6" xfId="28987"/>
    <cellStyle name="Normal 4 2 9 3" xfId="4813"/>
    <cellStyle name="Normal 4 2 9 4" xfId="4814"/>
    <cellStyle name="Normal 4 2 9 5" xfId="4815"/>
    <cellStyle name="Normal 4 2 9 6" xfId="4816"/>
    <cellStyle name="Normal 4 2 9 7" xfId="28988"/>
    <cellStyle name="Normal 4 2_Motorrad" xfId="4817"/>
    <cellStyle name="Normal 4 3" xfId="4818"/>
    <cellStyle name="Normal 4 3 10" xfId="4819"/>
    <cellStyle name="Normal 4 3 10 2" xfId="4820"/>
    <cellStyle name="Normal 4 3 10 2 2" xfId="4821"/>
    <cellStyle name="Normal 4 3 10 2 3" xfId="4822"/>
    <cellStyle name="Normal 4 3 10 2 4" xfId="4823"/>
    <cellStyle name="Normal 4 3 10 2 5" xfId="4824"/>
    <cellStyle name="Normal 4 3 10 2 6" xfId="28989"/>
    <cellStyle name="Normal 4 3 10 3" xfId="4825"/>
    <cellStyle name="Normal 4 3 10 4" xfId="4826"/>
    <cellStyle name="Normal 4 3 10 5" xfId="4827"/>
    <cellStyle name="Normal 4 3 10 6" xfId="4828"/>
    <cellStyle name="Normal 4 3 10 7" xfId="28990"/>
    <cellStyle name="Normal 4 3 11" xfId="4829"/>
    <cellStyle name="Normal 4 3 11 2" xfId="4830"/>
    <cellStyle name="Normal 4 3 11 2 2" xfId="4831"/>
    <cellStyle name="Normal 4 3 11 2 3" xfId="4832"/>
    <cellStyle name="Normal 4 3 11 2 4" xfId="4833"/>
    <cellStyle name="Normal 4 3 11 2 5" xfId="4834"/>
    <cellStyle name="Normal 4 3 11 2 6" xfId="28991"/>
    <cellStyle name="Normal 4 3 11 3" xfId="4835"/>
    <cellStyle name="Normal 4 3 11 4" xfId="4836"/>
    <cellStyle name="Normal 4 3 11 5" xfId="4837"/>
    <cellStyle name="Normal 4 3 11 6" xfId="4838"/>
    <cellStyle name="Normal 4 3 11 7" xfId="28992"/>
    <cellStyle name="Normal 4 3 12" xfId="4839"/>
    <cellStyle name="Normal 4 3 12 2" xfId="4840"/>
    <cellStyle name="Normal 4 3 12 2 2" xfId="4841"/>
    <cellStyle name="Normal 4 3 12 2 3" xfId="4842"/>
    <cellStyle name="Normal 4 3 12 2 4" xfId="4843"/>
    <cellStyle name="Normal 4 3 12 2 5" xfId="4844"/>
    <cellStyle name="Normal 4 3 12 2 6" xfId="28993"/>
    <cellStyle name="Normal 4 3 12 3" xfId="4845"/>
    <cellStyle name="Normal 4 3 12 4" xfId="4846"/>
    <cellStyle name="Normal 4 3 12 5" xfId="4847"/>
    <cellStyle name="Normal 4 3 12 6" xfId="4848"/>
    <cellStyle name="Normal 4 3 12 7" xfId="28994"/>
    <cellStyle name="Normal 4 3 13" xfId="4849"/>
    <cellStyle name="Normal 4 3 13 2" xfId="4850"/>
    <cellStyle name="Normal 4 3 13 2 2" xfId="4851"/>
    <cellStyle name="Normal 4 3 13 2 3" xfId="4852"/>
    <cellStyle name="Normal 4 3 13 2 4" xfId="4853"/>
    <cellStyle name="Normal 4 3 13 2 5" xfId="4854"/>
    <cellStyle name="Normal 4 3 13 2 6" xfId="28995"/>
    <cellStyle name="Normal 4 3 13 3" xfId="4855"/>
    <cellStyle name="Normal 4 3 13 4" xfId="4856"/>
    <cellStyle name="Normal 4 3 13 5" xfId="4857"/>
    <cellStyle name="Normal 4 3 13 6" xfId="4858"/>
    <cellStyle name="Normal 4 3 13 7" xfId="28996"/>
    <cellStyle name="Normal 4 3 14" xfId="4859"/>
    <cellStyle name="Normal 4 3 14 2" xfId="4860"/>
    <cellStyle name="Normal 4 3 14 2 2" xfId="4861"/>
    <cellStyle name="Normal 4 3 14 2 3" xfId="4862"/>
    <cellStyle name="Normal 4 3 14 2 4" xfId="4863"/>
    <cellStyle name="Normal 4 3 14 2 5" xfId="4864"/>
    <cellStyle name="Normal 4 3 14 2 6" xfId="28997"/>
    <cellStyle name="Normal 4 3 14 3" xfId="4865"/>
    <cellStyle name="Normal 4 3 14 4" xfId="4866"/>
    <cellStyle name="Normal 4 3 14 5" xfId="4867"/>
    <cellStyle name="Normal 4 3 14 6" xfId="4868"/>
    <cellStyle name="Normal 4 3 14 7" xfId="28998"/>
    <cellStyle name="Normal 4 3 15" xfId="4869"/>
    <cellStyle name="Normal 4 3 15 2" xfId="4870"/>
    <cellStyle name="Normal 4 3 15 2 2" xfId="4871"/>
    <cellStyle name="Normal 4 3 15 2 3" xfId="4872"/>
    <cellStyle name="Normal 4 3 15 2 4" xfId="4873"/>
    <cellStyle name="Normal 4 3 15 2 5" xfId="4874"/>
    <cellStyle name="Normal 4 3 15 2 6" xfId="28999"/>
    <cellStyle name="Normal 4 3 15 3" xfId="4875"/>
    <cellStyle name="Normal 4 3 15 4" xfId="4876"/>
    <cellStyle name="Normal 4 3 15 5" xfId="4877"/>
    <cellStyle name="Normal 4 3 15 6" xfId="4878"/>
    <cellStyle name="Normal 4 3 15 7" xfId="29000"/>
    <cellStyle name="Normal 4 3 16" xfId="4879"/>
    <cellStyle name="Normal 4 3 16 2" xfId="4880"/>
    <cellStyle name="Normal 4 3 16 2 2" xfId="4881"/>
    <cellStyle name="Normal 4 3 16 2 3" xfId="4882"/>
    <cellStyle name="Normal 4 3 16 2 4" xfId="4883"/>
    <cellStyle name="Normal 4 3 16 2 5" xfId="4884"/>
    <cellStyle name="Normal 4 3 16 2 6" xfId="29001"/>
    <cellStyle name="Normal 4 3 16 3" xfId="4885"/>
    <cellStyle name="Normal 4 3 16 4" xfId="4886"/>
    <cellStyle name="Normal 4 3 16 5" xfId="4887"/>
    <cellStyle name="Normal 4 3 16 6" xfId="4888"/>
    <cellStyle name="Normal 4 3 16 7" xfId="29002"/>
    <cellStyle name="Normal 4 3 17" xfId="4889"/>
    <cellStyle name="Normal 4 3 17 2" xfId="4890"/>
    <cellStyle name="Normal 4 3 17 2 2" xfId="4891"/>
    <cellStyle name="Normal 4 3 17 2 3" xfId="4892"/>
    <cellStyle name="Normal 4 3 17 2 4" xfId="4893"/>
    <cellStyle name="Normal 4 3 17 2 5" xfId="4894"/>
    <cellStyle name="Normal 4 3 17 2 6" xfId="29003"/>
    <cellStyle name="Normal 4 3 17 3" xfId="4895"/>
    <cellStyle name="Normal 4 3 17 4" xfId="4896"/>
    <cellStyle name="Normal 4 3 17 5" xfId="4897"/>
    <cellStyle name="Normal 4 3 17 6" xfId="4898"/>
    <cellStyle name="Normal 4 3 17 7" xfId="29004"/>
    <cellStyle name="Normal 4 3 18" xfId="4899"/>
    <cellStyle name="Normal 4 3 18 2" xfId="4900"/>
    <cellStyle name="Normal 4 3 18 2 2" xfId="4901"/>
    <cellStyle name="Normal 4 3 18 2 3" xfId="4902"/>
    <cellStyle name="Normal 4 3 18 2 4" xfId="4903"/>
    <cellStyle name="Normal 4 3 18 2 5" xfId="4904"/>
    <cellStyle name="Normal 4 3 18 2 6" xfId="29005"/>
    <cellStyle name="Normal 4 3 18 3" xfId="4905"/>
    <cellStyle name="Normal 4 3 18 4" xfId="4906"/>
    <cellStyle name="Normal 4 3 18 5" xfId="4907"/>
    <cellStyle name="Normal 4 3 18 6" xfId="4908"/>
    <cellStyle name="Normal 4 3 18 7" xfId="29006"/>
    <cellStyle name="Normal 4 3 19" xfId="4909"/>
    <cellStyle name="Normal 4 3 19 2" xfId="4910"/>
    <cellStyle name="Normal 4 3 19 2 2" xfId="4911"/>
    <cellStyle name="Normal 4 3 19 2 3" xfId="4912"/>
    <cellStyle name="Normal 4 3 19 2 4" xfId="4913"/>
    <cellStyle name="Normal 4 3 19 2 5" xfId="4914"/>
    <cellStyle name="Normal 4 3 19 2 6" xfId="29007"/>
    <cellStyle name="Normal 4 3 19 3" xfId="4915"/>
    <cellStyle name="Normal 4 3 19 4" xfId="4916"/>
    <cellStyle name="Normal 4 3 19 5" xfId="4917"/>
    <cellStyle name="Normal 4 3 19 6" xfId="4918"/>
    <cellStyle name="Normal 4 3 19 7" xfId="29008"/>
    <cellStyle name="Normal 4 3 2" xfId="4919"/>
    <cellStyle name="Normal 4 3 2 10" xfId="4920"/>
    <cellStyle name="Normal 4 3 2 10 2" xfId="4921"/>
    <cellStyle name="Normal 4 3 2 10 2 2" xfId="4922"/>
    <cellStyle name="Normal 4 3 2 10 2 3" xfId="4923"/>
    <cellStyle name="Normal 4 3 2 10 2 4" xfId="4924"/>
    <cellStyle name="Normal 4 3 2 10 2 5" xfId="4925"/>
    <cellStyle name="Normal 4 3 2 10 2 6" xfId="29009"/>
    <cellStyle name="Normal 4 3 2 10 3" xfId="4926"/>
    <cellStyle name="Normal 4 3 2 10 4" xfId="4927"/>
    <cellStyle name="Normal 4 3 2 10 5" xfId="4928"/>
    <cellStyle name="Normal 4 3 2 10 6" xfId="4929"/>
    <cellStyle name="Normal 4 3 2 10 7" xfId="29010"/>
    <cellStyle name="Normal 4 3 2 11" xfId="4930"/>
    <cellStyle name="Normal 4 3 2 11 2" xfId="4931"/>
    <cellStyle name="Normal 4 3 2 11 2 2" xfId="4932"/>
    <cellStyle name="Normal 4 3 2 11 2 3" xfId="4933"/>
    <cellStyle name="Normal 4 3 2 11 2 4" xfId="4934"/>
    <cellStyle name="Normal 4 3 2 11 2 5" xfId="4935"/>
    <cellStyle name="Normal 4 3 2 11 2 6" xfId="29011"/>
    <cellStyle name="Normal 4 3 2 11 3" xfId="4936"/>
    <cellStyle name="Normal 4 3 2 11 4" xfId="4937"/>
    <cellStyle name="Normal 4 3 2 11 5" xfId="4938"/>
    <cellStyle name="Normal 4 3 2 11 6" xfId="4939"/>
    <cellStyle name="Normal 4 3 2 11 7" xfId="29012"/>
    <cellStyle name="Normal 4 3 2 12" xfId="4940"/>
    <cellStyle name="Normal 4 3 2 12 2" xfId="4941"/>
    <cellStyle name="Normal 4 3 2 12 2 2" xfId="4942"/>
    <cellStyle name="Normal 4 3 2 12 2 3" xfId="4943"/>
    <cellStyle name="Normal 4 3 2 12 2 4" xfId="4944"/>
    <cellStyle name="Normal 4 3 2 12 2 5" xfId="4945"/>
    <cellStyle name="Normal 4 3 2 12 2 6" xfId="29013"/>
    <cellStyle name="Normal 4 3 2 12 3" xfId="4946"/>
    <cellStyle name="Normal 4 3 2 12 4" xfId="4947"/>
    <cellStyle name="Normal 4 3 2 12 5" xfId="4948"/>
    <cellStyle name="Normal 4 3 2 12 6" xfId="4949"/>
    <cellStyle name="Normal 4 3 2 12 7" xfId="29014"/>
    <cellStyle name="Normal 4 3 2 13" xfId="4950"/>
    <cellStyle name="Normal 4 3 2 13 2" xfId="4951"/>
    <cellStyle name="Normal 4 3 2 13 2 2" xfId="4952"/>
    <cellStyle name="Normal 4 3 2 13 2 3" xfId="4953"/>
    <cellStyle name="Normal 4 3 2 13 2 4" xfId="4954"/>
    <cellStyle name="Normal 4 3 2 13 2 5" xfId="4955"/>
    <cellStyle name="Normal 4 3 2 13 2 6" xfId="29015"/>
    <cellStyle name="Normal 4 3 2 13 3" xfId="4956"/>
    <cellStyle name="Normal 4 3 2 13 4" xfId="4957"/>
    <cellStyle name="Normal 4 3 2 13 5" xfId="4958"/>
    <cellStyle name="Normal 4 3 2 13 6" xfId="4959"/>
    <cellStyle name="Normal 4 3 2 13 7" xfId="29016"/>
    <cellStyle name="Normal 4 3 2 14" xfId="4960"/>
    <cellStyle name="Normal 4 3 2 14 2" xfId="4961"/>
    <cellStyle name="Normal 4 3 2 14 2 2" xfId="4962"/>
    <cellStyle name="Normal 4 3 2 14 2 3" xfId="4963"/>
    <cellStyle name="Normal 4 3 2 14 2 4" xfId="4964"/>
    <cellStyle name="Normal 4 3 2 14 2 5" xfId="4965"/>
    <cellStyle name="Normal 4 3 2 14 2 6" xfId="29017"/>
    <cellStyle name="Normal 4 3 2 14 3" xfId="4966"/>
    <cellStyle name="Normal 4 3 2 14 4" xfId="4967"/>
    <cellStyle name="Normal 4 3 2 14 5" xfId="4968"/>
    <cellStyle name="Normal 4 3 2 14 6" xfId="4969"/>
    <cellStyle name="Normal 4 3 2 14 7" xfId="29018"/>
    <cellStyle name="Normal 4 3 2 15" xfId="4970"/>
    <cellStyle name="Normal 4 3 2 15 2" xfId="4971"/>
    <cellStyle name="Normal 4 3 2 15 2 2" xfId="4972"/>
    <cellStyle name="Normal 4 3 2 15 2 3" xfId="4973"/>
    <cellStyle name="Normal 4 3 2 15 2 4" xfId="4974"/>
    <cellStyle name="Normal 4 3 2 15 2 5" xfId="4975"/>
    <cellStyle name="Normal 4 3 2 15 2 6" xfId="29019"/>
    <cellStyle name="Normal 4 3 2 15 3" xfId="4976"/>
    <cellStyle name="Normal 4 3 2 15 4" xfId="4977"/>
    <cellStyle name="Normal 4 3 2 15 5" xfId="4978"/>
    <cellStyle name="Normal 4 3 2 15 6" xfId="4979"/>
    <cellStyle name="Normal 4 3 2 15 7" xfId="29020"/>
    <cellStyle name="Normal 4 3 2 16" xfId="4980"/>
    <cellStyle name="Normal 4 3 2 16 2" xfId="4981"/>
    <cellStyle name="Normal 4 3 2 16 2 2" xfId="4982"/>
    <cellStyle name="Normal 4 3 2 16 2 3" xfId="4983"/>
    <cellStyle name="Normal 4 3 2 16 2 4" xfId="4984"/>
    <cellStyle name="Normal 4 3 2 16 2 5" xfId="4985"/>
    <cellStyle name="Normal 4 3 2 16 2 6" xfId="29021"/>
    <cellStyle name="Normal 4 3 2 16 3" xfId="4986"/>
    <cellStyle name="Normal 4 3 2 16 4" xfId="4987"/>
    <cellStyle name="Normal 4 3 2 16 5" xfId="4988"/>
    <cellStyle name="Normal 4 3 2 16 6" xfId="4989"/>
    <cellStyle name="Normal 4 3 2 16 7" xfId="29022"/>
    <cellStyle name="Normal 4 3 2 17" xfId="4990"/>
    <cellStyle name="Normal 4 3 2 17 2" xfId="4991"/>
    <cellStyle name="Normal 4 3 2 17 2 2" xfId="4992"/>
    <cellStyle name="Normal 4 3 2 17 2 3" xfId="4993"/>
    <cellStyle name="Normal 4 3 2 17 2 4" xfId="4994"/>
    <cellStyle name="Normal 4 3 2 17 2 5" xfId="4995"/>
    <cellStyle name="Normal 4 3 2 17 2 6" xfId="29023"/>
    <cellStyle name="Normal 4 3 2 17 3" xfId="4996"/>
    <cellStyle name="Normal 4 3 2 17 4" xfId="4997"/>
    <cellStyle name="Normal 4 3 2 17 5" xfId="4998"/>
    <cellStyle name="Normal 4 3 2 17 6" xfId="4999"/>
    <cellStyle name="Normal 4 3 2 17 7" xfId="29024"/>
    <cellStyle name="Normal 4 3 2 18" xfId="5000"/>
    <cellStyle name="Normal 4 3 2 18 2" xfId="5001"/>
    <cellStyle name="Normal 4 3 2 18 2 2" xfId="5002"/>
    <cellStyle name="Normal 4 3 2 18 2 3" xfId="5003"/>
    <cellStyle name="Normal 4 3 2 18 2 4" xfId="5004"/>
    <cellStyle name="Normal 4 3 2 18 2 5" xfId="5005"/>
    <cellStyle name="Normal 4 3 2 18 2 6" xfId="29025"/>
    <cellStyle name="Normal 4 3 2 18 3" xfId="5006"/>
    <cellStyle name="Normal 4 3 2 18 4" xfId="5007"/>
    <cellStyle name="Normal 4 3 2 18 5" xfId="5008"/>
    <cellStyle name="Normal 4 3 2 18 6" xfId="5009"/>
    <cellStyle name="Normal 4 3 2 18 7" xfId="29026"/>
    <cellStyle name="Normal 4 3 2 19" xfId="5010"/>
    <cellStyle name="Normal 4 3 2 19 2" xfId="5011"/>
    <cellStyle name="Normal 4 3 2 19 2 2" xfId="5012"/>
    <cellStyle name="Normal 4 3 2 19 2 3" xfId="5013"/>
    <cellStyle name="Normal 4 3 2 19 2 4" xfId="5014"/>
    <cellStyle name="Normal 4 3 2 19 2 5" xfId="5015"/>
    <cellStyle name="Normal 4 3 2 19 2 6" xfId="29027"/>
    <cellStyle name="Normal 4 3 2 19 3" xfId="5016"/>
    <cellStyle name="Normal 4 3 2 19 4" xfId="5017"/>
    <cellStyle name="Normal 4 3 2 19 5" xfId="5018"/>
    <cellStyle name="Normal 4 3 2 19 6" xfId="5019"/>
    <cellStyle name="Normal 4 3 2 19 7" xfId="29028"/>
    <cellStyle name="Normal 4 3 2 2" xfId="5020"/>
    <cellStyle name="Normal 4 3 2 2 2" xfId="5021"/>
    <cellStyle name="Normal 4 3 2 2 2 2" xfId="5022"/>
    <cellStyle name="Normal 4 3 2 2 2 3" xfId="5023"/>
    <cellStyle name="Normal 4 3 2 2 2 4" xfId="5024"/>
    <cellStyle name="Normal 4 3 2 2 2 5" xfId="5025"/>
    <cellStyle name="Normal 4 3 2 2 2 6" xfId="29029"/>
    <cellStyle name="Normal 4 3 2 2 3" xfId="5026"/>
    <cellStyle name="Normal 4 3 2 2 4" xfId="5027"/>
    <cellStyle name="Normal 4 3 2 2 5" xfId="5028"/>
    <cellStyle name="Normal 4 3 2 2 6" xfId="5029"/>
    <cellStyle name="Normal 4 3 2 2 7" xfId="5030"/>
    <cellStyle name="Normal 4 3 2 2 8" xfId="5031"/>
    <cellStyle name="Normal 4 3 2 2 9" xfId="29030"/>
    <cellStyle name="Normal 4 3 2 20" xfId="5032"/>
    <cellStyle name="Normal 4 3 2 20 2" xfId="5033"/>
    <cellStyle name="Normal 4 3 2 20 2 2" xfId="5034"/>
    <cellStyle name="Normal 4 3 2 20 2 3" xfId="5035"/>
    <cellStyle name="Normal 4 3 2 20 2 4" xfId="5036"/>
    <cellStyle name="Normal 4 3 2 20 2 5" xfId="5037"/>
    <cellStyle name="Normal 4 3 2 20 2 6" xfId="29031"/>
    <cellStyle name="Normal 4 3 2 20 3" xfId="5038"/>
    <cellStyle name="Normal 4 3 2 20 4" xfId="5039"/>
    <cellStyle name="Normal 4 3 2 20 5" xfId="5040"/>
    <cellStyle name="Normal 4 3 2 20 6" xfId="5041"/>
    <cellStyle name="Normal 4 3 2 20 7" xfId="29032"/>
    <cellStyle name="Normal 4 3 2 21" xfId="5042"/>
    <cellStyle name="Normal 4 3 2 21 2" xfId="5043"/>
    <cellStyle name="Normal 4 3 2 21 3" xfId="5044"/>
    <cellStyle name="Normal 4 3 2 21 4" xfId="5045"/>
    <cellStyle name="Normal 4 3 2 21 5" xfId="5046"/>
    <cellStyle name="Normal 4 3 2 21 6" xfId="29033"/>
    <cellStyle name="Normal 4 3 2 22" xfId="5047"/>
    <cellStyle name="Normal 4 3 2 22 2" xfId="5048"/>
    <cellStyle name="Normal 4 3 2 22 3" xfId="5049"/>
    <cellStyle name="Normal 4 3 2 22 4" xfId="5050"/>
    <cellStyle name="Normal 4 3 2 22 5" xfId="5051"/>
    <cellStyle name="Normal 4 3 2 22 6" xfId="29034"/>
    <cellStyle name="Normal 4 3 2 23" xfId="5052"/>
    <cellStyle name="Normal 4 3 2 23 2" xfId="5053"/>
    <cellStyle name="Normal 4 3 2 23 3" xfId="5054"/>
    <cellStyle name="Normal 4 3 2 23 4" xfId="5055"/>
    <cellStyle name="Normal 4 3 2 23 5" xfId="5056"/>
    <cellStyle name="Normal 4 3 2 23 6" xfId="29035"/>
    <cellStyle name="Normal 4 3 2 24" xfId="5057"/>
    <cellStyle name="Normal 4 3 2 24 2" xfId="29036"/>
    <cellStyle name="Normal 4 3 2 25" xfId="5058"/>
    <cellStyle name="Normal 4 3 2 26" xfId="5059"/>
    <cellStyle name="Normal 4 3 2 27" xfId="5060"/>
    <cellStyle name="Normal 4 3 2 28" xfId="5061"/>
    <cellStyle name="Normal 4 3 2 29" xfId="29037"/>
    <cellStyle name="Normal 4 3 2 3" xfId="5062"/>
    <cellStyle name="Normal 4 3 2 3 2" xfId="5063"/>
    <cellStyle name="Normal 4 3 2 3 2 2" xfId="5064"/>
    <cellStyle name="Normal 4 3 2 3 2 3" xfId="5065"/>
    <cellStyle name="Normal 4 3 2 3 2 4" xfId="5066"/>
    <cellStyle name="Normal 4 3 2 3 2 5" xfId="5067"/>
    <cellStyle name="Normal 4 3 2 3 2 6" xfId="29038"/>
    <cellStyle name="Normal 4 3 2 3 3" xfId="5068"/>
    <cellStyle name="Normal 4 3 2 3 4" xfId="5069"/>
    <cellStyle name="Normal 4 3 2 3 5" xfId="5070"/>
    <cellStyle name="Normal 4 3 2 3 6" xfId="5071"/>
    <cellStyle name="Normal 4 3 2 3 7" xfId="5072"/>
    <cellStyle name="Normal 4 3 2 3 8" xfId="5073"/>
    <cellStyle name="Normal 4 3 2 3 9" xfId="29039"/>
    <cellStyle name="Normal 4 3 2 4" xfId="5074"/>
    <cellStyle name="Normal 4 3 2 4 2" xfId="5075"/>
    <cellStyle name="Normal 4 3 2 4 2 2" xfId="5076"/>
    <cellStyle name="Normal 4 3 2 4 2 3" xfId="5077"/>
    <cellStyle name="Normal 4 3 2 4 2 4" xfId="5078"/>
    <cellStyle name="Normal 4 3 2 4 2 5" xfId="5079"/>
    <cellStyle name="Normal 4 3 2 4 2 6" xfId="29040"/>
    <cellStyle name="Normal 4 3 2 4 3" xfId="5080"/>
    <cellStyle name="Normal 4 3 2 4 4" xfId="5081"/>
    <cellStyle name="Normal 4 3 2 4 5" xfId="5082"/>
    <cellStyle name="Normal 4 3 2 4 6" xfId="5083"/>
    <cellStyle name="Normal 4 3 2 4 7" xfId="29041"/>
    <cellStyle name="Normal 4 3 2 5" xfId="5084"/>
    <cellStyle name="Normal 4 3 2 5 2" xfId="5085"/>
    <cellStyle name="Normal 4 3 2 5 2 2" xfId="5086"/>
    <cellStyle name="Normal 4 3 2 5 2 3" xfId="5087"/>
    <cellStyle name="Normal 4 3 2 5 2 4" xfId="5088"/>
    <cellStyle name="Normal 4 3 2 5 2 5" xfId="5089"/>
    <cellStyle name="Normal 4 3 2 5 2 6" xfId="29042"/>
    <cellStyle name="Normal 4 3 2 5 3" xfId="5090"/>
    <cellStyle name="Normal 4 3 2 5 4" xfId="5091"/>
    <cellStyle name="Normal 4 3 2 5 5" xfId="5092"/>
    <cellStyle name="Normal 4 3 2 5 6" xfId="5093"/>
    <cellStyle name="Normal 4 3 2 5 7" xfId="29043"/>
    <cellStyle name="Normal 4 3 2 6" xfId="5094"/>
    <cellStyle name="Normal 4 3 2 6 2" xfId="5095"/>
    <cellStyle name="Normal 4 3 2 6 2 2" xfId="5096"/>
    <cellStyle name="Normal 4 3 2 6 2 3" xfId="5097"/>
    <cellStyle name="Normal 4 3 2 6 2 4" xfId="5098"/>
    <cellStyle name="Normal 4 3 2 6 2 5" xfId="5099"/>
    <cellStyle name="Normal 4 3 2 6 2 6" xfId="29044"/>
    <cellStyle name="Normal 4 3 2 6 3" xfId="5100"/>
    <cellStyle name="Normal 4 3 2 6 4" xfId="5101"/>
    <cellStyle name="Normal 4 3 2 6 5" xfId="5102"/>
    <cellStyle name="Normal 4 3 2 6 6" xfId="5103"/>
    <cellStyle name="Normal 4 3 2 6 7" xfId="29045"/>
    <cellStyle name="Normal 4 3 2 7" xfId="5104"/>
    <cellStyle name="Normal 4 3 2 7 2" xfId="5105"/>
    <cellStyle name="Normal 4 3 2 7 2 2" xfId="5106"/>
    <cellStyle name="Normal 4 3 2 7 2 3" xfId="5107"/>
    <cellStyle name="Normal 4 3 2 7 2 4" xfId="5108"/>
    <cellStyle name="Normal 4 3 2 7 2 5" xfId="5109"/>
    <cellStyle name="Normal 4 3 2 7 2 6" xfId="29046"/>
    <cellStyle name="Normal 4 3 2 7 3" xfId="5110"/>
    <cellStyle name="Normal 4 3 2 7 4" xfId="5111"/>
    <cellStyle name="Normal 4 3 2 7 5" xfId="5112"/>
    <cellStyle name="Normal 4 3 2 7 6" xfId="5113"/>
    <cellStyle name="Normal 4 3 2 7 7" xfId="29047"/>
    <cellStyle name="Normal 4 3 2 8" xfId="5114"/>
    <cellStyle name="Normal 4 3 2 8 2" xfId="5115"/>
    <cellStyle name="Normal 4 3 2 8 2 2" xfId="5116"/>
    <cellStyle name="Normal 4 3 2 8 2 3" xfId="5117"/>
    <cellStyle name="Normal 4 3 2 8 2 4" xfId="5118"/>
    <cellStyle name="Normal 4 3 2 8 2 5" xfId="5119"/>
    <cellStyle name="Normal 4 3 2 8 2 6" xfId="29048"/>
    <cellStyle name="Normal 4 3 2 8 3" xfId="5120"/>
    <cellStyle name="Normal 4 3 2 8 4" xfId="5121"/>
    <cellStyle name="Normal 4 3 2 8 5" xfId="5122"/>
    <cellStyle name="Normal 4 3 2 8 6" xfId="5123"/>
    <cellStyle name="Normal 4 3 2 8 7" xfId="29049"/>
    <cellStyle name="Normal 4 3 2 9" xfId="5124"/>
    <cellStyle name="Normal 4 3 2 9 2" xfId="5125"/>
    <cellStyle name="Normal 4 3 2 9 2 2" xfId="5126"/>
    <cellStyle name="Normal 4 3 2 9 2 3" xfId="5127"/>
    <cellStyle name="Normal 4 3 2 9 2 4" xfId="5128"/>
    <cellStyle name="Normal 4 3 2 9 2 5" xfId="5129"/>
    <cellStyle name="Normal 4 3 2 9 2 6" xfId="29050"/>
    <cellStyle name="Normal 4 3 2 9 3" xfId="5130"/>
    <cellStyle name="Normal 4 3 2 9 4" xfId="5131"/>
    <cellStyle name="Normal 4 3 2 9 5" xfId="5132"/>
    <cellStyle name="Normal 4 3 2 9 6" xfId="5133"/>
    <cellStyle name="Normal 4 3 2 9 7" xfId="29051"/>
    <cellStyle name="Normal 4 3 2_Motorrad" xfId="5134"/>
    <cellStyle name="Normal 4 3 20" xfId="5135"/>
    <cellStyle name="Normal 4 3 20 2" xfId="5136"/>
    <cellStyle name="Normal 4 3 20 2 2" xfId="5137"/>
    <cellStyle name="Normal 4 3 20 2 3" xfId="5138"/>
    <cellStyle name="Normal 4 3 20 2 4" xfId="5139"/>
    <cellStyle name="Normal 4 3 20 2 5" xfId="5140"/>
    <cellStyle name="Normal 4 3 20 2 6" xfId="29052"/>
    <cellStyle name="Normal 4 3 20 3" xfId="5141"/>
    <cellStyle name="Normal 4 3 20 4" xfId="5142"/>
    <cellStyle name="Normal 4 3 20 5" xfId="5143"/>
    <cellStyle name="Normal 4 3 20 6" xfId="5144"/>
    <cellStyle name="Normal 4 3 20 7" xfId="29053"/>
    <cellStyle name="Normal 4 3 21" xfId="5145"/>
    <cellStyle name="Normal 4 3 21 2" xfId="5146"/>
    <cellStyle name="Normal 4 3 21 2 2" xfId="5147"/>
    <cellStyle name="Normal 4 3 21 2 3" xfId="5148"/>
    <cellStyle name="Normal 4 3 21 2 4" xfId="5149"/>
    <cellStyle name="Normal 4 3 21 2 5" xfId="5150"/>
    <cellStyle name="Normal 4 3 21 2 6" xfId="29054"/>
    <cellStyle name="Normal 4 3 21 3" xfId="5151"/>
    <cellStyle name="Normal 4 3 21 4" xfId="5152"/>
    <cellStyle name="Normal 4 3 21 5" xfId="5153"/>
    <cellStyle name="Normal 4 3 21 6" xfId="5154"/>
    <cellStyle name="Normal 4 3 21 7" xfId="29055"/>
    <cellStyle name="Normal 4 3 22" xfId="5155"/>
    <cellStyle name="Normal 4 3 22 2" xfId="5156"/>
    <cellStyle name="Normal 4 3 22 3" xfId="5157"/>
    <cellStyle name="Normal 4 3 22 4" xfId="5158"/>
    <cellStyle name="Normal 4 3 22 5" xfId="5159"/>
    <cellStyle name="Normal 4 3 22 6" xfId="29056"/>
    <cellStyle name="Normal 4 3 23" xfId="5160"/>
    <cellStyle name="Normal 4 3 23 2" xfId="5161"/>
    <cellStyle name="Normal 4 3 23 3" xfId="5162"/>
    <cellStyle name="Normal 4 3 23 4" xfId="5163"/>
    <cellStyle name="Normal 4 3 23 5" xfId="5164"/>
    <cellStyle name="Normal 4 3 23 6" xfId="29057"/>
    <cellStyle name="Normal 4 3 24" xfId="5165"/>
    <cellStyle name="Normal 4 3 24 2" xfId="5166"/>
    <cellStyle name="Normal 4 3 24 3" xfId="5167"/>
    <cellStyle name="Normal 4 3 24 4" xfId="5168"/>
    <cellStyle name="Normal 4 3 24 5" xfId="5169"/>
    <cellStyle name="Normal 4 3 24 6" xfId="29058"/>
    <cellStyle name="Normal 4 3 25" xfId="5170"/>
    <cellStyle name="Normal 4 3 25 2" xfId="29059"/>
    <cellStyle name="Normal 4 3 26" xfId="5171"/>
    <cellStyle name="Normal 4 3 27" xfId="5172"/>
    <cellStyle name="Normal 4 3 28" xfId="5173"/>
    <cellStyle name="Normal 4 3 29" xfId="5174"/>
    <cellStyle name="Normal 4 3 3" xfId="5175"/>
    <cellStyle name="Normal 4 3 3 2" xfId="5176"/>
    <cellStyle name="Normal 4 3 3 2 2" xfId="5177"/>
    <cellStyle name="Normal 4 3 3 2 3" xfId="5178"/>
    <cellStyle name="Normal 4 3 3 2 4" xfId="5179"/>
    <cellStyle name="Normal 4 3 3 2 5" xfId="5180"/>
    <cellStyle name="Normal 4 3 3 2 6" xfId="29060"/>
    <cellStyle name="Normal 4 3 3 3" xfId="5181"/>
    <cellStyle name="Normal 4 3 3 4" xfId="5182"/>
    <cellStyle name="Normal 4 3 3 5" xfId="5183"/>
    <cellStyle name="Normal 4 3 3 6" xfId="5184"/>
    <cellStyle name="Normal 4 3 3 7" xfId="5185"/>
    <cellStyle name="Normal 4 3 3 8" xfId="5186"/>
    <cellStyle name="Normal 4 3 3 9" xfId="29061"/>
    <cellStyle name="Normal 4 3 30" xfId="29062"/>
    <cellStyle name="Normal 4 3 4" xfId="5187"/>
    <cellStyle name="Normal 4 3 4 2" xfId="5188"/>
    <cellStyle name="Normal 4 3 4 2 2" xfId="5189"/>
    <cellStyle name="Normal 4 3 4 2 3" xfId="5190"/>
    <cellStyle name="Normal 4 3 4 2 4" xfId="5191"/>
    <cellStyle name="Normal 4 3 4 2 5" xfId="5192"/>
    <cellStyle name="Normal 4 3 4 2 6" xfId="29063"/>
    <cellStyle name="Normal 4 3 4 3" xfId="5193"/>
    <cellStyle name="Normal 4 3 4 4" xfId="5194"/>
    <cellStyle name="Normal 4 3 4 5" xfId="5195"/>
    <cellStyle name="Normal 4 3 4 6" xfId="5196"/>
    <cellStyle name="Normal 4 3 4 7" xfId="5197"/>
    <cellStyle name="Normal 4 3 4 8" xfId="5198"/>
    <cellStyle name="Normal 4 3 4 9" xfId="29064"/>
    <cellStyle name="Normal 4 3 5" xfId="5199"/>
    <cellStyle name="Normal 4 3 5 2" xfId="5200"/>
    <cellStyle name="Normal 4 3 5 2 2" xfId="5201"/>
    <cellStyle name="Normal 4 3 5 2 3" xfId="5202"/>
    <cellStyle name="Normal 4 3 5 2 4" xfId="5203"/>
    <cellStyle name="Normal 4 3 5 2 5" xfId="5204"/>
    <cellStyle name="Normal 4 3 5 2 6" xfId="29065"/>
    <cellStyle name="Normal 4 3 5 3" xfId="5205"/>
    <cellStyle name="Normal 4 3 5 4" xfId="5206"/>
    <cellStyle name="Normal 4 3 5 5" xfId="5207"/>
    <cellStyle name="Normal 4 3 5 6" xfId="5208"/>
    <cellStyle name="Normal 4 3 5 7" xfId="29066"/>
    <cellStyle name="Normal 4 3 6" xfId="5209"/>
    <cellStyle name="Normal 4 3 6 2" xfId="5210"/>
    <cellStyle name="Normal 4 3 6 2 2" xfId="5211"/>
    <cellStyle name="Normal 4 3 6 2 3" xfId="5212"/>
    <cellStyle name="Normal 4 3 6 2 4" xfId="5213"/>
    <cellStyle name="Normal 4 3 6 2 5" xfId="5214"/>
    <cellStyle name="Normal 4 3 6 2 6" xfId="29067"/>
    <cellStyle name="Normal 4 3 6 3" xfId="5215"/>
    <cellStyle name="Normal 4 3 6 4" xfId="5216"/>
    <cellStyle name="Normal 4 3 6 5" xfId="5217"/>
    <cellStyle name="Normal 4 3 6 6" xfId="5218"/>
    <cellStyle name="Normal 4 3 6 7" xfId="29068"/>
    <cellStyle name="Normal 4 3 7" xfId="5219"/>
    <cellStyle name="Normal 4 3 7 2" xfId="5220"/>
    <cellStyle name="Normal 4 3 7 2 2" xfId="5221"/>
    <cellStyle name="Normal 4 3 7 2 3" xfId="5222"/>
    <cellStyle name="Normal 4 3 7 2 4" xfId="5223"/>
    <cellStyle name="Normal 4 3 7 2 5" xfId="5224"/>
    <cellStyle name="Normal 4 3 7 2 6" xfId="29069"/>
    <cellStyle name="Normal 4 3 7 3" xfId="5225"/>
    <cellStyle name="Normal 4 3 7 4" xfId="5226"/>
    <cellStyle name="Normal 4 3 7 5" xfId="5227"/>
    <cellStyle name="Normal 4 3 7 6" xfId="5228"/>
    <cellStyle name="Normal 4 3 7 7" xfId="29070"/>
    <cellStyle name="Normal 4 3 8" xfId="5229"/>
    <cellStyle name="Normal 4 3 8 2" xfId="5230"/>
    <cellStyle name="Normal 4 3 8 2 2" xfId="5231"/>
    <cellStyle name="Normal 4 3 8 2 3" xfId="5232"/>
    <cellStyle name="Normal 4 3 8 2 4" xfId="5233"/>
    <cellStyle name="Normal 4 3 8 2 5" xfId="5234"/>
    <cellStyle name="Normal 4 3 8 2 6" xfId="29071"/>
    <cellStyle name="Normal 4 3 8 3" xfId="5235"/>
    <cellStyle name="Normal 4 3 8 4" xfId="5236"/>
    <cellStyle name="Normal 4 3 8 5" xfId="5237"/>
    <cellStyle name="Normal 4 3 8 6" xfId="5238"/>
    <cellStyle name="Normal 4 3 8 7" xfId="29072"/>
    <cellStyle name="Normal 4 3 9" xfId="5239"/>
    <cellStyle name="Normal 4 3 9 2" xfId="5240"/>
    <cellStyle name="Normal 4 3 9 2 2" xfId="5241"/>
    <cellStyle name="Normal 4 3 9 2 3" xfId="5242"/>
    <cellStyle name="Normal 4 3 9 2 4" xfId="5243"/>
    <cellStyle name="Normal 4 3 9 2 5" xfId="5244"/>
    <cellStyle name="Normal 4 3 9 2 6" xfId="29073"/>
    <cellStyle name="Normal 4 3 9 3" xfId="5245"/>
    <cellStyle name="Normal 4 3 9 4" xfId="5246"/>
    <cellStyle name="Normal 4 3 9 5" xfId="5247"/>
    <cellStyle name="Normal 4 3 9 6" xfId="5248"/>
    <cellStyle name="Normal 4 3 9 7" xfId="29074"/>
    <cellStyle name="Normal 4 3_Motorrad" xfId="5249"/>
    <cellStyle name="Normal 4 4" xfId="5250"/>
    <cellStyle name="Normal 4 4 10" xfId="5251"/>
    <cellStyle name="Normal 4 4 10 2" xfId="5252"/>
    <cellStyle name="Normal 4 4 10 2 2" xfId="5253"/>
    <cellStyle name="Normal 4 4 10 2 3" xfId="5254"/>
    <cellStyle name="Normal 4 4 10 2 4" xfId="5255"/>
    <cellStyle name="Normal 4 4 10 2 5" xfId="5256"/>
    <cellStyle name="Normal 4 4 10 2 6" xfId="29075"/>
    <cellStyle name="Normal 4 4 10 3" xfId="5257"/>
    <cellStyle name="Normal 4 4 10 4" xfId="5258"/>
    <cellStyle name="Normal 4 4 10 5" xfId="5259"/>
    <cellStyle name="Normal 4 4 10 6" xfId="5260"/>
    <cellStyle name="Normal 4 4 10 7" xfId="29076"/>
    <cellStyle name="Normal 4 4 11" xfId="5261"/>
    <cellStyle name="Normal 4 4 11 2" xfId="5262"/>
    <cellStyle name="Normal 4 4 11 2 2" xfId="5263"/>
    <cellStyle name="Normal 4 4 11 2 3" xfId="5264"/>
    <cellStyle name="Normal 4 4 11 2 4" xfId="5265"/>
    <cellStyle name="Normal 4 4 11 2 5" xfId="5266"/>
    <cellStyle name="Normal 4 4 11 2 6" xfId="29077"/>
    <cellStyle name="Normal 4 4 11 3" xfId="5267"/>
    <cellStyle name="Normal 4 4 11 4" xfId="5268"/>
    <cellStyle name="Normal 4 4 11 5" xfId="5269"/>
    <cellStyle name="Normal 4 4 11 6" xfId="5270"/>
    <cellStyle name="Normal 4 4 11 7" xfId="29078"/>
    <cellStyle name="Normal 4 4 12" xfId="5271"/>
    <cellStyle name="Normal 4 4 12 2" xfId="5272"/>
    <cellStyle name="Normal 4 4 12 2 2" xfId="5273"/>
    <cellStyle name="Normal 4 4 12 2 3" xfId="5274"/>
    <cellStyle name="Normal 4 4 12 2 4" xfId="5275"/>
    <cellStyle name="Normal 4 4 12 2 5" xfId="5276"/>
    <cellStyle name="Normal 4 4 12 2 6" xfId="29079"/>
    <cellStyle name="Normal 4 4 12 3" xfId="5277"/>
    <cellStyle name="Normal 4 4 12 4" xfId="5278"/>
    <cellStyle name="Normal 4 4 12 5" xfId="5279"/>
    <cellStyle name="Normal 4 4 12 6" xfId="5280"/>
    <cellStyle name="Normal 4 4 12 7" xfId="29080"/>
    <cellStyle name="Normal 4 4 13" xfId="5281"/>
    <cellStyle name="Normal 4 4 13 2" xfId="5282"/>
    <cellStyle name="Normal 4 4 13 2 2" xfId="5283"/>
    <cellStyle name="Normal 4 4 13 2 3" xfId="5284"/>
    <cellStyle name="Normal 4 4 13 2 4" xfId="5285"/>
    <cellStyle name="Normal 4 4 13 2 5" xfId="5286"/>
    <cellStyle name="Normal 4 4 13 2 6" xfId="29081"/>
    <cellStyle name="Normal 4 4 13 3" xfId="5287"/>
    <cellStyle name="Normal 4 4 13 4" xfId="5288"/>
    <cellStyle name="Normal 4 4 13 5" xfId="5289"/>
    <cellStyle name="Normal 4 4 13 6" xfId="5290"/>
    <cellStyle name="Normal 4 4 13 7" xfId="29082"/>
    <cellStyle name="Normal 4 4 14" xfId="5291"/>
    <cellStyle name="Normal 4 4 14 2" xfId="5292"/>
    <cellStyle name="Normal 4 4 14 2 2" xfId="5293"/>
    <cellStyle name="Normal 4 4 14 2 3" xfId="5294"/>
    <cellStyle name="Normal 4 4 14 2 4" xfId="5295"/>
    <cellStyle name="Normal 4 4 14 2 5" xfId="5296"/>
    <cellStyle name="Normal 4 4 14 2 6" xfId="29083"/>
    <cellStyle name="Normal 4 4 14 3" xfId="5297"/>
    <cellStyle name="Normal 4 4 14 4" xfId="5298"/>
    <cellStyle name="Normal 4 4 14 5" xfId="5299"/>
    <cellStyle name="Normal 4 4 14 6" xfId="5300"/>
    <cellStyle name="Normal 4 4 14 7" xfId="29084"/>
    <cellStyle name="Normal 4 4 15" xfId="5301"/>
    <cellStyle name="Normal 4 4 15 2" xfId="5302"/>
    <cellStyle name="Normal 4 4 15 2 2" xfId="5303"/>
    <cellStyle name="Normal 4 4 15 2 3" xfId="5304"/>
    <cellStyle name="Normal 4 4 15 2 4" xfId="5305"/>
    <cellStyle name="Normal 4 4 15 2 5" xfId="5306"/>
    <cellStyle name="Normal 4 4 15 2 6" xfId="29085"/>
    <cellStyle name="Normal 4 4 15 3" xfId="5307"/>
    <cellStyle name="Normal 4 4 15 4" xfId="5308"/>
    <cellStyle name="Normal 4 4 15 5" xfId="5309"/>
    <cellStyle name="Normal 4 4 15 6" xfId="5310"/>
    <cellStyle name="Normal 4 4 15 7" xfId="29086"/>
    <cellStyle name="Normal 4 4 16" xfId="5311"/>
    <cellStyle name="Normal 4 4 16 2" xfId="5312"/>
    <cellStyle name="Normal 4 4 16 2 2" xfId="5313"/>
    <cellStyle name="Normal 4 4 16 2 3" xfId="5314"/>
    <cellStyle name="Normal 4 4 16 2 4" xfId="5315"/>
    <cellStyle name="Normal 4 4 16 2 5" xfId="5316"/>
    <cellStyle name="Normal 4 4 16 2 6" xfId="29087"/>
    <cellStyle name="Normal 4 4 16 3" xfId="5317"/>
    <cellStyle name="Normal 4 4 16 4" xfId="5318"/>
    <cellStyle name="Normal 4 4 16 5" xfId="5319"/>
    <cellStyle name="Normal 4 4 16 6" xfId="5320"/>
    <cellStyle name="Normal 4 4 16 7" xfId="29088"/>
    <cellStyle name="Normal 4 4 17" xfId="5321"/>
    <cellStyle name="Normal 4 4 17 2" xfId="5322"/>
    <cellStyle name="Normal 4 4 17 2 2" xfId="5323"/>
    <cellStyle name="Normal 4 4 17 2 3" xfId="5324"/>
    <cellStyle name="Normal 4 4 17 2 4" xfId="5325"/>
    <cellStyle name="Normal 4 4 17 2 5" xfId="5326"/>
    <cellStyle name="Normal 4 4 17 2 6" xfId="29089"/>
    <cellStyle name="Normal 4 4 17 3" xfId="5327"/>
    <cellStyle name="Normal 4 4 17 4" xfId="5328"/>
    <cellStyle name="Normal 4 4 17 5" xfId="5329"/>
    <cellStyle name="Normal 4 4 17 6" xfId="5330"/>
    <cellStyle name="Normal 4 4 17 7" xfId="29090"/>
    <cellStyle name="Normal 4 4 18" xfId="5331"/>
    <cellStyle name="Normal 4 4 18 2" xfId="5332"/>
    <cellStyle name="Normal 4 4 18 2 2" xfId="5333"/>
    <cellStyle name="Normal 4 4 18 2 3" xfId="5334"/>
    <cellStyle name="Normal 4 4 18 2 4" xfId="5335"/>
    <cellStyle name="Normal 4 4 18 2 5" xfId="5336"/>
    <cellStyle name="Normal 4 4 18 2 6" xfId="29091"/>
    <cellStyle name="Normal 4 4 18 3" xfId="5337"/>
    <cellStyle name="Normal 4 4 18 4" xfId="5338"/>
    <cellStyle name="Normal 4 4 18 5" xfId="5339"/>
    <cellStyle name="Normal 4 4 18 6" xfId="5340"/>
    <cellStyle name="Normal 4 4 18 7" xfId="29092"/>
    <cellStyle name="Normal 4 4 19" xfId="5341"/>
    <cellStyle name="Normal 4 4 19 2" xfId="5342"/>
    <cellStyle name="Normal 4 4 19 2 2" xfId="5343"/>
    <cellStyle name="Normal 4 4 19 2 3" xfId="5344"/>
    <cellStyle name="Normal 4 4 19 2 4" xfId="5345"/>
    <cellStyle name="Normal 4 4 19 2 5" xfId="5346"/>
    <cellStyle name="Normal 4 4 19 2 6" xfId="29093"/>
    <cellStyle name="Normal 4 4 19 3" xfId="5347"/>
    <cellStyle name="Normal 4 4 19 4" xfId="5348"/>
    <cellStyle name="Normal 4 4 19 5" xfId="5349"/>
    <cellStyle name="Normal 4 4 19 6" xfId="5350"/>
    <cellStyle name="Normal 4 4 19 7" xfId="29094"/>
    <cellStyle name="Normal 4 4 2" xfId="5351"/>
    <cellStyle name="Normal 4 4 2 2" xfId="5352"/>
    <cellStyle name="Normal 4 4 2 2 2" xfId="5353"/>
    <cellStyle name="Normal 4 4 2 2 3" xfId="5354"/>
    <cellStyle name="Normal 4 4 2 2 4" xfId="5355"/>
    <cellStyle name="Normal 4 4 2 2 5" xfId="5356"/>
    <cellStyle name="Normal 4 4 2 2 6" xfId="29095"/>
    <cellStyle name="Normal 4 4 2 3" xfId="5357"/>
    <cellStyle name="Normal 4 4 2 4" xfId="5358"/>
    <cellStyle name="Normal 4 4 2 5" xfId="5359"/>
    <cellStyle name="Normal 4 4 2 6" xfId="5360"/>
    <cellStyle name="Normal 4 4 2 7" xfId="5361"/>
    <cellStyle name="Normal 4 4 2 8" xfId="5362"/>
    <cellStyle name="Normal 4 4 2 9" xfId="29096"/>
    <cellStyle name="Normal 4 4 20" xfId="5363"/>
    <cellStyle name="Normal 4 4 20 2" xfId="5364"/>
    <cellStyle name="Normal 4 4 20 2 2" xfId="5365"/>
    <cellStyle name="Normal 4 4 20 2 3" xfId="5366"/>
    <cellStyle name="Normal 4 4 20 2 4" xfId="5367"/>
    <cellStyle name="Normal 4 4 20 2 5" xfId="5368"/>
    <cellStyle name="Normal 4 4 20 2 6" xfId="29097"/>
    <cellStyle name="Normal 4 4 20 3" xfId="5369"/>
    <cellStyle name="Normal 4 4 20 4" xfId="5370"/>
    <cellStyle name="Normal 4 4 20 5" xfId="5371"/>
    <cellStyle name="Normal 4 4 20 6" xfId="5372"/>
    <cellStyle name="Normal 4 4 20 7" xfId="29098"/>
    <cellStyle name="Normal 4 4 21" xfId="5373"/>
    <cellStyle name="Normal 4 4 21 2" xfId="5374"/>
    <cellStyle name="Normal 4 4 21 3" xfId="5375"/>
    <cellStyle name="Normal 4 4 21 4" xfId="5376"/>
    <cellStyle name="Normal 4 4 21 5" xfId="5377"/>
    <cellStyle name="Normal 4 4 21 6" xfId="29099"/>
    <cellStyle name="Normal 4 4 22" xfId="5378"/>
    <cellStyle name="Normal 4 4 22 2" xfId="5379"/>
    <cellStyle name="Normal 4 4 22 3" xfId="5380"/>
    <cellStyle name="Normal 4 4 22 4" xfId="5381"/>
    <cellStyle name="Normal 4 4 22 5" xfId="5382"/>
    <cellStyle name="Normal 4 4 22 6" xfId="29100"/>
    <cellStyle name="Normal 4 4 23" xfId="5383"/>
    <cellStyle name="Normal 4 4 23 2" xfId="5384"/>
    <cellStyle name="Normal 4 4 23 3" xfId="5385"/>
    <cellStyle name="Normal 4 4 23 4" xfId="5386"/>
    <cellStyle name="Normal 4 4 23 5" xfId="5387"/>
    <cellStyle name="Normal 4 4 23 6" xfId="29101"/>
    <cellStyle name="Normal 4 4 24" xfId="5388"/>
    <cellStyle name="Normal 4 4 24 2" xfId="29102"/>
    <cellStyle name="Normal 4 4 25" xfId="5389"/>
    <cellStyle name="Normal 4 4 26" xfId="5390"/>
    <cellStyle name="Normal 4 4 27" xfId="5391"/>
    <cellStyle name="Normal 4 4 28" xfId="5392"/>
    <cellStyle name="Normal 4 4 29" xfId="29103"/>
    <cellStyle name="Normal 4 4 3" xfId="5393"/>
    <cellStyle name="Normal 4 4 3 2" xfId="5394"/>
    <cellStyle name="Normal 4 4 3 2 2" xfId="5395"/>
    <cellStyle name="Normal 4 4 3 2 3" xfId="5396"/>
    <cellStyle name="Normal 4 4 3 2 4" xfId="5397"/>
    <cellStyle name="Normal 4 4 3 2 5" xfId="5398"/>
    <cellStyle name="Normal 4 4 3 2 6" xfId="29104"/>
    <cellStyle name="Normal 4 4 3 3" xfId="5399"/>
    <cellStyle name="Normal 4 4 3 4" xfId="5400"/>
    <cellStyle name="Normal 4 4 3 5" xfId="5401"/>
    <cellStyle name="Normal 4 4 3 6" xfId="5402"/>
    <cellStyle name="Normal 4 4 3 7" xfId="5403"/>
    <cellStyle name="Normal 4 4 3 8" xfId="5404"/>
    <cellStyle name="Normal 4 4 3 9" xfId="29105"/>
    <cellStyle name="Normal 4 4 4" xfId="5405"/>
    <cellStyle name="Normal 4 4 4 2" xfId="5406"/>
    <cellStyle name="Normal 4 4 4 2 2" xfId="5407"/>
    <cellStyle name="Normal 4 4 4 2 3" xfId="5408"/>
    <cellStyle name="Normal 4 4 4 2 4" xfId="5409"/>
    <cellStyle name="Normal 4 4 4 2 5" xfId="5410"/>
    <cellStyle name="Normal 4 4 4 2 6" xfId="29106"/>
    <cellStyle name="Normal 4 4 4 3" xfId="5411"/>
    <cellStyle name="Normal 4 4 4 4" xfId="5412"/>
    <cellStyle name="Normal 4 4 4 5" xfId="5413"/>
    <cellStyle name="Normal 4 4 4 6" xfId="5414"/>
    <cellStyle name="Normal 4 4 4 7" xfId="29107"/>
    <cellStyle name="Normal 4 4 5" xfId="5415"/>
    <cellStyle name="Normal 4 4 5 2" xfId="5416"/>
    <cellStyle name="Normal 4 4 5 2 2" xfId="5417"/>
    <cellStyle name="Normal 4 4 5 2 3" xfId="5418"/>
    <cellStyle name="Normal 4 4 5 2 4" xfId="5419"/>
    <cellStyle name="Normal 4 4 5 2 5" xfId="5420"/>
    <cellStyle name="Normal 4 4 5 2 6" xfId="29108"/>
    <cellStyle name="Normal 4 4 5 3" xfId="5421"/>
    <cellStyle name="Normal 4 4 5 4" xfId="5422"/>
    <cellStyle name="Normal 4 4 5 5" xfId="5423"/>
    <cellStyle name="Normal 4 4 5 6" xfId="5424"/>
    <cellStyle name="Normal 4 4 5 7" xfId="29109"/>
    <cellStyle name="Normal 4 4 6" xfId="5425"/>
    <cellStyle name="Normal 4 4 6 2" xfId="5426"/>
    <cellStyle name="Normal 4 4 6 2 2" xfId="5427"/>
    <cellStyle name="Normal 4 4 6 2 3" xfId="5428"/>
    <cellStyle name="Normal 4 4 6 2 4" xfId="5429"/>
    <cellStyle name="Normal 4 4 6 2 5" xfId="5430"/>
    <cellStyle name="Normal 4 4 6 2 6" xfId="29110"/>
    <cellStyle name="Normal 4 4 6 3" xfId="5431"/>
    <cellStyle name="Normal 4 4 6 4" xfId="5432"/>
    <cellStyle name="Normal 4 4 6 5" xfId="5433"/>
    <cellStyle name="Normal 4 4 6 6" xfId="5434"/>
    <cellStyle name="Normal 4 4 6 7" xfId="29111"/>
    <cellStyle name="Normal 4 4 7" xfId="5435"/>
    <cellStyle name="Normal 4 4 7 2" xfId="5436"/>
    <cellStyle name="Normal 4 4 7 2 2" xfId="5437"/>
    <cellStyle name="Normal 4 4 7 2 3" xfId="5438"/>
    <cellStyle name="Normal 4 4 7 2 4" xfId="5439"/>
    <cellStyle name="Normal 4 4 7 2 5" xfId="5440"/>
    <cellStyle name="Normal 4 4 7 2 6" xfId="29112"/>
    <cellStyle name="Normal 4 4 7 3" xfId="5441"/>
    <cellStyle name="Normal 4 4 7 4" xfId="5442"/>
    <cellStyle name="Normal 4 4 7 5" xfId="5443"/>
    <cellStyle name="Normal 4 4 7 6" xfId="5444"/>
    <cellStyle name="Normal 4 4 7 7" xfId="29113"/>
    <cellStyle name="Normal 4 4 8" xfId="5445"/>
    <cellStyle name="Normal 4 4 8 2" xfId="5446"/>
    <cellStyle name="Normal 4 4 8 2 2" xfId="5447"/>
    <cellStyle name="Normal 4 4 8 2 3" xfId="5448"/>
    <cellStyle name="Normal 4 4 8 2 4" xfId="5449"/>
    <cellStyle name="Normal 4 4 8 2 5" xfId="5450"/>
    <cellStyle name="Normal 4 4 8 2 6" xfId="29114"/>
    <cellStyle name="Normal 4 4 8 3" xfId="5451"/>
    <cellStyle name="Normal 4 4 8 4" xfId="5452"/>
    <cellStyle name="Normal 4 4 8 5" xfId="5453"/>
    <cellStyle name="Normal 4 4 8 6" xfId="5454"/>
    <cellStyle name="Normal 4 4 8 7" xfId="29115"/>
    <cellStyle name="Normal 4 4 9" xfId="5455"/>
    <cellStyle name="Normal 4 4 9 2" xfId="5456"/>
    <cellStyle name="Normal 4 4 9 2 2" xfId="5457"/>
    <cellStyle name="Normal 4 4 9 2 3" xfId="5458"/>
    <cellStyle name="Normal 4 4 9 2 4" xfId="5459"/>
    <cellStyle name="Normal 4 4 9 2 5" xfId="5460"/>
    <cellStyle name="Normal 4 4 9 2 6" xfId="29116"/>
    <cellStyle name="Normal 4 4 9 3" xfId="5461"/>
    <cellStyle name="Normal 4 4 9 4" xfId="5462"/>
    <cellStyle name="Normal 4 4 9 5" xfId="5463"/>
    <cellStyle name="Normal 4 4 9 6" xfId="5464"/>
    <cellStyle name="Normal 4 4 9 7" xfId="29117"/>
    <cellStyle name="Normal 4 4_Motorrad" xfId="5465"/>
    <cellStyle name="Normal 4 5" xfId="5466"/>
    <cellStyle name="Normal 4 5 10" xfId="5467"/>
    <cellStyle name="Normal 4 5 10 2" xfId="5468"/>
    <cellStyle name="Normal 4 5 10 2 2" xfId="5469"/>
    <cellStyle name="Normal 4 5 10 2 3" xfId="5470"/>
    <cellStyle name="Normal 4 5 10 2 4" xfId="5471"/>
    <cellStyle name="Normal 4 5 10 2 5" xfId="5472"/>
    <cellStyle name="Normal 4 5 10 2 6" xfId="29118"/>
    <cellStyle name="Normal 4 5 10 3" xfId="5473"/>
    <cellStyle name="Normal 4 5 10 4" xfId="5474"/>
    <cellStyle name="Normal 4 5 10 5" xfId="5475"/>
    <cellStyle name="Normal 4 5 10 6" xfId="5476"/>
    <cellStyle name="Normal 4 5 10 7" xfId="29119"/>
    <cellStyle name="Normal 4 5 11" xfId="5477"/>
    <cellStyle name="Normal 4 5 11 2" xfId="5478"/>
    <cellStyle name="Normal 4 5 11 2 2" xfId="5479"/>
    <cellStyle name="Normal 4 5 11 2 3" xfId="5480"/>
    <cellStyle name="Normal 4 5 11 2 4" xfId="5481"/>
    <cellStyle name="Normal 4 5 11 2 5" xfId="5482"/>
    <cellStyle name="Normal 4 5 11 2 6" xfId="29120"/>
    <cellStyle name="Normal 4 5 11 3" xfId="5483"/>
    <cellStyle name="Normal 4 5 11 4" xfId="5484"/>
    <cellStyle name="Normal 4 5 11 5" xfId="5485"/>
    <cellStyle name="Normal 4 5 11 6" xfId="5486"/>
    <cellStyle name="Normal 4 5 11 7" xfId="29121"/>
    <cellStyle name="Normal 4 5 12" xfId="5487"/>
    <cellStyle name="Normal 4 5 12 2" xfId="5488"/>
    <cellStyle name="Normal 4 5 12 2 2" xfId="5489"/>
    <cellStyle name="Normal 4 5 12 2 3" xfId="5490"/>
    <cellStyle name="Normal 4 5 12 2 4" xfId="5491"/>
    <cellStyle name="Normal 4 5 12 2 5" xfId="5492"/>
    <cellStyle name="Normal 4 5 12 2 6" xfId="29122"/>
    <cellStyle name="Normal 4 5 12 3" xfId="5493"/>
    <cellStyle name="Normal 4 5 12 4" xfId="5494"/>
    <cellStyle name="Normal 4 5 12 5" xfId="5495"/>
    <cellStyle name="Normal 4 5 12 6" xfId="5496"/>
    <cellStyle name="Normal 4 5 12 7" xfId="29123"/>
    <cellStyle name="Normal 4 5 13" xfId="5497"/>
    <cellStyle name="Normal 4 5 13 2" xfId="5498"/>
    <cellStyle name="Normal 4 5 13 2 2" xfId="5499"/>
    <cellStyle name="Normal 4 5 13 2 3" xfId="5500"/>
    <cellStyle name="Normal 4 5 13 2 4" xfId="5501"/>
    <cellStyle name="Normal 4 5 13 2 5" xfId="5502"/>
    <cellStyle name="Normal 4 5 13 2 6" xfId="29124"/>
    <cellStyle name="Normal 4 5 13 3" xfId="5503"/>
    <cellStyle name="Normal 4 5 13 4" xfId="5504"/>
    <cellStyle name="Normal 4 5 13 5" xfId="5505"/>
    <cellStyle name="Normal 4 5 13 6" xfId="5506"/>
    <cellStyle name="Normal 4 5 13 7" xfId="29125"/>
    <cellStyle name="Normal 4 5 14" xfId="5507"/>
    <cellStyle name="Normal 4 5 14 2" xfId="5508"/>
    <cellStyle name="Normal 4 5 14 2 2" xfId="5509"/>
    <cellStyle name="Normal 4 5 14 2 3" xfId="5510"/>
    <cellStyle name="Normal 4 5 14 2 4" xfId="5511"/>
    <cellStyle name="Normal 4 5 14 2 5" xfId="5512"/>
    <cellStyle name="Normal 4 5 14 2 6" xfId="29126"/>
    <cellStyle name="Normal 4 5 14 3" xfId="5513"/>
    <cellStyle name="Normal 4 5 14 4" xfId="5514"/>
    <cellStyle name="Normal 4 5 14 5" xfId="5515"/>
    <cellStyle name="Normal 4 5 14 6" xfId="5516"/>
    <cellStyle name="Normal 4 5 14 7" xfId="29127"/>
    <cellStyle name="Normal 4 5 15" xfId="5517"/>
    <cellStyle name="Normal 4 5 15 2" xfId="5518"/>
    <cellStyle name="Normal 4 5 15 2 2" xfId="5519"/>
    <cellStyle name="Normal 4 5 15 2 3" xfId="5520"/>
    <cellStyle name="Normal 4 5 15 2 4" xfId="5521"/>
    <cellStyle name="Normal 4 5 15 2 5" xfId="5522"/>
    <cellStyle name="Normal 4 5 15 2 6" xfId="29128"/>
    <cellStyle name="Normal 4 5 15 3" xfId="5523"/>
    <cellStyle name="Normal 4 5 15 4" xfId="5524"/>
    <cellStyle name="Normal 4 5 15 5" xfId="5525"/>
    <cellStyle name="Normal 4 5 15 6" xfId="5526"/>
    <cellStyle name="Normal 4 5 15 7" xfId="29129"/>
    <cellStyle name="Normal 4 5 16" xfId="5527"/>
    <cellStyle name="Normal 4 5 16 2" xfId="5528"/>
    <cellStyle name="Normal 4 5 16 2 2" xfId="5529"/>
    <cellStyle name="Normal 4 5 16 2 3" xfId="5530"/>
    <cellStyle name="Normal 4 5 16 2 4" xfId="5531"/>
    <cellStyle name="Normal 4 5 16 2 5" xfId="5532"/>
    <cellStyle name="Normal 4 5 16 2 6" xfId="29130"/>
    <cellStyle name="Normal 4 5 16 3" xfId="5533"/>
    <cellStyle name="Normal 4 5 16 4" xfId="5534"/>
    <cellStyle name="Normal 4 5 16 5" xfId="5535"/>
    <cellStyle name="Normal 4 5 16 6" xfId="5536"/>
    <cellStyle name="Normal 4 5 16 7" xfId="29131"/>
    <cellStyle name="Normal 4 5 17" xfId="5537"/>
    <cellStyle name="Normal 4 5 17 2" xfId="5538"/>
    <cellStyle name="Normal 4 5 17 2 2" xfId="5539"/>
    <cellStyle name="Normal 4 5 17 2 3" xfId="5540"/>
    <cellStyle name="Normal 4 5 17 2 4" xfId="5541"/>
    <cellStyle name="Normal 4 5 17 2 5" xfId="5542"/>
    <cellStyle name="Normal 4 5 17 2 6" xfId="29132"/>
    <cellStyle name="Normal 4 5 17 3" xfId="5543"/>
    <cellStyle name="Normal 4 5 17 4" xfId="5544"/>
    <cellStyle name="Normal 4 5 17 5" xfId="5545"/>
    <cellStyle name="Normal 4 5 17 6" xfId="5546"/>
    <cellStyle name="Normal 4 5 17 7" xfId="29133"/>
    <cellStyle name="Normal 4 5 18" xfId="5547"/>
    <cellStyle name="Normal 4 5 18 2" xfId="5548"/>
    <cellStyle name="Normal 4 5 18 2 2" xfId="5549"/>
    <cellStyle name="Normal 4 5 18 2 3" xfId="5550"/>
    <cellStyle name="Normal 4 5 18 2 4" xfId="5551"/>
    <cellStyle name="Normal 4 5 18 2 5" xfId="5552"/>
    <cellStyle name="Normal 4 5 18 2 6" xfId="29134"/>
    <cellStyle name="Normal 4 5 18 3" xfId="5553"/>
    <cellStyle name="Normal 4 5 18 4" xfId="5554"/>
    <cellStyle name="Normal 4 5 18 5" xfId="5555"/>
    <cellStyle name="Normal 4 5 18 6" xfId="5556"/>
    <cellStyle name="Normal 4 5 18 7" xfId="29135"/>
    <cellStyle name="Normal 4 5 19" xfId="5557"/>
    <cellStyle name="Normal 4 5 19 2" xfId="5558"/>
    <cellStyle name="Normal 4 5 19 2 2" xfId="5559"/>
    <cellStyle name="Normal 4 5 19 2 3" xfId="5560"/>
    <cellStyle name="Normal 4 5 19 2 4" xfId="5561"/>
    <cellStyle name="Normal 4 5 19 2 5" xfId="5562"/>
    <cellStyle name="Normal 4 5 19 2 6" xfId="29136"/>
    <cellStyle name="Normal 4 5 19 3" xfId="5563"/>
    <cellStyle name="Normal 4 5 19 4" xfId="5564"/>
    <cellStyle name="Normal 4 5 19 5" xfId="5565"/>
    <cellStyle name="Normal 4 5 19 6" xfId="5566"/>
    <cellStyle name="Normal 4 5 19 7" xfId="29137"/>
    <cellStyle name="Normal 4 5 2" xfId="5567"/>
    <cellStyle name="Normal 4 5 2 2" xfId="5568"/>
    <cellStyle name="Normal 4 5 2 2 2" xfId="5569"/>
    <cellStyle name="Normal 4 5 2 2 3" xfId="5570"/>
    <cellStyle name="Normal 4 5 2 2 4" xfId="5571"/>
    <cellStyle name="Normal 4 5 2 2 5" xfId="5572"/>
    <cellStyle name="Normal 4 5 2 2 6" xfId="29138"/>
    <cellStyle name="Normal 4 5 2 3" xfId="5573"/>
    <cellStyle name="Normal 4 5 2 4" xfId="5574"/>
    <cellStyle name="Normal 4 5 2 5" xfId="5575"/>
    <cellStyle name="Normal 4 5 2 6" xfId="5576"/>
    <cellStyle name="Normal 4 5 2 7" xfId="5577"/>
    <cellStyle name="Normal 4 5 2 8" xfId="5578"/>
    <cellStyle name="Normal 4 5 2 9" xfId="29139"/>
    <cellStyle name="Normal 4 5 20" xfId="5579"/>
    <cellStyle name="Normal 4 5 20 2" xfId="5580"/>
    <cellStyle name="Normal 4 5 20 2 2" xfId="5581"/>
    <cellStyle name="Normal 4 5 20 2 3" xfId="5582"/>
    <cellStyle name="Normal 4 5 20 2 4" xfId="5583"/>
    <cellStyle name="Normal 4 5 20 2 5" xfId="5584"/>
    <cellStyle name="Normal 4 5 20 2 6" xfId="29140"/>
    <cellStyle name="Normal 4 5 20 3" xfId="5585"/>
    <cellStyle name="Normal 4 5 20 4" xfId="5586"/>
    <cellStyle name="Normal 4 5 20 5" xfId="5587"/>
    <cellStyle name="Normal 4 5 20 6" xfId="5588"/>
    <cellStyle name="Normal 4 5 20 7" xfId="29141"/>
    <cellStyle name="Normal 4 5 21" xfId="5589"/>
    <cellStyle name="Normal 4 5 21 2" xfId="5590"/>
    <cellStyle name="Normal 4 5 21 3" xfId="5591"/>
    <cellStyle name="Normal 4 5 21 4" xfId="5592"/>
    <cellStyle name="Normal 4 5 21 5" xfId="5593"/>
    <cellStyle name="Normal 4 5 21 6" xfId="29142"/>
    <cellStyle name="Normal 4 5 22" xfId="5594"/>
    <cellStyle name="Normal 4 5 22 2" xfId="5595"/>
    <cellStyle name="Normal 4 5 22 3" xfId="5596"/>
    <cellStyle name="Normal 4 5 22 4" xfId="5597"/>
    <cellStyle name="Normal 4 5 22 5" xfId="5598"/>
    <cellStyle name="Normal 4 5 22 6" xfId="29143"/>
    <cellStyle name="Normal 4 5 23" xfId="5599"/>
    <cellStyle name="Normal 4 5 23 2" xfId="5600"/>
    <cellStyle name="Normal 4 5 23 3" xfId="5601"/>
    <cellStyle name="Normal 4 5 23 4" xfId="5602"/>
    <cellStyle name="Normal 4 5 23 5" xfId="5603"/>
    <cellStyle name="Normal 4 5 23 6" xfId="29144"/>
    <cellStyle name="Normal 4 5 24" xfId="5604"/>
    <cellStyle name="Normal 4 5 24 2" xfId="29145"/>
    <cellStyle name="Normal 4 5 25" xfId="5605"/>
    <cellStyle name="Normal 4 5 26" xfId="5606"/>
    <cellStyle name="Normal 4 5 27" xfId="5607"/>
    <cellStyle name="Normal 4 5 28" xfId="5608"/>
    <cellStyle name="Normal 4 5 29" xfId="29146"/>
    <cellStyle name="Normal 4 5 3" xfId="5609"/>
    <cellStyle name="Normal 4 5 3 2" xfId="5610"/>
    <cellStyle name="Normal 4 5 3 2 2" xfId="5611"/>
    <cellStyle name="Normal 4 5 3 2 3" xfId="5612"/>
    <cellStyle name="Normal 4 5 3 2 4" xfId="5613"/>
    <cellStyle name="Normal 4 5 3 2 5" xfId="5614"/>
    <cellStyle name="Normal 4 5 3 2 6" xfId="29147"/>
    <cellStyle name="Normal 4 5 3 3" xfId="5615"/>
    <cellStyle name="Normal 4 5 3 4" xfId="5616"/>
    <cellStyle name="Normal 4 5 3 5" xfId="5617"/>
    <cellStyle name="Normal 4 5 3 6" xfId="5618"/>
    <cellStyle name="Normal 4 5 3 7" xfId="5619"/>
    <cellStyle name="Normal 4 5 3 8" xfId="5620"/>
    <cellStyle name="Normal 4 5 3 9" xfId="29148"/>
    <cellStyle name="Normal 4 5 4" xfId="5621"/>
    <cellStyle name="Normal 4 5 4 2" xfId="5622"/>
    <cellStyle name="Normal 4 5 4 2 2" xfId="5623"/>
    <cellStyle name="Normal 4 5 4 2 3" xfId="5624"/>
    <cellStyle name="Normal 4 5 4 2 4" xfId="5625"/>
    <cellStyle name="Normal 4 5 4 2 5" xfId="5626"/>
    <cellStyle name="Normal 4 5 4 2 6" xfId="29149"/>
    <cellStyle name="Normal 4 5 4 3" xfId="5627"/>
    <cellStyle name="Normal 4 5 4 4" xfId="5628"/>
    <cellStyle name="Normal 4 5 4 5" xfId="5629"/>
    <cellStyle name="Normal 4 5 4 6" xfId="5630"/>
    <cellStyle name="Normal 4 5 4 7" xfId="29150"/>
    <cellStyle name="Normal 4 5 5" xfId="5631"/>
    <cellStyle name="Normal 4 5 5 2" xfId="5632"/>
    <cellStyle name="Normal 4 5 5 2 2" xfId="5633"/>
    <cellStyle name="Normal 4 5 5 2 3" xfId="5634"/>
    <cellStyle name="Normal 4 5 5 2 4" xfId="5635"/>
    <cellStyle name="Normal 4 5 5 2 5" xfId="5636"/>
    <cellStyle name="Normal 4 5 5 2 6" xfId="29151"/>
    <cellStyle name="Normal 4 5 5 3" xfId="5637"/>
    <cellStyle name="Normal 4 5 5 4" xfId="5638"/>
    <cellStyle name="Normal 4 5 5 5" xfId="5639"/>
    <cellStyle name="Normal 4 5 5 6" xfId="5640"/>
    <cellStyle name="Normal 4 5 5 7" xfId="29152"/>
    <cellStyle name="Normal 4 5 6" xfId="5641"/>
    <cellStyle name="Normal 4 5 6 2" xfId="5642"/>
    <cellStyle name="Normal 4 5 6 2 2" xfId="5643"/>
    <cellStyle name="Normal 4 5 6 2 3" xfId="5644"/>
    <cellStyle name="Normal 4 5 6 2 4" xfId="5645"/>
    <cellStyle name="Normal 4 5 6 2 5" xfId="5646"/>
    <cellStyle name="Normal 4 5 6 2 6" xfId="29153"/>
    <cellStyle name="Normal 4 5 6 3" xfId="5647"/>
    <cellStyle name="Normal 4 5 6 4" xfId="5648"/>
    <cellStyle name="Normal 4 5 6 5" xfId="5649"/>
    <cellStyle name="Normal 4 5 6 6" xfId="5650"/>
    <cellStyle name="Normal 4 5 6 7" xfId="29154"/>
    <cellStyle name="Normal 4 5 7" xfId="5651"/>
    <cellStyle name="Normal 4 5 7 2" xfId="5652"/>
    <cellStyle name="Normal 4 5 7 2 2" xfId="5653"/>
    <cellStyle name="Normal 4 5 7 2 3" xfId="5654"/>
    <cellStyle name="Normal 4 5 7 2 4" xfId="5655"/>
    <cellStyle name="Normal 4 5 7 2 5" xfId="5656"/>
    <cellStyle name="Normal 4 5 7 2 6" xfId="29155"/>
    <cellStyle name="Normal 4 5 7 3" xfId="5657"/>
    <cellStyle name="Normal 4 5 7 4" xfId="5658"/>
    <cellStyle name="Normal 4 5 7 5" xfId="5659"/>
    <cellStyle name="Normal 4 5 7 6" xfId="5660"/>
    <cellStyle name="Normal 4 5 7 7" xfId="29156"/>
    <cellStyle name="Normal 4 5 8" xfId="5661"/>
    <cellStyle name="Normal 4 5 8 2" xfId="5662"/>
    <cellStyle name="Normal 4 5 8 2 2" xfId="5663"/>
    <cellStyle name="Normal 4 5 8 2 3" xfId="5664"/>
    <cellStyle name="Normal 4 5 8 2 4" xfId="5665"/>
    <cellStyle name="Normal 4 5 8 2 5" xfId="5666"/>
    <cellStyle name="Normal 4 5 8 2 6" xfId="29157"/>
    <cellStyle name="Normal 4 5 8 3" xfId="5667"/>
    <cellStyle name="Normal 4 5 8 4" xfId="5668"/>
    <cellStyle name="Normal 4 5 8 5" xfId="5669"/>
    <cellStyle name="Normal 4 5 8 6" xfId="5670"/>
    <cellStyle name="Normal 4 5 8 7" xfId="29158"/>
    <cellStyle name="Normal 4 5 9" xfId="5671"/>
    <cellStyle name="Normal 4 5 9 2" xfId="5672"/>
    <cellStyle name="Normal 4 5 9 2 2" xfId="5673"/>
    <cellStyle name="Normal 4 5 9 2 3" xfId="5674"/>
    <cellStyle name="Normal 4 5 9 2 4" xfId="5675"/>
    <cellStyle name="Normal 4 5 9 2 5" xfId="5676"/>
    <cellStyle name="Normal 4 5 9 2 6" xfId="29159"/>
    <cellStyle name="Normal 4 5 9 3" xfId="5677"/>
    <cellStyle name="Normal 4 5 9 4" xfId="5678"/>
    <cellStyle name="Normal 4 5 9 5" xfId="5679"/>
    <cellStyle name="Normal 4 5 9 6" xfId="5680"/>
    <cellStyle name="Normal 4 5 9 7" xfId="29160"/>
    <cellStyle name="Normal 4 5_Motorrad" xfId="5681"/>
    <cellStyle name="Normal 5" xfId="5682"/>
    <cellStyle name="Normal 6" xfId="5683"/>
    <cellStyle name="Normal 7" xfId="5684"/>
    <cellStyle name="Normal 8" xfId="5685"/>
    <cellStyle name="Normal 9" xfId="5686"/>
    <cellStyle name="Normal 9 2" xfId="5687"/>
    <cellStyle name="Normal 9 3" xfId="5688"/>
    <cellStyle name="Normal GHG Numbers (0.00)" xfId="5689"/>
    <cellStyle name="Normal GHG Numbers (0.00) 10" xfId="11075"/>
    <cellStyle name="Normal GHG Numbers (0.00) 10 2" xfId="21087"/>
    <cellStyle name="Normal GHG Numbers (0.00) 10 2 2" xfId="40509"/>
    <cellStyle name="Normal GHG Numbers (0.00) 10 3" xfId="15940"/>
    <cellStyle name="Normal GHG Numbers (0.00) 10 3 2" xfId="31261"/>
    <cellStyle name="Normal GHG Numbers (0.00) 10 4" xfId="35850"/>
    <cellStyle name="Normal GHG Numbers (0.00) 10 5" xfId="39093"/>
    <cellStyle name="Normal GHG Numbers (0.00) 11" xfId="10500"/>
    <cellStyle name="Normal GHG Numbers (0.00) 11 2" xfId="20524"/>
    <cellStyle name="Normal GHG Numbers (0.00) 11 2 2" xfId="36525"/>
    <cellStyle name="Normal GHG Numbers (0.00) 11 3" xfId="15365"/>
    <cellStyle name="Normal GHG Numbers (0.00) 11 3 2" xfId="31836"/>
    <cellStyle name="Normal GHG Numbers (0.00) 11 4" xfId="38978"/>
    <cellStyle name="Normal GHG Numbers (0.00) 12" xfId="10939"/>
    <cellStyle name="Normal GHG Numbers (0.00) 12 2" xfId="20951"/>
    <cellStyle name="Normal GHG Numbers (0.00) 12 2 2" xfId="42105"/>
    <cellStyle name="Normal GHG Numbers (0.00) 12 3" xfId="25200"/>
    <cellStyle name="Normal GHG Numbers (0.00) 12 3 2" xfId="44886"/>
    <cellStyle name="Normal GHG Numbers (0.00) 12 4" xfId="15804"/>
    <cellStyle name="Normal GHG Numbers (0.00) 12 4 2" xfId="31397"/>
    <cellStyle name="Normal GHG Numbers (0.00) 12 5" xfId="35796"/>
    <cellStyle name="Normal GHG Numbers (0.00) 13" xfId="10375"/>
    <cellStyle name="Normal GHG Numbers (0.00) 13 2" xfId="20399"/>
    <cellStyle name="Normal GHG Numbers (0.00) 13 2 2" xfId="35164"/>
    <cellStyle name="Normal GHG Numbers (0.00) 13 3" xfId="15240"/>
    <cellStyle name="Normal GHG Numbers (0.00) 13 3 2" xfId="31961"/>
    <cellStyle name="Normal GHG Numbers (0.00) 13 4" xfId="38582"/>
    <cellStyle name="Normal GHG Numbers (0.00) 14" xfId="10826"/>
    <cellStyle name="Normal GHG Numbers (0.00) 14 2" xfId="20841"/>
    <cellStyle name="Normal GHG Numbers (0.00) 14 2 2" xfId="42054"/>
    <cellStyle name="Normal GHG Numbers (0.00) 14 3" xfId="25090"/>
    <cellStyle name="Normal GHG Numbers (0.00) 14 3 2" xfId="44835"/>
    <cellStyle name="Normal GHG Numbers (0.00) 14 4" xfId="15691"/>
    <cellStyle name="Normal GHG Numbers (0.00) 14 4 2" xfId="31510"/>
    <cellStyle name="Normal GHG Numbers (0.00) 14 5" xfId="35744"/>
    <cellStyle name="Normal GHG Numbers (0.00) 15" xfId="10805"/>
    <cellStyle name="Normal GHG Numbers (0.00) 15 2" xfId="20829"/>
    <cellStyle name="Normal GHG Numbers (0.00) 15 2 2" xfId="37424"/>
    <cellStyle name="Normal GHG Numbers (0.00) 15 3" xfId="15670"/>
    <cellStyle name="Normal GHG Numbers (0.00) 15 3 2" xfId="31531"/>
    <cellStyle name="Normal GHG Numbers (0.00) 15 4" xfId="45071"/>
    <cellStyle name="Normal GHG Numbers (0.00) 16" xfId="10311"/>
    <cellStyle name="Normal GHG Numbers (0.00) 16 2" xfId="20335"/>
    <cellStyle name="Normal GHG Numbers (0.00) 16 2 2" xfId="45742"/>
    <cellStyle name="Normal GHG Numbers (0.00) 16 3" xfId="15176"/>
    <cellStyle name="Normal GHG Numbers (0.00) 16 3 2" xfId="32025"/>
    <cellStyle name="Normal GHG Numbers (0.00) 16 4" xfId="38707"/>
    <cellStyle name="Normal GHG Numbers (0.00) 17" xfId="10817"/>
    <cellStyle name="Normal GHG Numbers (0.00) 17 2" xfId="15682"/>
    <cellStyle name="Normal GHG Numbers (0.00) 17 2 2" xfId="31519"/>
    <cellStyle name="Normal GHG Numbers (0.00) 17 3" xfId="45151"/>
    <cellStyle name="Normal GHG Numbers (0.00) 18" xfId="10344"/>
    <cellStyle name="Normal GHG Numbers (0.00) 18 2" xfId="20368"/>
    <cellStyle name="Normal GHG Numbers (0.00) 18 2 2" xfId="41832"/>
    <cellStyle name="Normal GHG Numbers (0.00) 18 3" xfId="24689"/>
    <cellStyle name="Normal GHG Numbers (0.00) 18 3 2" xfId="44672"/>
    <cellStyle name="Normal GHG Numbers (0.00) 18 4" xfId="15209"/>
    <cellStyle name="Normal GHG Numbers (0.00) 18 4 2" xfId="31992"/>
    <cellStyle name="Normal GHG Numbers (0.00) 18 5" xfId="38746"/>
    <cellStyle name="Normal GHG Numbers (0.00) 19" xfId="11863"/>
    <cellStyle name="Normal GHG Numbers (0.00) 19 2" xfId="16728"/>
    <cellStyle name="Normal GHG Numbers (0.00) 19 2 2" xfId="30491"/>
    <cellStyle name="Normal GHG Numbers (0.00) 19 3" xfId="42372"/>
    <cellStyle name="Normal GHG Numbers (0.00) 2" xfId="5690"/>
    <cellStyle name="Normal GHG Numbers (0.00) 2 10" xfId="10499"/>
    <cellStyle name="Normal GHG Numbers (0.00) 2 10 2" xfId="20523"/>
    <cellStyle name="Normal GHG Numbers (0.00) 2 10 2 2" xfId="42821"/>
    <cellStyle name="Normal GHG Numbers (0.00) 2 10 3" xfId="15364"/>
    <cellStyle name="Normal GHG Numbers (0.00) 2 10 3 2" xfId="31837"/>
    <cellStyle name="Normal GHG Numbers (0.00) 2 10 4" xfId="34841"/>
    <cellStyle name="Normal GHG Numbers (0.00) 2 11" xfId="10940"/>
    <cellStyle name="Normal GHG Numbers (0.00) 2 11 2" xfId="20952"/>
    <cellStyle name="Normal GHG Numbers (0.00) 2 11 2 2" xfId="42106"/>
    <cellStyle name="Normal GHG Numbers (0.00) 2 11 3" xfId="25201"/>
    <cellStyle name="Normal GHG Numbers (0.00) 2 11 3 2" xfId="44887"/>
    <cellStyle name="Normal GHG Numbers (0.00) 2 11 4" xfId="15805"/>
    <cellStyle name="Normal GHG Numbers (0.00) 2 11 4 2" xfId="31396"/>
    <cellStyle name="Normal GHG Numbers (0.00) 2 11 5" xfId="35797"/>
    <cellStyle name="Normal GHG Numbers (0.00) 2 12" xfId="10374"/>
    <cellStyle name="Normal GHG Numbers (0.00) 2 12 2" xfId="20398"/>
    <cellStyle name="Normal GHG Numbers (0.00) 2 12 2 2" xfId="41433"/>
    <cellStyle name="Normal GHG Numbers (0.00) 2 12 3" xfId="15239"/>
    <cellStyle name="Normal GHG Numbers (0.00) 2 12 3 2" xfId="31962"/>
    <cellStyle name="Normal GHG Numbers (0.00) 2 12 4" xfId="35547"/>
    <cellStyle name="Normal GHG Numbers (0.00) 2 13" xfId="10827"/>
    <cellStyle name="Normal GHG Numbers (0.00) 2 13 2" xfId="20842"/>
    <cellStyle name="Normal GHG Numbers (0.00) 2 13 2 2" xfId="42055"/>
    <cellStyle name="Normal GHG Numbers (0.00) 2 13 3" xfId="25091"/>
    <cellStyle name="Normal GHG Numbers (0.00) 2 13 3 2" xfId="44836"/>
    <cellStyle name="Normal GHG Numbers (0.00) 2 13 4" xfId="15692"/>
    <cellStyle name="Normal GHG Numbers (0.00) 2 13 4 2" xfId="31509"/>
    <cellStyle name="Normal GHG Numbers (0.00) 2 13 5" xfId="35745"/>
    <cellStyle name="Normal GHG Numbers (0.00) 2 14" xfId="10806"/>
    <cellStyle name="Normal GHG Numbers (0.00) 2 14 2" xfId="20830"/>
    <cellStyle name="Normal GHG Numbers (0.00) 2 14 2 2" xfId="40176"/>
    <cellStyle name="Normal GHG Numbers (0.00) 2 14 3" xfId="15671"/>
    <cellStyle name="Normal GHG Numbers (0.00) 2 14 3 2" xfId="31530"/>
    <cellStyle name="Normal GHG Numbers (0.00) 2 14 4" xfId="42300"/>
    <cellStyle name="Normal GHG Numbers (0.00) 2 15" xfId="10310"/>
    <cellStyle name="Normal GHG Numbers (0.00) 2 15 2" xfId="20334"/>
    <cellStyle name="Normal GHG Numbers (0.00) 2 15 2 2" xfId="39686"/>
    <cellStyle name="Normal GHG Numbers (0.00) 2 15 3" xfId="15175"/>
    <cellStyle name="Normal GHG Numbers (0.00) 2 15 3 2" xfId="32026"/>
    <cellStyle name="Normal GHG Numbers (0.00) 2 15 4" xfId="41152"/>
    <cellStyle name="Normal GHG Numbers (0.00) 2 16" xfId="10818"/>
    <cellStyle name="Normal GHG Numbers (0.00) 2 16 2" xfId="15683"/>
    <cellStyle name="Normal GHG Numbers (0.00) 2 16 2 2" xfId="31518"/>
    <cellStyle name="Normal GHG Numbers (0.00) 2 16 3" xfId="42391"/>
    <cellStyle name="Normal GHG Numbers (0.00) 2 17" xfId="10343"/>
    <cellStyle name="Normal GHG Numbers (0.00) 2 17 2" xfId="20367"/>
    <cellStyle name="Normal GHG Numbers (0.00) 2 17 2 2" xfId="41831"/>
    <cellStyle name="Normal GHG Numbers (0.00) 2 17 3" xfId="24688"/>
    <cellStyle name="Normal GHG Numbers (0.00) 2 17 3 2" xfId="44671"/>
    <cellStyle name="Normal GHG Numbers (0.00) 2 17 4" xfId="15208"/>
    <cellStyle name="Normal GHG Numbers (0.00) 2 17 4 2" xfId="31993"/>
    <cellStyle name="Normal GHG Numbers (0.00) 2 17 5" xfId="35944"/>
    <cellStyle name="Normal GHG Numbers (0.00) 2 18" xfId="11864"/>
    <cellStyle name="Normal GHG Numbers (0.00) 2 18 2" xfId="16729"/>
    <cellStyle name="Normal GHG Numbers (0.00) 2 18 2 2" xfId="30490"/>
    <cellStyle name="Normal GHG Numbers (0.00) 2 18 3" xfId="36062"/>
    <cellStyle name="Normal GHG Numbers (0.00) 2 19" xfId="10511"/>
    <cellStyle name="Normal GHG Numbers (0.00) 2 19 2" xfId="20535"/>
    <cellStyle name="Normal GHG Numbers (0.00) 2 19 2 2" xfId="41252"/>
    <cellStyle name="Normal GHG Numbers (0.00) 2 19 3" xfId="15376"/>
    <cellStyle name="Normal GHG Numbers (0.00) 2 19 3 2" xfId="31825"/>
    <cellStyle name="Normal GHG Numbers (0.00) 2 19 4" xfId="35646"/>
    <cellStyle name="Normal GHG Numbers (0.00) 2 2" xfId="5691"/>
    <cellStyle name="Normal GHG Numbers (0.00) 2 2 10" xfId="10941"/>
    <cellStyle name="Normal GHG Numbers (0.00) 2 2 10 2" xfId="20953"/>
    <cellStyle name="Normal GHG Numbers (0.00) 2 2 10 2 2" xfId="42107"/>
    <cellStyle name="Normal GHG Numbers (0.00) 2 2 10 3" xfId="25202"/>
    <cellStyle name="Normal GHG Numbers (0.00) 2 2 10 3 2" xfId="44888"/>
    <cellStyle name="Normal GHG Numbers (0.00) 2 2 10 4" xfId="15806"/>
    <cellStyle name="Normal GHG Numbers (0.00) 2 2 10 4 2" xfId="31395"/>
    <cellStyle name="Normal GHG Numbers (0.00) 2 2 10 5" xfId="35798"/>
    <cellStyle name="Normal GHG Numbers (0.00) 2 2 11" xfId="10373"/>
    <cellStyle name="Normal GHG Numbers (0.00) 2 2 11 2" xfId="20397"/>
    <cellStyle name="Normal GHG Numbers (0.00) 2 2 11 2 2" xfId="44307"/>
    <cellStyle name="Normal GHG Numbers (0.00) 2 2 11 3" xfId="15238"/>
    <cellStyle name="Normal GHG Numbers (0.00) 2 2 11 3 2" xfId="31963"/>
    <cellStyle name="Normal GHG Numbers (0.00) 2 2 11 4" xfId="41858"/>
    <cellStyle name="Normal GHG Numbers (0.00) 2 2 12" xfId="10828"/>
    <cellStyle name="Normal GHG Numbers (0.00) 2 2 12 2" xfId="20843"/>
    <cellStyle name="Normal GHG Numbers (0.00) 2 2 12 2 2" xfId="42056"/>
    <cellStyle name="Normal GHG Numbers (0.00) 2 2 12 3" xfId="25092"/>
    <cellStyle name="Normal GHG Numbers (0.00) 2 2 12 3 2" xfId="44837"/>
    <cellStyle name="Normal GHG Numbers (0.00) 2 2 12 4" xfId="15693"/>
    <cellStyle name="Normal GHG Numbers (0.00) 2 2 12 4 2" xfId="31508"/>
    <cellStyle name="Normal GHG Numbers (0.00) 2 2 12 5" xfId="35746"/>
    <cellStyle name="Normal GHG Numbers (0.00) 2 2 13" xfId="10807"/>
    <cellStyle name="Normal GHG Numbers (0.00) 2 2 13 2" xfId="20831"/>
    <cellStyle name="Normal GHG Numbers (0.00) 2 2 13 2 2" xfId="46218"/>
    <cellStyle name="Normal GHG Numbers (0.00) 2 2 13 3" xfId="15672"/>
    <cellStyle name="Normal GHG Numbers (0.00) 2 2 13 3 2" xfId="31529"/>
    <cellStyle name="Normal GHG Numbers (0.00) 2 2 13 4" xfId="35995"/>
    <cellStyle name="Normal GHG Numbers (0.00) 2 2 14" xfId="10309"/>
    <cellStyle name="Normal GHG Numbers (0.00) 2 2 14 2" xfId="20333"/>
    <cellStyle name="Normal GHG Numbers (0.00) 2 2 14 2 2" xfId="36522"/>
    <cellStyle name="Normal GHG Numbers (0.00) 2 2 14 3" xfId="15174"/>
    <cellStyle name="Normal GHG Numbers (0.00) 2 2 14 3 2" xfId="32027"/>
    <cellStyle name="Normal GHG Numbers (0.00) 2 2 14 4" xfId="41091"/>
    <cellStyle name="Normal GHG Numbers (0.00) 2 2 15" xfId="10819"/>
    <cellStyle name="Normal GHG Numbers (0.00) 2 2 15 2" xfId="15684"/>
    <cellStyle name="Normal GHG Numbers (0.00) 2 2 15 2 2" xfId="31517"/>
    <cellStyle name="Normal GHG Numbers (0.00) 2 2 15 3" xfId="36081"/>
    <cellStyle name="Normal GHG Numbers (0.00) 2 2 16" xfId="10342"/>
    <cellStyle name="Normal GHG Numbers (0.00) 2 2 16 2" xfId="20366"/>
    <cellStyle name="Normal GHG Numbers (0.00) 2 2 16 2 2" xfId="41830"/>
    <cellStyle name="Normal GHG Numbers (0.00) 2 2 16 3" xfId="24687"/>
    <cellStyle name="Normal GHG Numbers (0.00) 2 2 16 3 2" xfId="44670"/>
    <cellStyle name="Normal GHG Numbers (0.00) 2 2 16 4" xfId="15207"/>
    <cellStyle name="Normal GHG Numbers (0.00) 2 2 16 4 2" xfId="31994"/>
    <cellStyle name="Normal GHG Numbers (0.00) 2 2 16 5" xfId="42247"/>
    <cellStyle name="Normal GHG Numbers (0.00) 2 2 17" xfId="11865"/>
    <cellStyle name="Normal GHG Numbers (0.00) 2 2 17 2" xfId="16730"/>
    <cellStyle name="Normal GHG Numbers (0.00) 2 2 17 2 2" xfId="30489"/>
    <cellStyle name="Normal GHG Numbers (0.00) 2 2 17 3" xfId="39224"/>
    <cellStyle name="Normal GHG Numbers (0.00) 2 2 18" xfId="10510"/>
    <cellStyle name="Normal GHG Numbers (0.00) 2 2 18 2" xfId="20534"/>
    <cellStyle name="Normal GHG Numbers (0.00) 2 2 18 2 2" xfId="38046"/>
    <cellStyle name="Normal GHG Numbers (0.00) 2 2 18 3" xfId="15375"/>
    <cellStyle name="Normal GHG Numbers (0.00) 2 2 18 3 2" xfId="31826"/>
    <cellStyle name="Normal GHG Numbers (0.00) 2 2 18 4" xfId="41956"/>
    <cellStyle name="Normal GHG Numbers (0.00) 2 2 19" xfId="11877"/>
    <cellStyle name="Normal GHG Numbers (0.00) 2 2 19 2" xfId="21871"/>
    <cellStyle name="Normal GHG Numbers (0.00) 2 2 19 2 2" xfId="42447"/>
    <cellStyle name="Normal GHG Numbers (0.00) 2 2 19 3" xfId="26078"/>
    <cellStyle name="Normal GHG Numbers (0.00) 2 2 19 3 2" xfId="45207"/>
    <cellStyle name="Normal GHG Numbers (0.00) 2 2 19 4" xfId="16742"/>
    <cellStyle name="Normal GHG Numbers (0.00) 2 2 19 4 2" xfId="30477"/>
    <cellStyle name="Normal GHG Numbers (0.00) 2 2 19 5" xfId="36148"/>
    <cellStyle name="Normal GHG Numbers (0.00) 2 2 2" xfId="11518"/>
    <cellStyle name="Normal GHG Numbers (0.00) 2 2 2 2" xfId="21530"/>
    <cellStyle name="Normal GHG Numbers (0.00) 2 2 2 2 2" xfId="39707"/>
    <cellStyle name="Normal GHG Numbers (0.00) 2 2 2 3" xfId="16383"/>
    <cellStyle name="Normal GHG Numbers (0.00) 2 2 2 3 2" xfId="30830"/>
    <cellStyle name="Normal GHG Numbers (0.00) 2 2 2 4" xfId="34823"/>
    <cellStyle name="Normal GHG Numbers (0.00) 2 2 20" xfId="19289"/>
    <cellStyle name="Normal GHG Numbers (0.00) 2 2 20 2" xfId="41118"/>
    <cellStyle name="Normal GHG Numbers (0.00) 2 2 21" xfId="14296"/>
    <cellStyle name="Normal GHG Numbers (0.00) 2 2 21 2" xfId="38111"/>
    <cellStyle name="Normal GHG Numbers (0.00) 2 2 22" xfId="9497"/>
    <cellStyle name="Normal GHG Numbers (0.00) 2 2 22 2" xfId="34973"/>
    <cellStyle name="Normal GHG Numbers (0.00) 2 2 23" xfId="34807"/>
    <cellStyle name="Normal GHG Numbers (0.00) 2 2 3" xfId="11341"/>
    <cellStyle name="Normal GHG Numbers (0.00) 2 2 3 2" xfId="21353"/>
    <cellStyle name="Normal GHG Numbers (0.00) 2 2 3 2 2" xfId="42287"/>
    <cellStyle name="Normal GHG Numbers (0.00) 2 2 3 3" xfId="25584"/>
    <cellStyle name="Normal GHG Numbers (0.00) 2 2 3 3 2" xfId="45058"/>
    <cellStyle name="Normal GHG Numbers (0.00) 2 2 3 4" xfId="16206"/>
    <cellStyle name="Normal GHG Numbers (0.00) 2 2 3 4 2" xfId="31007"/>
    <cellStyle name="Normal GHG Numbers (0.00) 2 2 3 5" xfId="35621"/>
    <cellStyle name="Normal GHG Numbers (0.00) 2 2 4" xfId="10802"/>
    <cellStyle name="Normal GHG Numbers (0.00) 2 2 4 2" xfId="20826"/>
    <cellStyle name="Normal GHG Numbers (0.00) 2 2 4 2 2" xfId="42041"/>
    <cellStyle name="Normal GHG Numbers (0.00) 2 2 4 3" xfId="25087"/>
    <cellStyle name="Normal GHG Numbers (0.00) 2 2 4 3 2" xfId="43643"/>
    <cellStyle name="Normal GHG Numbers (0.00) 2 2 4 4" xfId="15667"/>
    <cellStyle name="Normal GHG Numbers (0.00) 2 2 4 4 2" xfId="31534"/>
    <cellStyle name="Normal GHG Numbers (0.00) 2 2 4 5" xfId="41960"/>
    <cellStyle name="Normal GHG Numbers (0.00) 2 2 5" xfId="11314"/>
    <cellStyle name="Normal GHG Numbers (0.00) 2 2 5 2" xfId="21326"/>
    <cellStyle name="Normal GHG Numbers (0.00) 2 2 5 2 2" xfId="42264"/>
    <cellStyle name="Normal GHG Numbers (0.00) 2 2 5 3" xfId="25557"/>
    <cellStyle name="Normal GHG Numbers (0.00) 2 2 5 3 2" xfId="45035"/>
    <cellStyle name="Normal GHG Numbers (0.00) 2 2 5 4" xfId="16179"/>
    <cellStyle name="Normal GHG Numbers (0.00) 2 2 5 4 2" xfId="39054"/>
    <cellStyle name="Normal GHG Numbers (0.00) 2 2 5 5" xfId="35961"/>
    <cellStyle name="Normal GHG Numbers (0.00) 2 2 5 6" xfId="38724"/>
    <cellStyle name="Normal GHG Numbers (0.00) 2 2 6" xfId="10656"/>
    <cellStyle name="Normal GHG Numbers (0.00) 2 2 6 2" xfId="20680"/>
    <cellStyle name="Normal GHG Numbers (0.00) 2 2 6 2 2" xfId="36702"/>
    <cellStyle name="Normal GHG Numbers (0.00) 2 2 6 3" xfId="15521"/>
    <cellStyle name="Normal GHG Numbers (0.00) 2 2 6 3 2" xfId="31680"/>
    <cellStyle name="Normal GHG Numbers (0.00) 2 2 6 4" xfId="38139"/>
    <cellStyle name="Normal GHG Numbers (0.00) 2 2 7" xfId="11240"/>
    <cellStyle name="Normal GHG Numbers (0.00) 2 2 7 2" xfId="21252"/>
    <cellStyle name="Normal GHG Numbers (0.00) 2 2 7 2 2" xfId="42216"/>
    <cellStyle name="Normal GHG Numbers (0.00) 2 2 7 3" xfId="25486"/>
    <cellStyle name="Normal GHG Numbers (0.00) 2 2 7 3 2" xfId="44987"/>
    <cellStyle name="Normal GHG Numbers (0.00) 2 2 7 4" xfId="16105"/>
    <cellStyle name="Normal GHG Numbers (0.00) 2 2 7 4 2" xfId="31096"/>
    <cellStyle name="Normal GHG Numbers (0.00) 2 2 7 5" xfId="35910"/>
    <cellStyle name="Normal GHG Numbers (0.00) 2 2 7 6" xfId="41812"/>
    <cellStyle name="Normal GHG Numbers (0.00) 2 2 8" xfId="11077"/>
    <cellStyle name="Normal GHG Numbers (0.00) 2 2 8 2" xfId="21089"/>
    <cellStyle name="Normal GHG Numbers (0.00) 2 2 8 2 2" xfId="37531"/>
    <cellStyle name="Normal GHG Numbers (0.00) 2 2 8 3" xfId="15942"/>
    <cellStyle name="Normal GHG Numbers (0.00) 2 2 8 3 2" xfId="31259"/>
    <cellStyle name="Normal GHG Numbers (0.00) 2 2 8 4" xfId="35852"/>
    <cellStyle name="Normal GHG Numbers (0.00) 2 2 8 5" xfId="42304"/>
    <cellStyle name="Normal GHG Numbers (0.00) 2 2 9" xfId="10498"/>
    <cellStyle name="Normal GHG Numbers (0.00) 2 2 9 2" xfId="20522"/>
    <cellStyle name="Normal GHG Numbers (0.00) 2 2 9 2 2" xfId="45577"/>
    <cellStyle name="Normal GHG Numbers (0.00) 2 2 9 3" xfId="15363"/>
    <cellStyle name="Normal GHG Numbers (0.00) 2 2 9 3 2" xfId="31838"/>
    <cellStyle name="Normal GHG Numbers (0.00) 2 2 9 4" xfId="35829"/>
    <cellStyle name="Normal GHG Numbers (0.00) 2 20" xfId="11876"/>
    <cellStyle name="Normal GHG Numbers (0.00) 2 20 2" xfId="21870"/>
    <cellStyle name="Normal GHG Numbers (0.00) 2 20 2 2" xfId="42446"/>
    <cellStyle name="Normal GHG Numbers (0.00) 2 20 3" xfId="26077"/>
    <cellStyle name="Normal GHG Numbers (0.00) 2 20 3 2" xfId="45206"/>
    <cellStyle name="Normal GHG Numbers (0.00) 2 20 4" xfId="16741"/>
    <cellStyle name="Normal GHG Numbers (0.00) 2 20 4 2" xfId="30478"/>
    <cellStyle name="Normal GHG Numbers (0.00) 2 20 5" xfId="36147"/>
    <cellStyle name="Normal GHG Numbers (0.00) 2 21" xfId="19288"/>
    <cellStyle name="Normal GHG Numbers (0.00) 2 21 2" xfId="41117"/>
    <cellStyle name="Normal GHG Numbers (0.00) 2 22" xfId="14295"/>
    <cellStyle name="Normal GHG Numbers (0.00) 2 22 2" xfId="38110"/>
    <cellStyle name="Normal GHG Numbers (0.00) 2 23" xfId="9496"/>
    <cellStyle name="Normal GHG Numbers (0.00) 2 23 2" xfId="34972"/>
    <cellStyle name="Normal GHG Numbers (0.00) 2 24" xfId="34806"/>
    <cellStyle name="Normal GHG Numbers (0.00) 2 3" xfId="11517"/>
    <cellStyle name="Normal GHG Numbers (0.00) 2 3 2" xfId="21529"/>
    <cellStyle name="Normal GHG Numbers (0.00) 2 3 2 2" xfId="37132"/>
    <cellStyle name="Normal GHG Numbers (0.00) 2 3 3" xfId="16382"/>
    <cellStyle name="Normal GHG Numbers (0.00) 2 3 3 2" xfId="30831"/>
    <cellStyle name="Normal GHG Numbers (0.00) 2 3 4" xfId="35974"/>
    <cellStyle name="Normal GHG Numbers (0.00) 2 4" xfId="11340"/>
    <cellStyle name="Normal GHG Numbers (0.00) 2 4 2" xfId="21352"/>
    <cellStyle name="Normal GHG Numbers (0.00) 2 4 2 2" xfId="42286"/>
    <cellStyle name="Normal GHG Numbers (0.00) 2 4 3" xfId="25583"/>
    <cellStyle name="Normal GHG Numbers (0.00) 2 4 3 2" xfId="45057"/>
    <cellStyle name="Normal GHG Numbers (0.00) 2 4 4" xfId="16205"/>
    <cellStyle name="Normal GHG Numbers (0.00) 2 4 4 2" xfId="31008"/>
    <cellStyle name="Normal GHG Numbers (0.00) 2 4 5" xfId="41931"/>
    <cellStyle name="Normal GHG Numbers (0.00) 2 5" xfId="10803"/>
    <cellStyle name="Normal GHG Numbers (0.00) 2 5 2" xfId="20827"/>
    <cellStyle name="Normal GHG Numbers (0.00) 2 5 2 2" xfId="42042"/>
    <cellStyle name="Normal GHG Numbers (0.00) 2 5 3" xfId="25088"/>
    <cellStyle name="Normal GHG Numbers (0.00) 2 5 3 2" xfId="37347"/>
    <cellStyle name="Normal GHG Numbers (0.00) 2 5 4" xfId="15668"/>
    <cellStyle name="Normal GHG Numbers (0.00) 2 5 4 2" xfId="31533"/>
    <cellStyle name="Normal GHG Numbers (0.00) 2 5 5" xfId="35650"/>
    <cellStyle name="Normal GHG Numbers (0.00) 2 6" xfId="11313"/>
    <cellStyle name="Normal GHG Numbers (0.00) 2 6 2" xfId="21325"/>
    <cellStyle name="Normal GHG Numbers (0.00) 2 6 2 2" xfId="42263"/>
    <cellStyle name="Normal GHG Numbers (0.00) 2 6 3" xfId="25556"/>
    <cellStyle name="Normal GHG Numbers (0.00) 2 6 3 2" xfId="45034"/>
    <cellStyle name="Normal GHG Numbers (0.00) 2 6 4" xfId="16178"/>
    <cellStyle name="Normal GHG Numbers (0.00) 2 6 4 2" xfId="39053"/>
    <cellStyle name="Normal GHG Numbers (0.00) 2 6 5" xfId="35960"/>
    <cellStyle name="Normal GHG Numbers (0.00) 2 6 6" xfId="41135"/>
    <cellStyle name="Normal GHG Numbers (0.00) 2 7" xfId="10657"/>
    <cellStyle name="Normal GHG Numbers (0.00) 2 7 2" xfId="20681"/>
    <cellStyle name="Normal GHG Numbers (0.00) 2 7 2 2" xfId="39376"/>
    <cellStyle name="Normal GHG Numbers (0.00) 2 7 3" xfId="15522"/>
    <cellStyle name="Normal GHG Numbers (0.00) 2 7 3 2" xfId="31679"/>
    <cellStyle name="Normal GHG Numbers (0.00) 2 7 4" xfId="41097"/>
    <cellStyle name="Normal GHG Numbers (0.00) 2 8" xfId="11239"/>
    <cellStyle name="Normal GHG Numbers (0.00) 2 8 2" xfId="21251"/>
    <cellStyle name="Normal GHG Numbers (0.00) 2 8 2 2" xfId="42215"/>
    <cellStyle name="Normal GHG Numbers (0.00) 2 8 3" xfId="25485"/>
    <cellStyle name="Normal GHG Numbers (0.00) 2 8 3 2" xfId="44986"/>
    <cellStyle name="Normal GHG Numbers (0.00) 2 8 4" xfId="16104"/>
    <cellStyle name="Normal GHG Numbers (0.00) 2 8 4 2" xfId="31097"/>
    <cellStyle name="Normal GHG Numbers (0.00) 2 8 5" xfId="35909"/>
    <cellStyle name="Normal GHG Numbers (0.00) 2 8 6" xfId="44652"/>
    <cellStyle name="Normal GHG Numbers (0.00) 2 9" xfId="11076"/>
    <cellStyle name="Normal GHG Numbers (0.00) 2 9 2" xfId="21088"/>
    <cellStyle name="Normal GHG Numbers (0.00) 2 9 2 2" xfId="43819"/>
    <cellStyle name="Normal GHG Numbers (0.00) 2 9 3" xfId="15941"/>
    <cellStyle name="Normal GHG Numbers (0.00) 2 9 3 2" xfId="31260"/>
    <cellStyle name="Normal GHG Numbers (0.00) 2 9 4" xfId="35851"/>
    <cellStyle name="Normal GHG Numbers (0.00) 2 9 5" xfId="45075"/>
    <cellStyle name="Normal GHG Numbers (0.00) 20" xfId="10512"/>
    <cellStyle name="Normal GHG Numbers (0.00) 20 2" xfId="20536"/>
    <cellStyle name="Normal GHG Numbers (0.00) 20 2 2" xfId="41014"/>
    <cellStyle name="Normal GHG Numbers (0.00) 20 3" xfId="15377"/>
    <cellStyle name="Normal GHG Numbers (0.00) 20 3 2" xfId="31824"/>
    <cellStyle name="Normal GHG Numbers (0.00) 20 4" xfId="39131"/>
    <cellStyle name="Normal GHG Numbers (0.00) 21" xfId="11875"/>
    <cellStyle name="Normal GHG Numbers (0.00) 21 2" xfId="21869"/>
    <cellStyle name="Normal GHG Numbers (0.00) 21 2 2" xfId="42445"/>
    <cellStyle name="Normal GHG Numbers (0.00) 21 3" xfId="26076"/>
    <cellStyle name="Normal GHG Numbers (0.00) 21 3 2" xfId="45205"/>
    <cellStyle name="Normal GHG Numbers (0.00) 21 4" xfId="16740"/>
    <cellStyle name="Normal GHG Numbers (0.00) 21 4 2" xfId="30479"/>
    <cellStyle name="Normal GHG Numbers (0.00) 21 5" xfId="36146"/>
    <cellStyle name="Normal GHG Numbers (0.00) 22" xfId="19287"/>
    <cellStyle name="Normal GHG Numbers (0.00) 22 2" xfId="41116"/>
    <cellStyle name="Normal GHG Numbers (0.00) 23" xfId="14294"/>
    <cellStyle name="Normal GHG Numbers (0.00) 23 2" xfId="38109"/>
    <cellStyle name="Normal GHG Numbers (0.00) 24" xfId="9495"/>
    <cellStyle name="Normal GHG Numbers (0.00) 24 2" xfId="34971"/>
    <cellStyle name="Normal GHG Numbers (0.00) 25" xfId="34805"/>
    <cellStyle name="Normal GHG Numbers (0.00) 3" xfId="5692"/>
    <cellStyle name="Normal GHG Numbers (0.00) 3 10" xfId="10942"/>
    <cellStyle name="Normal GHG Numbers (0.00) 3 10 2" xfId="20954"/>
    <cellStyle name="Normal GHG Numbers (0.00) 3 10 2 2" xfId="42108"/>
    <cellStyle name="Normal GHG Numbers (0.00) 3 10 3" xfId="25203"/>
    <cellStyle name="Normal GHG Numbers (0.00) 3 10 3 2" xfId="44889"/>
    <cellStyle name="Normal GHG Numbers (0.00) 3 10 4" xfId="15807"/>
    <cellStyle name="Normal GHG Numbers (0.00) 3 10 4 2" xfId="31394"/>
    <cellStyle name="Normal GHG Numbers (0.00) 3 10 5" xfId="35799"/>
    <cellStyle name="Normal GHG Numbers (0.00) 3 11" xfId="10372"/>
    <cellStyle name="Normal GHG Numbers (0.00) 3 11 2" xfId="20396"/>
    <cellStyle name="Normal GHG Numbers (0.00) 3 11 2 2" xfId="38270"/>
    <cellStyle name="Normal GHG Numbers (0.00) 3 11 3" xfId="15237"/>
    <cellStyle name="Normal GHG Numbers (0.00) 3 11 3 2" xfId="31964"/>
    <cellStyle name="Normal GHG Numbers (0.00) 3 11 4" xfId="44688"/>
    <cellStyle name="Normal GHG Numbers (0.00) 3 12" xfId="10829"/>
    <cellStyle name="Normal GHG Numbers (0.00) 3 12 2" xfId="20844"/>
    <cellStyle name="Normal GHG Numbers (0.00) 3 12 2 2" xfId="42057"/>
    <cellStyle name="Normal GHG Numbers (0.00) 3 12 3" xfId="25093"/>
    <cellStyle name="Normal GHG Numbers (0.00) 3 12 3 2" xfId="44838"/>
    <cellStyle name="Normal GHG Numbers (0.00) 3 12 4" xfId="15694"/>
    <cellStyle name="Normal GHG Numbers (0.00) 3 12 4 2" xfId="31507"/>
    <cellStyle name="Normal GHG Numbers (0.00) 3 12 5" xfId="35747"/>
    <cellStyle name="Normal GHG Numbers (0.00) 3 13" xfId="10808"/>
    <cellStyle name="Normal GHG Numbers (0.00) 3 13 2" xfId="20832"/>
    <cellStyle name="Normal GHG Numbers (0.00) 3 13 2 2" xfId="43490"/>
    <cellStyle name="Normal GHG Numbers (0.00) 3 13 3" xfId="15673"/>
    <cellStyle name="Normal GHG Numbers (0.00) 3 13 3 2" xfId="31528"/>
    <cellStyle name="Normal GHG Numbers (0.00) 3 13 4" xfId="38804"/>
    <cellStyle name="Normal GHG Numbers (0.00) 3 14" xfId="10308"/>
    <cellStyle name="Normal GHG Numbers (0.00) 3 14 2" xfId="20332"/>
    <cellStyle name="Normal GHG Numbers (0.00) 3 14 2 2" xfId="42818"/>
    <cellStyle name="Normal GHG Numbers (0.00) 3 14 3" xfId="15173"/>
    <cellStyle name="Normal GHG Numbers (0.00) 3 14 3 2" xfId="32028"/>
    <cellStyle name="Normal GHG Numbers (0.00) 3 14 4" xfId="38145"/>
    <cellStyle name="Normal GHG Numbers (0.00) 3 15" xfId="10820"/>
    <cellStyle name="Normal GHG Numbers (0.00) 3 15 2" xfId="15685"/>
    <cellStyle name="Normal GHG Numbers (0.00) 3 15 2 2" xfId="31516"/>
    <cellStyle name="Normal GHG Numbers (0.00) 3 15 3" xfId="38921"/>
    <cellStyle name="Normal GHG Numbers (0.00) 3 16" xfId="10341"/>
    <cellStyle name="Normal GHG Numbers (0.00) 3 16 2" xfId="20365"/>
    <cellStyle name="Normal GHG Numbers (0.00) 3 16 2 2" xfId="41829"/>
    <cellStyle name="Normal GHG Numbers (0.00) 3 16 3" xfId="24686"/>
    <cellStyle name="Normal GHG Numbers (0.00) 3 16 3 2" xfId="44669"/>
    <cellStyle name="Normal GHG Numbers (0.00) 3 16 4" xfId="15206"/>
    <cellStyle name="Normal GHG Numbers (0.00) 3 16 4 2" xfId="31995"/>
    <cellStyle name="Normal GHG Numbers (0.00) 3 16 5" xfId="45018"/>
    <cellStyle name="Normal GHG Numbers (0.00) 3 17" xfId="11866"/>
    <cellStyle name="Normal GHG Numbers (0.00) 3 17 2" xfId="16731"/>
    <cellStyle name="Normal GHG Numbers (0.00) 3 17 2 2" xfId="30488"/>
    <cellStyle name="Normal GHG Numbers (0.00) 3 17 3" xfId="38681"/>
    <cellStyle name="Normal GHG Numbers (0.00) 3 18" xfId="10509"/>
    <cellStyle name="Normal GHG Numbers (0.00) 3 18 2" xfId="20533"/>
    <cellStyle name="Normal GHG Numbers (0.00) 3 18 2 2" xfId="30211"/>
    <cellStyle name="Normal GHG Numbers (0.00) 3 18 3" xfId="15374"/>
    <cellStyle name="Normal GHG Numbers (0.00) 3 18 3 2" xfId="31827"/>
    <cellStyle name="Normal GHG Numbers (0.00) 3 18 4" xfId="44767"/>
    <cellStyle name="Normal GHG Numbers (0.00) 3 19" xfId="11878"/>
    <cellStyle name="Normal GHG Numbers (0.00) 3 19 2" xfId="21872"/>
    <cellStyle name="Normal GHG Numbers (0.00) 3 19 2 2" xfId="42448"/>
    <cellStyle name="Normal GHG Numbers (0.00) 3 19 3" xfId="26079"/>
    <cellStyle name="Normal GHG Numbers (0.00) 3 19 3 2" xfId="45208"/>
    <cellStyle name="Normal GHG Numbers (0.00) 3 19 4" xfId="16743"/>
    <cellStyle name="Normal GHG Numbers (0.00) 3 19 4 2" xfId="30476"/>
    <cellStyle name="Normal GHG Numbers (0.00) 3 19 5" xfId="36149"/>
    <cellStyle name="Normal GHG Numbers (0.00) 3 2" xfId="11519"/>
    <cellStyle name="Normal GHG Numbers (0.00) 3 2 2" xfId="21531"/>
    <cellStyle name="Normal GHG Numbers (0.00) 3 2 2 2" xfId="45763"/>
    <cellStyle name="Normal GHG Numbers (0.00) 3 2 3" xfId="16384"/>
    <cellStyle name="Normal GHG Numbers (0.00) 3 2 3 2" xfId="30829"/>
    <cellStyle name="Normal GHG Numbers (0.00) 3 2 4" xfId="38614"/>
    <cellStyle name="Normal GHG Numbers (0.00) 3 20" xfId="19290"/>
    <cellStyle name="Normal GHG Numbers (0.00) 3 20 2" xfId="41119"/>
    <cellStyle name="Normal GHG Numbers (0.00) 3 21" xfId="14297"/>
    <cellStyle name="Normal GHG Numbers (0.00) 3 21 2" xfId="38112"/>
    <cellStyle name="Normal GHG Numbers (0.00) 3 22" xfId="9498"/>
    <cellStyle name="Normal GHG Numbers (0.00) 3 22 2" xfId="34974"/>
    <cellStyle name="Normal GHG Numbers (0.00) 3 23" xfId="34808"/>
    <cellStyle name="Normal GHG Numbers (0.00) 3 3" xfId="11342"/>
    <cellStyle name="Normal GHG Numbers (0.00) 3 3 2" xfId="21354"/>
    <cellStyle name="Normal GHG Numbers (0.00) 3 3 2 2" xfId="42288"/>
    <cellStyle name="Normal GHG Numbers (0.00) 3 3 3" xfId="25585"/>
    <cellStyle name="Normal GHG Numbers (0.00) 3 3 3 2" xfId="45059"/>
    <cellStyle name="Normal GHG Numbers (0.00) 3 3 4" xfId="16207"/>
    <cellStyle name="Normal GHG Numbers (0.00) 3 3 4 2" xfId="31006"/>
    <cellStyle name="Normal GHG Numbers (0.00) 3 3 5" xfId="38669"/>
    <cellStyle name="Normal GHG Numbers (0.00) 3 4" xfId="10801"/>
    <cellStyle name="Normal GHG Numbers (0.00) 3 4 2" xfId="20825"/>
    <cellStyle name="Normal GHG Numbers (0.00) 3 4 2 2" xfId="42040"/>
    <cellStyle name="Normal GHG Numbers (0.00) 3 4 3" xfId="25086"/>
    <cellStyle name="Normal GHG Numbers (0.00) 3 4 3 2" xfId="46362"/>
    <cellStyle name="Normal GHG Numbers (0.00) 3 4 4" xfId="15666"/>
    <cellStyle name="Normal GHG Numbers (0.00) 3 4 4 2" xfId="31535"/>
    <cellStyle name="Normal GHG Numbers (0.00) 3 4 5" xfId="44771"/>
    <cellStyle name="Normal GHG Numbers (0.00) 3 5" xfId="11315"/>
    <cellStyle name="Normal GHG Numbers (0.00) 3 5 2" xfId="21327"/>
    <cellStyle name="Normal GHG Numbers (0.00) 3 5 2 2" xfId="42265"/>
    <cellStyle name="Normal GHG Numbers (0.00) 3 5 3" xfId="25558"/>
    <cellStyle name="Normal GHG Numbers (0.00) 3 5 3 2" xfId="45036"/>
    <cellStyle name="Normal GHG Numbers (0.00) 3 5 4" xfId="16180"/>
    <cellStyle name="Normal GHG Numbers (0.00) 3 5 4 2" xfId="39055"/>
    <cellStyle name="Normal GHG Numbers (0.00) 3 5 5" xfId="35962"/>
    <cellStyle name="Normal GHG Numbers (0.00) 3 5 6" xfId="44741"/>
    <cellStyle name="Normal GHG Numbers (0.00) 3 6" xfId="10655"/>
    <cellStyle name="Normal GHG Numbers (0.00) 3 6 2" xfId="20679"/>
    <cellStyle name="Normal GHG Numbers (0.00) 3 6 2 2" xfId="43001"/>
    <cellStyle name="Normal GHG Numbers (0.00) 3 6 3" xfId="15520"/>
    <cellStyle name="Normal GHG Numbers (0.00) 3 6 3 2" xfId="31681"/>
    <cellStyle name="Normal GHG Numbers (0.00) 3 6 4" xfId="36085"/>
    <cellStyle name="Normal GHG Numbers (0.00) 3 7" xfId="11241"/>
    <cellStyle name="Normal GHG Numbers (0.00) 3 7 2" xfId="21253"/>
    <cellStyle name="Normal GHG Numbers (0.00) 3 7 2 2" xfId="42217"/>
    <cellStyle name="Normal GHG Numbers (0.00) 3 7 3" xfId="25487"/>
    <cellStyle name="Normal GHG Numbers (0.00) 3 7 3 2" xfId="44988"/>
    <cellStyle name="Normal GHG Numbers (0.00) 3 7 4" xfId="16106"/>
    <cellStyle name="Normal GHG Numbers (0.00) 3 7 4 2" xfId="31095"/>
    <cellStyle name="Normal GHG Numbers (0.00) 3 7 5" xfId="35911"/>
    <cellStyle name="Normal GHG Numbers (0.00) 3 7 6" xfId="35503"/>
    <cellStyle name="Normal GHG Numbers (0.00) 3 8" xfId="11078"/>
    <cellStyle name="Normal GHG Numbers (0.00) 3 8 2" xfId="21090"/>
    <cellStyle name="Normal GHG Numbers (0.00) 3 8 2 2" xfId="40272"/>
    <cellStyle name="Normal GHG Numbers (0.00) 3 8 3" xfId="15943"/>
    <cellStyle name="Normal GHG Numbers (0.00) 3 8 3 2" xfId="31258"/>
    <cellStyle name="Normal GHG Numbers (0.00) 3 8 4" xfId="35853"/>
    <cellStyle name="Normal GHG Numbers (0.00) 3 8 5" xfId="35999"/>
    <cellStyle name="Normal GHG Numbers (0.00) 3 9" xfId="10497"/>
    <cellStyle name="Normal GHG Numbers (0.00) 3 9 2" xfId="20521"/>
    <cellStyle name="Normal GHG Numbers (0.00) 3 9 2 2" xfId="39509"/>
    <cellStyle name="Normal GHG Numbers (0.00) 3 9 3" xfId="15362"/>
    <cellStyle name="Normal GHG Numbers (0.00) 3 9 3 2" xfId="31839"/>
    <cellStyle name="Normal GHG Numbers (0.00) 3 9 4" xfId="42138"/>
    <cellStyle name="Normal GHG Numbers (0.00) 4" xfId="11516"/>
    <cellStyle name="Normal GHG Numbers (0.00) 4 2" xfId="21528"/>
    <cellStyle name="Normal GHG Numbers (0.00) 4 2 2" xfId="43427"/>
    <cellStyle name="Normal GHG Numbers (0.00) 4 3" xfId="16381"/>
    <cellStyle name="Normal GHG Numbers (0.00) 4 3 2" xfId="30832"/>
    <cellStyle name="Normal GHG Numbers (0.00) 4 4" xfId="42277"/>
    <cellStyle name="Normal GHG Numbers (0.00) 5" xfId="11339"/>
    <cellStyle name="Normal GHG Numbers (0.00) 5 2" xfId="21351"/>
    <cellStyle name="Normal GHG Numbers (0.00) 5 2 2" xfId="42285"/>
    <cellStyle name="Normal GHG Numbers (0.00) 5 3" xfId="25582"/>
    <cellStyle name="Normal GHG Numbers (0.00) 5 3 2" xfId="45056"/>
    <cellStyle name="Normal GHG Numbers (0.00) 5 4" xfId="16204"/>
    <cellStyle name="Normal GHG Numbers (0.00) 5 4 2" xfId="31009"/>
    <cellStyle name="Normal GHG Numbers (0.00) 5 5" xfId="44742"/>
    <cellStyle name="Normal GHG Numbers (0.00) 6" xfId="10804"/>
    <cellStyle name="Normal GHG Numbers (0.00) 6 2" xfId="20828"/>
    <cellStyle name="Normal GHG Numbers (0.00) 6 2 2" xfId="42043"/>
    <cellStyle name="Normal GHG Numbers (0.00) 6 3" xfId="25089"/>
    <cellStyle name="Normal GHG Numbers (0.00) 6 3 2" xfId="29842"/>
    <cellStyle name="Normal GHG Numbers (0.00) 6 4" xfId="15669"/>
    <cellStyle name="Normal GHG Numbers (0.00) 6 4 2" xfId="31532"/>
    <cellStyle name="Normal GHG Numbers (0.00) 6 5" xfId="39089"/>
    <cellStyle name="Normal GHG Numbers (0.00) 7" xfId="11312"/>
    <cellStyle name="Normal GHG Numbers (0.00) 7 2" xfId="21324"/>
    <cellStyle name="Normal GHG Numbers (0.00) 7 2 2" xfId="42262"/>
    <cellStyle name="Normal GHG Numbers (0.00) 7 3" xfId="25555"/>
    <cellStyle name="Normal GHG Numbers (0.00) 7 3 2" xfId="45033"/>
    <cellStyle name="Normal GHG Numbers (0.00) 7 4" xfId="16177"/>
    <cellStyle name="Normal GHG Numbers (0.00) 7 4 2" xfId="39052"/>
    <cellStyle name="Normal GHG Numbers (0.00) 7 5" xfId="35959"/>
    <cellStyle name="Normal GHG Numbers (0.00) 7 6" xfId="41108"/>
    <cellStyle name="Normal GHG Numbers (0.00) 8" xfId="10658"/>
    <cellStyle name="Normal GHG Numbers (0.00) 8 2" xfId="20682"/>
    <cellStyle name="Normal GHG Numbers (0.00) 8 2 2" xfId="45451"/>
    <cellStyle name="Normal GHG Numbers (0.00) 8 3" xfId="15523"/>
    <cellStyle name="Normal GHG Numbers (0.00) 8 3 2" xfId="31678"/>
    <cellStyle name="Normal GHG Numbers (0.00) 8 4" xfId="41146"/>
    <cellStyle name="Normal GHG Numbers (0.00) 9" xfId="11238"/>
    <cellStyle name="Normal GHG Numbers (0.00) 9 2" xfId="21250"/>
    <cellStyle name="Normal GHG Numbers (0.00) 9 2 2" xfId="42214"/>
    <cellStyle name="Normal GHG Numbers (0.00) 9 3" xfId="25484"/>
    <cellStyle name="Normal GHG Numbers (0.00) 9 3 2" xfId="44985"/>
    <cellStyle name="Normal GHG Numbers (0.00) 9 4" xfId="16103"/>
    <cellStyle name="Normal GHG Numbers (0.00) 9 4 2" xfId="31098"/>
    <cellStyle name="Normal GHG Numbers (0.00) 9 5" xfId="35908"/>
    <cellStyle name="Normal GHG Numbers (0.00) 9 6" xfId="38608"/>
    <cellStyle name="Normal GHG Textfiels Bold" xfId="5693"/>
    <cellStyle name="Normal GHG Textfiels Bold 10" xfId="11079"/>
    <cellStyle name="Normal GHG Textfiels Bold 10 2" xfId="21091"/>
    <cellStyle name="Normal GHG Textfiels Bold 10 2 2" xfId="37291"/>
    <cellStyle name="Normal GHG Textfiels Bold 10 3" xfId="15944"/>
    <cellStyle name="Normal GHG Textfiels Bold 10 3 2" xfId="31257"/>
    <cellStyle name="Normal GHG Textfiels Bold 10 4" xfId="35854"/>
    <cellStyle name="Normal GHG Textfiels Bold 10 5" xfId="39163"/>
    <cellStyle name="Normal GHG Textfiels Bold 11" xfId="10496"/>
    <cellStyle name="Normal GHG Textfiels Bold 11 2" xfId="20520"/>
    <cellStyle name="Normal GHG Textfiels Bold 11 2 2" xfId="37107"/>
    <cellStyle name="Normal GHG Textfiels Bold 11 3" xfId="15361"/>
    <cellStyle name="Normal GHG Textfiels Bold 11 3 2" xfId="31840"/>
    <cellStyle name="Normal GHG Textfiels Bold 11 4" xfId="44919"/>
    <cellStyle name="Normal GHG Textfiels Bold 12" xfId="10943"/>
    <cellStyle name="Normal GHG Textfiels Bold 12 2" xfId="20955"/>
    <cellStyle name="Normal GHG Textfiels Bold 12 2 2" xfId="42109"/>
    <cellStyle name="Normal GHG Textfiels Bold 12 3" xfId="25204"/>
    <cellStyle name="Normal GHG Textfiels Bold 12 3 2" xfId="44890"/>
    <cellStyle name="Normal GHG Textfiels Bold 12 4" xfId="15808"/>
    <cellStyle name="Normal GHG Textfiels Bold 12 4 2" xfId="31393"/>
    <cellStyle name="Normal GHG Textfiels Bold 12 5" xfId="35800"/>
    <cellStyle name="Normal GHG Textfiels Bold 13" xfId="10371"/>
    <cellStyle name="Normal GHG Textfiels Bold 13 2" xfId="20395"/>
    <cellStyle name="Normal GHG Textfiels Bold 13 2 2" xfId="36389"/>
    <cellStyle name="Normal GHG Textfiels Bold 13 3" xfId="15236"/>
    <cellStyle name="Normal GHG Textfiels Bold 13 3 2" xfId="31965"/>
    <cellStyle name="Normal GHG Textfiels Bold 13 4" xfId="38652"/>
    <cellStyle name="Normal GHG Textfiels Bold 14" xfId="10830"/>
    <cellStyle name="Normal GHG Textfiels Bold 14 2" xfId="20845"/>
    <cellStyle name="Normal GHG Textfiels Bold 14 2 2" xfId="42058"/>
    <cellStyle name="Normal GHG Textfiels Bold 14 3" xfId="25094"/>
    <cellStyle name="Normal GHG Textfiels Bold 14 3 2" xfId="44839"/>
    <cellStyle name="Normal GHG Textfiels Bold 14 4" xfId="15695"/>
    <cellStyle name="Normal GHG Textfiels Bold 14 4 2" xfId="31506"/>
    <cellStyle name="Normal GHG Textfiels Bold 14 5" xfId="35748"/>
    <cellStyle name="Normal GHG Textfiels Bold 15" xfId="10809"/>
    <cellStyle name="Normal GHG Textfiels Bold 15 2" xfId="20833"/>
    <cellStyle name="Normal GHG Textfiels Bold 15 2 2" xfId="37194"/>
    <cellStyle name="Normal GHG Textfiels Bold 15 3" xfId="15674"/>
    <cellStyle name="Normal GHG Textfiels Bold 15 3 2" xfId="31527"/>
    <cellStyle name="Normal GHG Textfiels Bold 15 4" xfId="44809"/>
    <cellStyle name="Normal GHG Textfiels Bold 16" xfId="10307"/>
    <cellStyle name="Normal GHG Textfiels Bold 16 2" xfId="20331"/>
    <cellStyle name="Normal GHG Textfiels Bold 16 2 2" xfId="45574"/>
    <cellStyle name="Normal GHG Textfiels Bold 16 3" xfId="15172"/>
    <cellStyle name="Normal GHG Textfiels Bold 16 3 2" xfId="32029"/>
    <cellStyle name="Normal GHG Textfiels Bold 16 4" xfId="36091"/>
    <cellStyle name="Normal GHG Textfiels Bold 17" xfId="10821"/>
    <cellStyle name="Normal GHG Textfiels Bold 17 2" xfId="15686"/>
    <cellStyle name="Normal GHG Textfiels Bold 17 2 2" xfId="31515"/>
    <cellStyle name="Normal GHG Textfiels Bold 17 3" xfId="44913"/>
    <cellStyle name="Normal GHG Textfiels Bold 18" xfId="10340"/>
    <cellStyle name="Normal GHG Textfiels Bold 18 2" xfId="20364"/>
    <cellStyle name="Normal GHG Textfiels Bold 18 2 2" xfId="41828"/>
    <cellStyle name="Normal GHG Textfiels Bold 18 3" xfId="24685"/>
    <cellStyle name="Normal GHG Textfiels Bold 18 3 2" xfId="44668"/>
    <cellStyle name="Normal GHG Textfiels Bold 18 4" xfId="15205"/>
    <cellStyle name="Normal GHG Textfiels Bold 18 4 2" xfId="31996"/>
    <cellStyle name="Normal GHG Textfiels Bold 18 5" xfId="39037"/>
    <cellStyle name="Normal GHG Textfiels Bold 19" xfId="11867"/>
    <cellStyle name="Normal GHG Textfiels Bold 19 2" xfId="16732"/>
    <cellStyle name="Normal GHG Textfiels Bold 19 2 2" xfId="30487"/>
    <cellStyle name="Normal GHG Textfiels Bold 19 3" xfId="41887"/>
    <cellStyle name="Normal GHG Textfiels Bold 2" xfId="5694"/>
    <cellStyle name="Normal GHG Textfiels Bold 2 10" xfId="10495"/>
    <cellStyle name="Normal GHG Textfiels Bold 2 10 2" xfId="20519"/>
    <cellStyle name="Normal GHG Textfiels Bold 2 10 2 2" xfId="43402"/>
    <cellStyle name="Normal GHG Textfiels Bold 2 10 3" xfId="15360"/>
    <cellStyle name="Normal GHG Textfiels Bold 2 10 3 2" xfId="31841"/>
    <cellStyle name="Normal GHG Textfiels Bold 2 10 4" xfId="38927"/>
    <cellStyle name="Normal GHG Textfiels Bold 2 11" xfId="10944"/>
    <cellStyle name="Normal GHG Textfiels Bold 2 11 2" xfId="20956"/>
    <cellStyle name="Normal GHG Textfiels Bold 2 11 2 2" xfId="42110"/>
    <cellStyle name="Normal GHG Textfiels Bold 2 11 3" xfId="25205"/>
    <cellStyle name="Normal GHG Textfiels Bold 2 11 3 2" xfId="44891"/>
    <cellStyle name="Normal GHG Textfiels Bold 2 11 4" xfId="15809"/>
    <cellStyle name="Normal GHG Textfiels Bold 2 11 4 2" xfId="31392"/>
    <cellStyle name="Normal GHG Textfiels Bold 2 11 5" xfId="35801"/>
    <cellStyle name="Normal GHG Textfiels Bold 2 12" xfId="10370"/>
    <cellStyle name="Normal GHG Textfiels Bold 2 12 2" xfId="20394"/>
    <cellStyle name="Normal GHG Textfiels Bold 2 12 2 2" xfId="42686"/>
    <cellStyle name="Normal GHG Textfiels Bold 2 12 3" xfId="15235"/>
    <cellStyle name="Normal GHG Textfiels Bold 2 12 3 2" xfId="31966"/>
    <cellStyle name="Normal GHG Textfiels Bold 2 12 4" xfId="35604"/>
    <cellStyle name="Normal GHG Textfiels Bold 2 13" xfId="10831"/>
    <cellStyle name="Normal GHG Textfiels Bold 2 13 2" xfId="20846"/>
    <cellStyle name="Normal GHG Textfiels Bold 2 13 2 2" xfId="42059"/>
    <cellStyle name="Normal GHG Textfiels Bold 2 13 3" xfId="25095"/>
    <cellStyle name="Normal GHG Textfiels Bold 2 13 3 2" xfId="44840"/>
    <cellStyle name="Normal GHG Textfiels Bold 2 13 4" xfId="15696"/>
    <cellStyle name="Normal GHG Textfiels Bold 2 13 4 2" xfId="31505"/>
    <cellStyle name="Normal GHG Textfiels Bold 2 13 5" xfId="35749"/>
    <cellStyle name="Normal GHG Textfiels Bold 2 14" xfId="10810"/>
    <cellStyle name="Normal GHG Textfiels Bold 2 14 2" xfId="20834"/>
    <cellStyle name="Normal GHG Textfiels Bold 2 14 2 2" xfId="40094"/>
    <cellStyle name="Normal GHG Textfiels Bold 2 14 3" xfId="15675"/>
    <cellStyle name="Normal GHG Textfiels Bold 2 14 3 2" xfId="31526"/>
    <cellStyle name="Normal GHG Textfiels Bold 2 14 4" xfId="42017"/>
    <cellStyle name="Normal GHG Textfiels Bold 2 15" xfId="10306"/>
    <cellStyle name="Normal GHG Textfiels Bold 2 15 2" xfId="20330"/>
    <cellStyle name="Normal GHG Textfiels Bold 2 15 2 2" xfId="39506"/>
    <cellStyle name="Normal GHG Textfiels Bold 2 15 3" xfId="15171"/>
    <cellStyle name="Normal GHG Textfiels Bold 2 15 3 2" xfId="32030"/>
    <cellStyle name="Normal GHG Textfiels Bold 2 15 4" xfId="42401"/>
    <cellStyle name="Normal GHG Textfiels Bold 2 16" xfId="10822"/>
    <cellStyle name="Normal GHG Textfiels Bold 2 16 2" xfId="15687"/>
    <cellStyle name="Normal GHG Textfiels Bold 2 16 2 2" xfId="31514"/>
    <cellStyle name="Normal GHG Textfiels Bold 2 16 3" xfId="42132"/>
    <cellStyle name="Normal GHG Textfiels Bold 2 17" xfId="10339"/>
    <cellStyle name="Normal GHG Textfiels Bold 2 17 2" xfId="20363"/>
    <cellStyle name="Normal GHG Textfiels Bold 2 17 2 2" xfId="41827"/>
    <cellStyle name="Normal GHG Textfiels Bold 2 17 3" xfId="24684"/>
    <cellStyle name="Normal GHG Textfiels Bold 2 17 3 2" xfId="44667"/>
    <cellStyle name="Normal GHG Textfiels Bold 2 17 4" xfId="15204"/>
    <cellStyle name="Normal GHG Textfiels Bold 2 17 4 2" xfId="31997"/>
    <cellStyle name="Normal GHG Textfiels Bold 2 17 5" xfId="35883"/>
    <cellStyle name="Normal GHG Textfiels Bold 2 18" xfId="11868"/>
    <cellStyle name="Normal GHG Textfiels Bold 2 18 2" xfId="16733"/>
    <cellStyle name="Normal GHG Textfiels Bold 2 18 2 2" xfId="30486"/>
    <cellStyle name="Normal GHG Textfiels Bold 2 18 3" xfId="35576"/>
    <cellStyle name="Normal GHG Textfiels Bold 2 19" xfId="10507"/>
    <cellStyle name="Normal GHG Textfiels Bold 2 19 2" xfId="20531"/>
    <cellStyle name="Normal GHG Textfiels Bold 2 19 2 2" xfId="42687"/>
    <cellStyle name="Normal GHG Textfiels Bold 2 19 3" xfId="15372"/>
    <cellStyle name="Normal GHG Textfiels Bold 2 19 3 2" xfId="31829"/>
    <cellStyle name="Normal GHG Textfiels Bold 2 19 4" xfId="35940"/>
    <cellStyle name="Normal GHG Textfiels Bold 2 2" xfId="5695"/>
    <cellStyle name="Normal GHG Textfiels Bold 2 2 10" xfId="10945"/>
    <cellStyle name="Normal GHG Textfiels Bold 2 2 10 2" xfId="20957"/>
    <cellStyle name="Normal GHG Textfiels Bold 2 2 10 2 2" xfId="42111"/>
    <cellStyle name="Normal GHG Textfiels Bold 2 2 10 3" xfId="25206"/>
    <cellStyle name="Normal GHG Textfiels Bold 2 2 10 3 2" xfId="44892"/>
    <cellStyle name="Normal GHG Textfiels Bold 2 2 10 4" xfId="15810"/>
    <cellStyle name="Normal GHG Textfiels Bold 2 2 10 4 2" xfId="31391"/>
    <cellStyle name="Normal GHG Textfiels Bold 2 2 10 5" xfId="35802"/>
    <cellStyle name="Normal GHG Textfiels Bold 2 2 11" xfId="10369"/>
    <cellStyle name="Normal GHG Textfiels Bold 2 2 11 2" xfId="20393"/>
    <cellStyle name="Normal GHG Textfiels Bold 2 2 11 2 2" xfId="45447"/>
    <cellStyle name="Normal GHG Textfiels Bold 2 2 11 3" xfId="15234"/>
    <cellStyle name="Normal GHG Textfiels Bold 2 2 11 3 2" xfId="31967"/>
    <cellStyle name="Normal GHG Textfiels Bold 2 2 11 4" xfId="41914"/>
    <cellStyle name="Normal GHG Textfiels Bold 2 2 12" xfId="10832"/>
    <cellStyle name="Normal GHG Textfiels Bold 2 2 12 2" xfId="20847"/>
    <cellStyle name="Normal GHG Textfiels Bold 2 2 12 2 2" xfId="42060"/>
    <cellStyle name="Normal GHG Textfiels Bold 2 2 12 3" xfId="25096"/>
    <cellStyle name="Normal GHG Textfiels Bold 2 2 12 3 2" xfId="44841"/>
    <cellStyle name="Normal GHG Textfiels Bold 2 2 12 4" xfId="15697"/>
    <cellStyle name="Normal GHG Textfiels Bold 2 2 12 4 2" xfId="31504"/>
    <cellStyle name="Normal GHG Textfiels Bold 2 2 12 5" xfId="35750"/>
    <cellStyle name="Normal GHG Textfiels Bold 2 2 13" xfId="10811"/>
    <cellStyle name="Normal GHG Textfiels Bold 2 2 13 2" xfId="20835"/>
    <cellStyle name="Normal GHG Textfiels Bold 2 2 13 2 2" xfId="46136"/>
    <cellStyle name="Normal GHG Textfiels Bold 2 2 13 3" xfId="15676"/>
    <cellStyle name="Normal GHG Textfiels Bold 2 2 13 3 2" xfId="31525"/>
    <cellStyle name="Normal GHG Textfiels Bold 2 2 13 4" xfId="35701"/>
    <cellStyle name="Normal GHG Textfiels Bold 2 2 14" xfId="10305"/>
    <cellStyle name="Normal GHG Textfiels Bold 2 2 14 2" xfId="20329"/>
    <cellStyle name="Normal GHG Textfiels Bold 2 2 14 2 2" xfId="37104"/>
    <cellStyle name="Normal GHG Textfiels Bold 2 2 14 3" xfId="15170"/>
    <cellStyle name="Normal GHG Textfiels Bold 2 2 14 3 2" xfId="32031"/>
    <cellStyle name="Normal GHG Textfiels Bold 2 2 14 4" xfId="45161"/>
    <cellStyle name="Normal GHG Textfiels Bold 2 2 15" xfId="10823"/>
    <cellStyle name="Normal GHG Textfiels Bold 2 2 15 2" xfId="15688"/>
    <cellStyle name="Normal GHG Textfiels Bold 2 2 15 2 2" xfId="31513"/>
    <cellStyle name="Normal GHG Textfiels Bold 2 2 15 3" xfId="35823"/>
    <cellStyle name="Normal GHG Textfiels Bold 2 2 16" xfId="10338"/>
    <cellStyle name="Normal GHG Textfiels Bold 2 2 16 2" xfId="20362"/>
    <cellStyle name="Normal GHG Textfiels Bold 2 2 16 2 2" xfId="41826"/>
    <cellStyle name="Normal GHG Textfiels Bold 2 2 16 3" xfId="24683"/>
    <cellStyle name="Normal GHG Textfiels Bold 2 2 16 3 2" xfId="44666"/>
    <cellStyle name="Normal GHG Textfiels Bold 2 2 16 4" xfId="15203"/>
    <cellStyle name="Normal GHG Textfiels Bold 2 2 16 4 2" xfId="31998"/>
    <cellStyle name="Normal GHG Textfiels Bold 2 2 16 5" xfId="42192"/>
    <cellStyle name="Normal GHG Textfiels Bold 2 2 17" xfId="11869"/>
    <cellStyle name="Normal GHG Textfiels Bold 2 2 17 2" xfId="16734"/>
    <cellStyle name="Normal GHG Textfiels Bold 2 2 17 2 2" xfId="30485"/>
    <cellStyle name="Normal GHG Textfiels Bold 2 2 17 3" xfId="38954"/>
    <cellStyle name="Normal GHG Textfiels Bold 2 2 18" xfId="10506"/>
    <cellStyle name="Normal GHG Textfiels Bold 2 2 18 2" xfId="20530"/>
    <cellStyle name="Normal GHG Textfiels Bold 2 2 18 2 2" xfId="45448"/>
    <cellStyle name="Normal GHG Textfiels Bold 2 2 18 3" xfId="15371"/>
    <cellStyle name="Normal GHG Textfiels Bold 2 2 18 3 2" xfId="31830"/>
    <cellStyle name="Normal GHG Textfiels Bold 2 2 18 4" xfId="42243"/>
    <cellStyle name="Normal GHG Textfiels Bold 2 2 19" xfId="11881"/>
    <cellStyle name="Normal GHG Textfiels Bold 2 2 19 2" xfId="21875"/>
    <cellStyle name="Normal GHG Textfiels Bold 2 2 19 2 2" xfId="42451"/>
    <cellStyle name="Normal GHG Textfiels Bold 2 2 19 3" xfId="26082"/>
    <cellStyle name="Normal GHG Textfiels Bold 2 2 19 3 2" xfId="45211"/>
    <cellStyle name="Normal GHG Textfiels Bold 2 2 19 4" xfId="16746"/>
    <cellStyle name="Normal GHG Textfiels Bold 2 2 19 4 2" xfId="30473"/>
    <cellStyle name="Normal GHG Textfiels Bold 2 2 19 5" xfId="36152"/>
    <cellStyle name="Normal GHG Textfiels Bold 2 2 2" xfId="11522"/>
    <cellStyle name="Normal GHG Textfiels Bold 2 2 2 2" xfId="21534"/>
    <cellStyle name="Normal GHG Textfiels Bold 2 2 2 2 2" xfId="38253"/>
    <cellStyle name="Normal GHG Textfiels Bold 2 2 2 3" xfId="16387"/>
    <cellStyle name="Normal GHG Textfiels Bold 2 2 2 3 2" xfId="30826"/>
    <cellStyle name="Normal GHG Textfiels Bold 2 2 2 4" xfId="35509"/>
    <cellStyle name="Normal GHG Textfiels Bold 2 2 20" xfId="19293"/>
    <cellStyle name="Normal GHG Textfiels Bold 2 2 20 2" xfId="41122"/>
    <cellStyle name="Normal GHG Textfiels Bold 2 2 21" xfId="14300"/>
    <cellStyle name="Normal GHG Textfiels Bold 2 2 21 2" xfId="38115"/>
    <cellStyle name="Normal GHG Textfiels Bold 2 2 22" xfId="9501"/>
    <cellStyle name="Normal GHG Textfiels Bold 2 2 22 2" xfId="34977"/>
    <cellStyle name="Normal GHG Textfiels Bold 2 2 23" xfId="34811"/>
    <cellStyle name="Normal GHG Textfiels Bold 2 2 3" xfId="11345"/>
    <cellStyle name="Normal GHG Textfiels Bold 2 2 3 2" xfId="21357"/>
    <cellStyle name="Normal GHG Textfiels Bold 2 2 3 2 2" xfId="42291"/>
    <cellStyle name="Normal GHG Textfiels Bold 2 2 3 3" xfId="25588"/>
    <cellStyle name="Normal GHG Textfiels Bold 2 2 3 3 2" xfId="45062"/>
    <cellStyle name="Normal GHG Textfiels Bold 2 2 3 4" xfId="16210"/>
    <cellStyle name="Normal GHG Textfiels Bold 2 2 3 4 2" xfId="31003"/>
    <cellStyle name="Normal GHG Textfiels Bold 2 2 3 5" xfId="35564"/>
    <cellStyle name="Normal GHG Textfiels Bold 2 2 4" xfId="10798"/>
    <cellStyle name="Normal GHG Textfiels Bold 2 2 4 2" xfId="20822"/>
    <cellStyle name="Normal GHG Textfiels Bold 2 2 4 2 2" xfId="42037"/>
    <cellStyle name="Normal GHG Textfiels Bold 2 2 4 3" xfId="25083"/>
    <cellStyle name="Normal GHG Textfiels Bold 2 2 4 3 2" xfId="43804"/>
    <cellStyle name="Normal GHG Textfiels Bold 2 2 4 4" xfId="15663"/>
    <cellStyle name="Normal GHG Textfiels Bold 2 2 4 4 2" xfId="31538"/>
    <cellStyle name="Normal GHG Textfiels Bold 2 2 4 5" xfId="42239"/>
    <cellStyle name="Normal GHG Textfiels Bold 2 2 5" xfId="11318"/>
    <cellStyle name="Normal GHG Textfiels Bold 2 2 5 2" xfId="21330"/>
    <cellStyle name="Normal GHG Textfiels Bold 2 2 5 2 2" xfId="42268"/>
    <cellStyle name="Normal GHG Textfiels Bold 2 2 5 3" xfId="25561"/>
    <cellStyle name="Normal GHG Textfiels Bold 2 2 5 3 2" xfId="45039"/>
    <cellStyle name="Normal GHG Textfiels Bold 2 2 5 4" xfId="16183"/>
    <cellStyle name="Normal GHG Textfiels Bold 2 2 5 4 2" xfId="39058"/>
    <cellStyle name="Normal GHG Textfiels Bold 2 2 5 5" xfId="35965"/>
    <cellStyle name="Normal GHG Textfiels Bold 2 2 5 6" xfId="38668"/>
    <cellStyle name="Normal GHG Textfiels Bold 2 2 6" xfId="10652"/>
    <cellStyle name="Normal GHG Textfiels Bold 2 2 6 2" xfId="20676"/>
    <cellStyle name="Normal GHG Textfiels Bold 2 2 6 2 2" xfId="36528"/>
    <cellStyle name="Normal GHG Textfiels Bold 2 2 6 3" xfId="15517"/>
    <cellStyle name="Normal GHG Textfiels Bold 2 2 6 3 2" xfId="31684"/>
    <cellStyle name="Normal GHG Textfiels Bold 2 2 6 4" xfId="39178"/>
    <cellStyle name="Normal GHG Textfiels Bold 2 2 7" xfId="11244"/>
    <cellStyle name="Normal GHG Textfiels Bold 2 2 7 2" xfId="21256"/>
    <cellStyle name="Normal GHG Textfiels Bold 2 2 7 2 2" xfId="42220"/>
    <cellStyle name="Normal GHG Textfiels Bold 2 2 7 3" xfId="25490"/>
    <cellStyle name="Normal GHG Textfiels Bold 2 2 7 3 2" xfId="44991"/>
    <cellStyle name="Normal GHG Textfiels Bold 2 2 7 4" xfId="16109"/>
    <cellStyle name="Normal GHG Textfiels Bold 2 2 7 4 2" xfId="31092"/>
    <cellStyle name="Normal GHG Textfiels Bold 2 2 7 5" xfId="35914"/>
    <cellStyle name="Normal GHG Textfiels Bold 2 2 7 6" xfId="41763"/>
    <cellStyle name="Normal GHG Textfiels Bold 2 2 8" xfId="11081"/>
    <cellStyle name="Normal GHG Textfiels Bold 2 2 8 2" xfId="21093"/>
    <cellStyle name="Normal GHG Textfiels Bold 2 2 8 2 2" xfId="36928"/>
    <cellStyle name="Normal GHG Textfiels Bold 2 2 8 3" xfId="15946"/>
    <cellStyle name="Normal GHG Textfiels Bold 2 2 8 3 2" xfId="31255"/>
    <cellStyle name="Normal GHG Textfiels Bold 2 2 8 4" xfId="35856"/>
    <cellStyle name="Normal GHG Textfiels Bold 2 2 8 5" xfId="42380"/>
    <cellStyle name="Normal GHG Textfiels Bold 2 2 9" xfId="10494"/>
    <cellStyle name="Normal GHG Textfiels Bold 2 2 9 2" xfId="20518"/>
    <cellStyle name="Normal GHG Textfiels Bold 2 2 9 2 2" xfId="46131"/>
    <cellStyle name="Normal GHG Textfiels Bold 2 2 9 3" xfId="15359"/>
    <cellStyle name="Normal GHG Textfiels Bold 2 2 9 3 2" xfId="31842"/>
    <cellStyle name="Normal GHG Textfiels Bold 2 2 9 4" xfId="35780"/>
    <cellStyle name="Normal GHG Textfiels Bold 2 20" xfId="11880"/>
    <cellStyle name="Normal GHG Textfiels Bold 2 20 2" xfId="21874"/>
    <cellStyle name="Normal GHG Textfiels Bold 2 20 2 2" xfId="42450"/>
    <cellStyle name="Normal GHG Textfiels Bold 2 20 3" xfId="26081"/>
    <cellStyle name="Normal GHG Textfiels Bold 2 20 3 2" xfId="45210"/>
    <cellStyle name="Normal GHG Textfiels Bold 2 20 4" xfId="16745"/>
    <cellStyle name="Normal GHG Textfiels Bold 2 20 4 2" xfId="30474"/>
    <cellStyle name="Normal GHG Textfiels Bold 2 20 5" xfId="36151"/>
    <cellStyle name="Normal GHG Textfiels Bold 2 21" xfId="19292"/>
    <cellStyle name="Normal GHG Textfiels Bold 2 21 2" xfId="41121"/>
    <cellStyle name="Normal GHG Textfiels Bold 2 22" xfId="14299"/>
    <cellStyle name="Normal GHG Textfiels Bold 2 22 2" xfId="38114"/>
    <cellStyle name="Normal GHG Textfiels Bold 2 23" xfId="9500"/>
    <cellStyle name="Normal GHG Textfiels Bold 2 23 2" xfId="34976"/>
    <cellStyle name="Normal GHG Textfiels Bold 2 24" xfId="34810"/>
    <cellStyle name="Normal GHG Textfiels Bold 2 3" xfId="11521"/>
    <cellStyle name="Normal GHG Textfiels Bold 2 3 2" xfId="21533"/>
    <cellStyle name="Normal GHG Textfiels Bold 2 3 2 2" xfId="36717"/>
    <cellStyle name="Normal GHG Textfiels Bold 2 3 3" xfId="16386"/>
    <cellStyle name="Normal GHG Textfiels Bold 2 3 3 2" xfId="30827"/>
    <cellStyle name="Normal GHG Textfiels Bold 2 3 4" xfId="41818"/>
    <cellStyle name="Normal GHG Textfiels Bold 2 4" xfId="11344"/>
    <cellStyle name="Normal GHG Textfiels Bold 2 4 2" xfId="21356"/>
    <cellStyle name="Normal GHG Textfiels Bold 2 4 2 2" xfId="42290"/>
    <cellStyle name="Normal GHG Textfiels Bold 2 4 3" xfId="25587"/>
    <cellStyle name="Normal GHG Textfiels Bold 2 4 3 2" xfId="45061"/>
    <cellStyle name="Normal GHG Textfiels Bold 2 4 4" xfId="16209"/>
    <cellStyle name="Normal GHG Textfiels Bold 2 4 4 2" xfId="31004"/>
    <cellStyle name="Normal GHG Textfiels Bold 2 4 5" xfId="41875"/>
    <cellStyle name="Normal GHG Textfiels Bold 2 5" xfId="10799"/>
    <cellStyle name="Normal GHG Textfiels Bold 2 5 2" xfId="20823"/>
    <cellStyle name="Normal GHG Textfiels Bold 2 5 2 2" xfId="42038"/>
    <cellStyle name="Normal GHG Textfiels Bold 2 5 3" xfId="25084"/>
    <cellStyle name="Normal GHG Textfiels Bold 2 5 3 2" xfId="37516"/>
    <cellStyle name="Normal GHG Textfiels Bold 2 5 4" xfId="15664"/>
    <cellStyle name="Normal GHG Textfiels Bold 2 5 4 2" xfId="31537"/>
    <cellStyle name="Normal GHG Textfiels Bold 2 5 5" xfId="35936"/>
    <cellStyle name="Normal GHG Textfiels Bold 2 6" xfId="11317"/>
    <cellStyle name="Normal GHG Textfiels Bold 2 6 2" xfId="21329"/>
    <cellStyle name="Normal GHG Textfiels Bold 2 6 2 2" xfId="42267"/>
    <cellStyle name="Normal GHG Textfiels Bold 2 6 3" xfId="25560"/>
    <cellStyle name="Normal GHG Textfiels Bold 2 6 3 2" xfId="45038"/>
    <cellStyle name="Normal GHG Textfiels Bold 2 6 4" xfId="16182"/>
    <cellStyle name="Normal GHG Textfiels Bold 2 6 4 2" xfId="39057"/>
    <cellStyle name="Normal GHG Textfiels Bold 2 6 5" xfId="35964"/>
    <cellStyle name="Normal GHG Textfiels Bold 2 6 6" xfId="35620"/>
    <cellStyle name="Normal GHG Textfiels Bold 2 7" xfId="10653"/>
    <cellStyle name="Normal GHG Textfiels Bold 2 7 2" xfId="20677"/>
    <cellStyle name="Normal GHG Textfiels Bold 2 7 2 2" xfId="39692"/>
    <cellStyle name="Normal GHG Textfiels Bold 2 7 3" xfId="15518"/>
    <cellStyle name="Normal GHG Textfiels Bold 2 7 3 2" xfId="31683"/>
    <cellStyle name="Normal GHG Textfiels Bold 2 7 4" xfId="45155"/>
    <cellStyle name="Normal GHG Textfiels Bold 2 8" xfId="11243"/>
    <cellStyle name="Normal GHG Textfiels Bold 2 8 2" xfId="21255"/>
    <cellStyle name="Normal GHG Textfiels Bold 2 8 2 2" xfId="42219"/>
    <cellStyle name="Normal GHG Textfiels Bold 2 8 3" xfId="25489"/>
    <cellStyle name="Normal GHG Textfiels Bold 2 8 3 2" xfId="44990"/>
    <cellStyle name="Normal GHG Textfiels Bold 2 8 4" xfId="16108"/>
    <cellStyle name="Normal GHG Textfiels Bold 2 8 4 2" xfId="31093"/>
    <cellStyle name="Normal GHG Textfiels Bold 2 8 5" xfId="35913"/>
    <cellStyle name="Normal GHG Textfiels Bold 2 8 6" xfId="44614"/>
    <cellStyle name="Normal GHG Textfiels Bold 2 9" xfId="11080"/>
    <cellStyle name="Normal GHG Textfiels Bold 2 9 2" xfId="21092"/>
    <cellStyle name="Normal GHG Textfiels Bold 2 9 2 2" xfId="39915"/>
    <cellStyle name="Normal GHG Textfiels Bold 2 9 3" xfId="15945"/>
    <cellStyle name="Normal GHG Textfiels Bold 2 9 3 2" xfId="31256"/>
    <cellStyle name="Normal GHG Textfiels Bold 2 9 4" xfId="35855"/>
    <cellStyle name="Normal GHG Textfiels Bold 2 9 5" xfId="45140"/>
    <cellStyle name="Normal GHG Textfiels Bold 20" xfId="10508"/>
    <cellStyle name="Normal GHG Textfiels Bold 20 2" xfId="20532"/>
    <cellStyle name="Normal GHG Textfiels Bold 20 2 2" xfId="36390"/>
    <cellStyle name="Normal GHG Textfiels Bold 20 3" xfId="15373"/>
    <cellStyle name="Normal GHG Textfiels Bold 20 3 2" xfId="31828"/>
    <cellStyle name="Normal GHG Textfiels Bold 20 4" xfId="38750"/>
    <cellStyle name="Normal GHG Textfiels Bold 21" xfId="11879"/>
    <cellStyle name="Normal GHG Textfiels Bold 21 2" xfId="21873"/>
    <cellStyle name="Normal GHG Textfiels Bold 21 2 2" xfId="42449"/>
    <cellStyle name="Normal GHG Textfiels Bold 21 3" xfId="26080"/>
    <cellStyle name="Normal GHG Textfiels Bold 21 3 2" xfId="45209"/>
    <cellStyle name="Normal GHG Textfiels Bold 21 4" xfId="16744"/>
    <cellStyle name="Normal GHG Textfiels Bold 21 4 2" xfId="30475"/>
    <cellStyle name="Normal GHG Textfiels Bold 21 5" xfId="36150"/>
    <cellStyle name="Normal GHG Textfiels Bold 22" xfId="19291"/>
    <cellStyle name="Normal GHG Textfiels Bold 22 2" xfId="41120"/>
    <cellStyle name="Normal GHG Textfiels Bold 23" xfId="14298"/>
    <cellStyle name="Normal GHG Textfiels Bold 23 2" xfId="38113"/>
    <cellStyle name="Normal GHG Textfiels Bold 24" xfId="9499"/>
    <cellStyle name="Normal GHG Textfiels Bold 24 2" xfId="34975"/>
    <cellStyle name="Normal GHG Textfiels Bold 25" xfId="34809"/>
    <cellStyle name="Normal GHG Textfiels Bold 3" xfId="5696"/>
    <cellStyle name="Normal GHG Textfiels Bold 3 10" xfId="10946"/>
    <cellStyle name="Normal GHG Textfiels Bold 3 10 2" xfId="20958"/>
    <cellStyle name="Normal GHG Textfiels Bold 3 10 2 2" xfId="42112"/>
    <cellStyle name="Normal GHG Textfiels Bold 3 10 3" xfId="25207"/>
    <cellStyle name="Normal GHG Textfiels Bold 3 10 3 2" xfId="44893"/>
    <cellStyle name="Normal GHG Textfiels Bold 3 10 4" xfId="15811"/>
    <cellStyle name="Normal GHG Textfiels Bold 3 10 4 2" xfId="31390"/>
    <cellStyle name="Normal GHG Textfiels Bold 3 10 5" xfId="35803"/>
    <cellStyle name="Normal GHG Textfiels Bold 3 11" xfId="10368"/>
    <cellStyle name="Normal GHG Textfiels Bold 3 11 2" xfId="20392"/>
    <cellStyle name="Normal GHG Textfiels Bold 3 11 2 2" xfId="39372"/>
    <cellStyle name="Normal GHG Textfiels Bold 3 11 3" xfId="15233"/>
    <cellStyle name="Normal GHG Textfiels Bold 3 11 3 2" xfId="31968"/>
    <cellStyle name="Normal GHG Textfiels Bold 3 11 4" xfId="44725"/>
    <cellStyle name="Normal GHG Textfiels Bold 3 12" xfId="10833"/>
    <cellStyle name="Normal GHG Textfiels Bold 3 12 2" xfId="20848"/>
    <cellStyle name="Normal GHG Textfiels Bold 3 12 2 2" xfId="42061"/>
    <cellStyle name="Normal GHG Textfiels Bold 3 12 3" xfId="25097"/>
    <cellStyle name="Normal GHG Textfiels Bold 3 12 3 2" xfId="44842"/>
    <cellStyle name="Normal GHG Textfiels Bold 3 12 4" xfId="15698"/>
    <cellStyle name="Normal GHG Textfiels Bold 3 12 4 2" xfId="31503"/>
    <cellStyle name="Normal GHG Textfiels Bold 3 12 5" xfId="35751"/>
    <cellStyle name="Normal GHG Textfiels Bold 3 13" xfId="10812"/>
    <cellStyle name="Normal GHG Textfiels Bold 3 13 2" xfId="20836"/>
    <cellStyle name="Normal GHG Textfiels Bold 3 13 2 2" xfId="43407"/>
    <cellStyle name="Normal GHG Textfiels Bold 3 13 3" xfId="15677"/>
    <cellStyle name="Normal GHG Textfiels Bold 3 13 3 2" xfId="31524"/>
    <cellStyle name="Normal GHG Textfiels Bold 3 13 4" xfId="39104"/>
    <cellStyle name="Normal GHG Textfiels Bold 3 14" xfId="10304"/>
    <cellStyle name="Normal GHG Textfiels Bold 3 14 2" xfId="20328"/>
    <cellStyle name="Normal GHG Textfiels Bold 3 14 2 2" xfId="43399"/>
    <cellStyle name="Normal GHG Textfiels Bold 3 14 3" xfId="15169"/>
    <cellStyle name="Normal GHG Textfiels Bold 3 14 3 2" xfId="32032"/>
    <cellStyle name="Normal GHG Textfiels Bold 3 14 4" xfId="39184"/>
    <cellStyle name="Normal GHG Textfiels Bold 3 15" xfId="10824"/>
    <cellStyle name="Normal GHG Textfiels Bold 3 15 2" xfId="15689"/>
    <cellStyle name="Normal GHG Textfiels Bold 3 15 2 2" xfId="31512"/>
    <cellStyle name="Normal GHG Textfiels Bold 3 15 3" xfId="38974"/>
    <cellStyle name="Normal GHG Textfiels Bold 3 16" xfId="10337"/>
    <cellStyle name="Normal GHG Textfiels Bold 3 16 2" xfId="20361"/>
    <cellStyle name="Normal GHG Textfiels Bold 3 16 2 2" xfId="41825"/>
    <cellStyle name="Normal GHG Textfiels Bold 3 16 3" xfId="24682"/>
    <cellStyle name="Normal GHG Textfiels Bold 3 16 3 2" xfId="44665"/>
    <cellStyle name="Normal GHG Textfiels Bold 3 16 4" xfId="15202"/>
    <cellStyle name="Normal GHG Textfiels Bold 3 16 4 2" xfId="31999"/>
    <cellStyle name="Normal GHG Textfiels Bold 3 16 5" xfId="44962"/>
    <cellStyle name="Normal GHG Textfiels Bold 3 17" xfId="11870"/>
    <cellStyle name="Normal GHG Textfiels Bold 3 17 2" xfId="16735"/>
    <cellStyle name="Normal GHG Textfiels Bold 3 17 2 2" xfId="30484"/>
    <cellStyle name="Normal GHG Textfiels Bold 3 17 3" xfId="42165"/>
    <cellStyle name="Normal GHG Textfiels Bold 3 18" xfId="10505"/>
    <cellStyle name="Normal GHG Textfiels Bold 3 18 2" xfId="20529"/>
    <cellStyle name="Normal GHG Textfiels Bold 3 18 2 2" xfId="39373"/>
    <cellStyle name="Normal GHG Textfiels Bold 3 18 3" xfId="15370"/>
    <cellStyle name="Normal GHG Textfiels Bold 3 18 3 2" xfId="31831"/>
    <cellStyle name="Normal GHG Textfiels Bold 3 18 4" xfId="45014"/>
    <cellStyle name="Normal GHG Textfiels Bold 3 19" xfId="11882"/>
    <cellStyle name="Normal GHG Textfiels Bold 3 19 2" xfId="21876"/>
    <cellStyle name="Normal GHG Textfiels Bold 3 19 2 2" xfId="42452"/>
    <cellStyle name="Normal GHG Textfiels Bold 3 19 3" xfId="26083"/>
    <cellStyle name="Normal GHG Textfiels Bold 3 19 3 2" xfId="45212"/>
    <cellStyle name="Normal GHG Textfiels Bold 3 19 4" xfId="16747"/>
    <cellStyle name="Normal GHG Textfiels Bold 3 19 4 2" xfId="30472"/>
    <cellStyle name="Normal GHG Textfiels Bold 3 19 5" xfId="36153"/>
    <cellStyle name="Normal GHG Textfiels Bold 3 2" xfId="11523"/>
    <cellStyle name="Normal GHG Textfiels Bold 3 2 2" xfId="21535"/>
    <cellStyle name="Normal GHG Textfiels Bold 3 2 2 2" xfId="44294"/>
    <cellStyle name="Normal GHG Textfiels Bold 3 2 3" xfId="16388"/>
    <cellStyle name="Normal GHG Textfiels Bold 3 2 3 2" xfId="30825"/>
    <cellStyle name="Normal GHG Textfiels Bold 3 2 4" xfId="38565"/>
    <cellStyle name="Normal GHG Textfiels Bold 3 20" xfId="19294"/>
    <cellStyle name="Normal GHG Textfiels Bold 3 20 2" xfId="41123"/>
    <cellStyle name="Normal GHG Textfiels Bold 3 21" xfId="14301"/>
    <cellStyle name="Normal GHG Textfiels Bold 3 21 2" xfId="38116"/>
    <cellStyle name="Normal GHG Textfiels Bold 3 22" xfId="9502"/>
    <cellStyle name="Normal GHG Textfiels Bold 3 22 2" xfId="34978"/>
    <cellStyle name="Normal GHG Textfiels Bold 3 23" xfId="34812"/>
    <cellStyle name="Normal GHG Textfiels Bold 3 3" xfId="11346"/>
    <cellStyle name="Normal GHG Textfiels Bold 3 3 2" xfId="21358"/>
    <cellStyle name="Normal GHG Textfiels Bold 3 3 2 2" xfId="42292"/>
    <cellStyle name="Normal GHG Textfiels Bold 3 3 3" xfId="25589"/>
    <cellStyle name="Normal GHG Textfiels Bold 3 3 3 2" xfId="45063"/>
    <cellStyle name="Normal GHG Textfiels Bold 3 3 4" xfId="16211"/>
    <cellStyle name="Normal GHG Textfiels Bold 3 3 4 2" xfId="31002"/>
    <cellStyle name="Normal GHG Textfiels Bold 3 3 5" xfId="38610"/>
    <cellStyle name="Normal GHG Textfiels Bold 3 4" xfId="10797"/>
    <cellStyle name="Normal GHG Textfiels Bold 3 4 2" xfId="20821"/>
    <cellStyle name="Normal GHG Textfiels Bold 3 4 2 2" xfId="42036"/>
    <cellStyle name="Normal GHG Textfiels Bold 3 4 3" xfId="25082"/>
    <cellStyle name="Normal GHG Textfiels Bold 3 4 3 2" xfId="46514"/>
    <cellStyle name="Normal GHG Textfiels Bold 3 4 4" xfId="15662"/>
    <cellStyle name="Normal GHG Textfiels Bold 3 4 4 2" xfId="31539"/>
    <cellStyle name="Normal GHG Textfiels Bold 3 4 5" xfId="45010"/>
    <cellStyle name="Normal GHG Textfiels Bold 3 5" xfId="11319"/>
    <cellStyle name="Normal GHG Textfiels Bold 3 5 2" xfId="21331"/>
    <cellStyle name="Normal GHG Textfiels Bold 3 5 2 2" xfId="42269"/>
    <cellStyle name="Normal GHG Textfiels Bold 3 5 3" xfId="25562"/>
    <cellStyle name="Normal GHG Textfiels Bold 3 5 3 2" xfId="45040"/>
    <cellStyle name="Normal GHG Textfiels Bold 3 5 4" xfId="16184"/>
    <cellStyle name="Normal GHG Textfiels Bold 3 5 4 2" xfId="39059"/>
    <cellStyle name="Normal GHG Textfiels Bold 3 5 5" xfId="35966"/>
    <cellStyle name="Normal GHG Textfiels Bold 3 5 6" xfId="44704"/>
    <cellStyle name="Normal GHG Textfiels Bold 3 6" xfId="10651"/>
    <cellStyle name="Normal GHG Textfiels Bold 3 6 2" xfId="20675"/>
    <cellStyle name="Normal GHG Textfiels Bold 3 6 2 2" xfId="42824"/>
    <cellStyle name="Normal GHG Textfiels Bold 3 6 3" xfId="15516"/>
    <cellStyle name="Normal GHG Textfiels Bold 3 6 3 2" xfId="31685"/>
    <cellStyle name="Normal GHG Textfiels Bold 3 6 4" xfId="36014"/>
    <cellStyle name="Normal GHG Textfiels Bold 3 7" xfId="11245"/>
    <cellStyle name="Normal GHG Textfiels Bold 3 7 2" xfId="21257"/>
    <cellStyle name="Normal GHG Textfiels Bold 3 7 2 2" xfId="42221"/>
    <cellStyle name="Normal GHG Textfiels Bold 3 7 3" xfId="25491"/>
    <cellStyle name="Normal GHG Textfiels Bold 3 7 3 2" xfId="44992"/>
    <cellStyle name="Normal GHG Textfiels Bold 3 7 4" xfId="16110"/>
    <cellStyle name="Normal GHG Textfiels Bold 3 7 4 2" xfId="31091"/>
    <cellStyle name="Normal GHG Textfiels Bold 3 7 5" xfId="35915"/>
    <cellStyle name="Normal GHG Textfiels Bold 3 7 6" xfId="35455"/>
    <cellStyle name="Normal GHG Textfiels Bold 3 8" xfId="11082"/>
    <cellStyle name="Normal GHG Textfiels Bold 3 8 2" xfId="21094"/>
    <cellStyle name="Normal GHG Textfiels Bold 3 8 2 2" xfId="40429"/>
    <cellStyle name="Normal GHG Textfiels Bold 3 8 3" xfId="15947"/>
    <cellStyle name="Normal GHG Textfiels Bold 3 8 3 2" xfId="31254"/>
    <cellStyle name="Normal GHG Textfiels Bold 3 8 4" xfId="35857"/>
    <cellStyle name="Normal GHG Textfiels Bold 3 8 5" xfId="36070"/>
    <cellStyle name="Normal GHG Textfiels Bold 3 9" xfId="10493"/>
    <cellStyle name="Normal GHG Textfiels Bold 3 9 2" xfId="20517"/>
    <cellStyle name="Normal GHG Textfiels Bold 3 9 2 2" xfId="40089"/>
    <cellStyle name="Normal GHG Textfiels Bold 3 9 3" xfId="15358"/>
    <cellStyle name="Normal GHG Textfiels Bold 3 9 3 2" xfId="31843"/>
    <cellStyle name="Normal GHG Textfiels Bold 3 9 4" xfId="42087"/>
    <cellStyle name="Normal GHG Textfiels Bold 4" xfId="11520"/>
    <cellStyle name="Normal GHG Textfiels Bold 4 2" xfId="21532"/>
    <cellStyle name="Normal GHG Textfiels Bold 4 2 2" xfId="43016"/>
    <cellStyle name="Normal GHG Textfiels Bold 4 3" xfId="16385"/>
    <cellStyle name="Normal GHG Textfiels Bold 4 3 2" xfId="30828"/>
    <cellStyle name="Normal GHG Textfiels Bold 4 4" xfId="44658"/>
    <cellStyle name="Normal GHG Textfiels Bold 5" xfId="11343"/>
    <cellStyle name="Normal GHG Textfiels Bold 5 2" xfId="21355"/>
    <cellStyle name="Normal GHG Textfiels Bold 5 2 2" xfId="42289"/>
    <cellStyle name="Normal GHG Textfiels Bold 5 3" xfId="25586"/>
    <cellStyle name="Normal GHG Textfiels Bold 5 3 2" xfId="45060"/>
    <cellStyle name="Normal GHG Textfiels Bold 5 4" xfId="16208"/>
    <cellStyle name="Normal GHG Textfiels Bold 5 4 2" xfId="31005"/>
    <cellStyle name="Normal GHG Textfiels Bold 5 5" xfId="44705"/>
    <cellStyle name="Normal GHG Textfiels Bold 6" xfId="10800"/>
    <cellStyle name="Normal GHG Textfiels Bold 6 2" xfId="20824"/>
    <cellStyle name="Normal GHG Textfiels Bold 6 2 2" xfId="42039"/>
    <cellStyle name="Normal GHG Textfiels Bold 6 3" xfId="25085"/>
    <cellStyle name="Normal GHG Textfiels Bold 6 3 2" xfId="40329"/>
    <cellStyle name="Normal GHG Textfiels Bold 6 4" xfId="15665"/>
    <cellStyle name="Normal GHG Textfiels Bold 6 4 2" xfId="31536"/>
    <cellStyle name="Normal GHG Textfiels Bold 6 5" xfId="38754"/>
    <cellStyle name="Normal GHG Textfiels Bold 7" xfId="11316"/>
    <cellStyle name="Normal GHG Textfiels Bold 7 2" xfId="21328"/>
    <cellStyle name="Normal GHG Textfiels Bold 7 2 2" xfId="42266"/>
    <cellStyle name="Normal GHG Textfiels Bold 7 3" xfId="25559"/>
    <cellStyle name="Normal GHG Textfiels Bold 7 3 2" xfId="45037"/>
    <cellStyle name="Normal GHG Textfiels Bold 7 4" xfId="16181"/>
    <cellStyle name="Normal GHG Textfiels Bold 7 4 2" xfId="39056"/>
    <cellStyle name="Normal GHG Textfiels Bold 7 5" xfId="35963"/>
    <cellStyle name="Normal GHG Textfiels Bold 7 6" xfId="41930"/>
    <cellStyle name="Normal GHG Textfiels Bold 8" xfId="10654"/>
    <cellStyle name="Normal GHG Textfiels Bold 8 2" xfId="20678"/>
    <cellStyle name="Normal GHG Textfiels Bold 8 2 2" xfId="45748"/>
    <cellStyle name="Normal GHG Textfiels Bold 8 3" xfId="15519"/>
    <cellStyle name="Normal GHG Textfiels Bold 8 3 2" xfId="31682"/>
    <cellStyle name="Normal GHG Textfiels Bold 8 4" xfId="42395"/>
    <cellStyle name="Normal GHG Textfiels Bold 9" xfId="11242"/>
    <cellStyle name="Normal GHG Textfiels Bold 9 2" xfId="21254"/>
    <cellStyle name="Normal GHG Textfiels Bold 9 2 2" xfId="42218"/>
    <cellStyle name="Normal GHG Textfiels Bold 9 3" xfId="25488"/>
    <cellStyle name="Normal GHG Textfiels Bold 9 3 2" xfId="44989"/>
    <cellStyle name="Normal GHG Textfiels Bold 9 4" xfId="16107"/>
    <cellStyle name="Normal GHG Textfiels Bold 9 4 2" xfId="31094"/>
    <cellStyle name="Normal GHG Textfiels Bold 9 5" xfId="35912"/>
    <cellStyle name="Normal GHG Textfiels Bold 9 6" xfId="38559"/>
    <cellStyle name="Normal GHG whole table" xfId="5697"/>
    <cellStyle name="Normal GHG whole table 10" xfId="11083"/>
    <cellStyle name="Normal GHG whole table 10 2" xfId="21095"/>
    <cellStyle name="Normal GHG whole table 10 2 2" xfId="37452"/>
    <cellStyle name="Normal GHG whole table 10 3" xfId="15948"/>
    <cellStyle name="Normal GHG whole table 10 3 2" xfId="31253"/>
    <cellStyle name="Normal GHG whole table 10 4" xfId="35858"/>
    <cellStyle name="Normal GHG whole table 10 5" xfId="38916"/>
    <cellStyle name="Normal GHG whole table 11" xfId="10492"/>
    <cellStyle name="Normal GHG whole table 11 2" xfId="20516"/>
    <cellStyle name="Normal GHG whole table 11 2 2" xfId="37189"/>
    <cellStyle name="Normal GHG whole table 11 3" xfId="15357"/>
    <cellStyle name="Normal GHG whole table 11 3 2" xfId="31844"/>
    <cellStyle name="Normal GHG whole table 11 4" xfId="44868"/>
    <cellStyle name="Normal GHG whole table 12" xfId="10947"/>
    <cellStyle name="Normal GHG whole table 12 2" xfId="20959"/>
    <cellStyle name="Normal GHG whole table 12 2 2" xfId="42113"/>
    <cellStyle name="Normal GHG whole table 12 3" xfId="25208"/>
    <cellStyle name="Normal GHG whole table 12 3 2" xfId="44894"/>
    <cellStyle name="Normal GHG whole table 12 4" xfId="15812"/>
    <cellStyle name="Normal GHG whole table 12 4 2" xfId="31389"/>
    <cellStyle name="Normal GHG whole table 12 5" xfId="35804"/>
    <cellStyle name="Normal GHG whole table 13" xfId="10367"/>
    <cellStyle name="Normal GHG whole table 13 2" xfId="20391"/>
    <cellStyle name="Normal GHG whole table 13 2 2" xfId="36698"/>
    <cellStyle name="Normal GHG whole table 13 3" xfId="15232"/>
    <cellStyle name="Normal GHG whole table 13 3 2" xfId="31969"/>
    <cellStyle name="Normal GHG whole table 13 4" xfId="38708"/>
    <cellStyle name="Normal GHG whole table 14" xfId="10834"/>
    <cellStyle name="Normal GHG whole table 14 2" xfId="20849"/>
    <cellStyle name="Normal GHG whole table 14 2 2" xfId="42062"/>
    <cellStyle name="Normal GHG whole table 14 3" xfId="25098"/>
    <cellStyle name="Normal GHG whole table 14 3 2" xfId="44843"/>
    <cellStyle name="Normal GHG whole table 14 4" xfId="15699"/>
    <cellStyle name="Normal GHG whole table 14 4 2" xfId="31502"/>
    <cellStyle name="Normal GHG whole table 14 5" xfId="35752"/>
    <cellStyle name="Normal GHG whole table 15" xfId="10813"/>
    <cellStyle name="Normal GHG whole table 15 2" xfId="20837"/>
    <cellStyle name="Normal GHG whole table 15 2 2" xfId="37112"/>
    <cellStyle name="Normal GHG whole table 15 3" xfId="15678"/>
    <cellStyle name="Normal GHG whole table 15 3 2" xfId="31523"/>
    <cellStyle name="Normal GHG whole table 15 4" xfId="45086"/>
    <cellStyle name="Normal GHG whole table 16" xfId="10303"/>
    <cellStyle name="Normal GHG whole table 16 2" xfId="20327"/>
    <cellStyle name="Normal GHG whole table 16 2 2" xfId="46128"/>
    <cellStyle name="Normal GHG whole table 16 3" xfId="15168"/>
    <cellStyle name="Normal GHG whole table 16 3 2" xfId="32033"/>
    <cellStyle name="Normal GHG whole table 16 4" xfId="36020"/>
    <cellStyle name="Normal GHG whole table 17" xfId="10825"/>
    <cellStyle name="Normal GHG whole table 17 2" xfId="15690"/>
    <cellStyle name="Normal GHG whole table 17 2 2" xfId="31511"/>
    <cellStyle name="Normal GHG whole table 17 3" xfId="44954"/>
    <cellStyle name="Normal GHG whole table 18" xfId="10336"/>
    <cellStyle name="Normal GHG whole table 18 2" xfId="20360"/>
    <cellStyle name="Normal GHG whole table 18 2 2" xfId="41824"/>
    <cellStyle name="Normal GHG whole table 18 3" xfId="24681"/>
    <cellStyle name="Normal GHG whole table 18 3 2" xfId="44664"/>
    <cellStyle name="Normal GHG whole table 18 4" xfId="15201"/>
    <cellStyle name="Normal GHG whole table 18 4 2" xfId="32000"/>
    <cellStyle name="Normal GHG whole table 18 5" xfId="38982"/>
    <cellStyle name="Normal GHG whole table 19" xfId="11871"/>
    <cellStyle name="Normal GHG whole table 19 2" xfId="16736"/>
    <cellStyle name="Normal GHG whole table 19 2 2" xfId="30483"/>
    <cellStyle name="Normal GHG whole table 19 3" xfId="39010"/>
    <cellStyle name="Normal GHG whole table 2" xfId="5698"/>
    <cellStyle name="Normal GHG whole table 2 10" xfId="10491"/>
    <cellStyle name="Normal GHG whole table 2 10 2" xfId="20515"/>
    <cellStyle name="Normal GHG whole table 2 10 2 2" xfId="43485"/>
    <cellStyle name="Normal GHG whole table 2 10 3" xfId="15356"/>
    <cellStyle name="Normal GHG whole table 2 10 3 2" xfId="31845"/>
    <cellStyle name="Normal GHG whole table 2 10 4" xfId="38881"/>
    <cellStyle name="Normal GHG whole table 2 11" xfId="10948"/>
    <cellStyle name="Normal GHG whole table 2 11 2" xfId="20960"/>
    <cellStyle name="Normal GHG whole table 2 11 2 2" xfId="42114"/>
    <cellStyle name="Normal GHG whole table 2 11 3" xfId="25209"/>
    <cellStyle name="Normal GHG whole table 2 11 3 2" xfId="44895"/>
    <cellStyle name="Normal GHG whole table 2 11 4" xfId="15813"/>
    <cellStyle name="Normal GHG whole table 2 11 4 2" xfId="31388"/>
    <cellStyle name="Normal GHG whole table 2 11 5" xfId="35805"/>
    <cellStyle name="Normal GHG whole table 2 12" xfId="10366"/>
    <cellStyle name="Normal GHG whole table 2 12 2" xfId="20390"/>
    <cellStyle name="Normal GHG whole table 2 12 2 2" xfId="42997"/>
    <cellStyle name="Normal GHG whole table 2 12 3" xfId="15231"/>
    <cellStyle name="Normal GHG whole table 2 12 3 2" xfId="31970"/>
    <cellStyle name="Normal GHG whole table 2 12 4" xfId="41151"/>
    <cellStyle name="Normal GHG whole table 2 13" xfId="10835"/>
    <cellStyle name="Normal GHG whole table 2 13 2" xfId="20850"/>
    <cellStyle name="Normal GHG whole table 2 13 2 2" xfId="42063"/>
    <cellStyle name="Normal GHG whole table 2 13 3" xfId="25099"/>
    <cellStyle name="Normal GHG whole table 2 13 3 2" xfId="44844"/>
    <cellStyle name="Normal GHG whole table 2 13 4" xfId="15700"/>
    <cellStyle name="Normal GHG whole table 2 13 4 2" xfId="31501"/>
    <cellStyle name="Normal GHG whole table 2 13 5" xfId="35753"/>
    <cellStyle name="Normal GHG whole table 2 14" xfId="10814"/>
    <cellStyle name="Normal GHG whole table 2 14 2" xfId="20838"/>
    <cellStyle name="Normal GHG whole table 2 14 2 2" xfId="30206"/>
    <cellStyle name="Normal GHG whole table 2 14 3" xfId="15679"/>
    <cellStyle name="Normal GHG whole table 2 14 3 2" xfId="31522"/>
    <cellStyle name="Normal GHG whole table 2 14 4" xfId="42315"/>
    <cellStyle name="Normal GHG whole table 2 15" xfId="10302"/>
    <cellStyle name="Normal GHG whole table 2 15 2" xfId="20326"/>
    <cellStyle name="Normal GHG whole table 2 15 2 2" xfId="40086"/>
    <cellStyle name="Normal GHG whole table 2 15 3" xfId="15167"/>
    <cellStyle name="Normal GHG whole table 2 15 3 2" xfId="32034"/>
    <cellStyle name="Normal GHG whole table 2 15 4" xfId="42325"/>
    <cellStyle name="Normal GHG whole table 2 16" xfId="10838"/>
    <cellStyle name="Normal GHG whole table 2 16 2" xfId="15703"/>
    <cellStyle name="Normal GHG whole table 2 16 2 2" xfId="31498"/>
    <cellStyle name="Normal GHG whole table 2 16 3" xfId="42338"/>
    <cellStyle name="Normal GHG whole table 2 17" xfId="10335"/>
    <cellStyle name="Normal GHG whole table 2 17 2" xfId="20359"/>
    <cellStyle name="Normal GHG whole table 2 17 2 2" xfId="41823"/>
    <cellStyle name="Normal GHG whole table 2 17 3" xfId="24680"/>
    <cellStyle name="Normal GHG whole table 2 17 3 2" xfId="44663"/>
    <cellStyle name="Normal GHG whole table 2 17 4" xfId="15200"/>
    <cellStyle name="Normal GHG whole table 2 17 4 2" xfId="32001"/>
    <cellStyle name="Normal GHG whole table 2 17 5" xfId="35831"/>
    <cellStyle name="Normal GHG whole table 2 18" xfId="11872"/>
    <cellStyle name="Normal GHG whole table 2 18 2" xfId="16737"/>
    <cellStyle name="Normal GHG whole table 2 18 2 2" xfId="30482"/>
    <cellStyle name="Normal GHG whole table 2 18 3" xfId="38773"/>
    <cellStyle name="Normal GHG whole table 2 19" xfId="10503"/>
    <cellStyle name="Normal GHG whole table 2 19 2" xfId="20527"/>
    <cellStyle name="Normal GHG whole table 2 19 2 2" xfId="42998"/>
    <cellStyle name="Normal GHG whole table 2 19 3" xfId="15368"/>
    <cellStyle name="Normal GHG whole table 2 19 3 2" xfId="31833"/>
    <cellStyle name="Normal GHG whole table 2 19 4" xfId="35879"/>
    <cellStyle name="Normal GHG whole table 2 2" xfId="5699"/>
    <cellStyle name="Normal GHG whole table 2 2 10" xfId="10949"/>
    <cellStyle name="Normal GHG whole table 2 2 10 2" xfId="20961"/>
    <cellStyle name="Normal GHG whole table 2 2 10 2 2" xfId="42115"/>
    <cellStyle name="Normal GHG whole table 2 2 10 3" xfId="25210"/>
    <cellStyle name="Normal GHG whole table 2 2 10 3 2" xfId="44896"/>
    <cellStyle name="Normal GHG whole table 2 2 10 4" xfId="15814"/>
    <cellStyle name="Normal GHG whole table 2 2 10 4 2" xfId="31387"/>
    <cellStyle name="Normal GHG whole table 2 2 10 5" xfId="35806"/>
    <cellStyle name="Normal GHG whole table 2 2 11" xfId="10365"/>
    <cellStyle name="Normal GHG whole table 2 2 11 2" xfId="20389"/>
    <cellStyle name="Normal GHG whole table 2 2 11 2 2" xfId="45744"/>
    <cellStyle name="Normal GHG whole table 2 2 11 3" xfId="15230"/>
    <cellStyle name="Normal GHG whole table 2 2 11 3 2" xfId="31971"/>
    <cellStyle name="Normal GHG whole table 2 2 11 4" xfId="41092"/>
    <cellStyle name="Normal GHG whole table 2 2 12" xfId="10836"/>
    <cellStyle name="Normal GHG whole table 2 2 12 2" xfId="20851"/>
    <cellStyle name="Normal GHG whole table 2 2 12 2 2" xfId="42064"/>
    <cellStyle name="Normal GHG whole table 2 2 12 3" xfId="25100"/>
    <cellStyle name="Normal GHG whole table 2 2 12 3 2" xfId="44845"/>
    <cellStyle name="Normal GHG whole table 2 2 12 4" xfId="15701"/>
    <cellStyle name="Normal GHG whole table 2 2 12 4 2" xfId="31500"/>
    <cellStyle name="Normal GHG whole table 2 2 12 5" xfId="35754"/>
    <cellStyle name="Normal GHG whole table 2 2 13" xfId="10815"/>
    <cellStyle name="Normal GHG whole table 2 2 13 2" xfId="20839"/>
    <cellStyle name="Normal GHG whole table 2 2 13 2 2" xfId="41015"/>
    <cellStyle name="Normal GHG whole table 2 2 13 3" xfId="15680"/>
    <cellStyle name="Normal GHG whole table 2 2 13 3 2" xfId="31521"/>
    <cellStyle name="Normal GHG whole table 2 2 13 4" xfId="36010"/>
    <cellStyle name="Normal GHG whole table 2 2 14" xfId="10301"/>
    <cellStyle name="Normal GHG whole table 2 2 14 2" xfId="20325"/>
    <cellStyle name="Normal GHG whole table 2 2 14 2 2" xfId="30215"/>
    <cellStyle name="Normal GHG whole table 2 2 14 3" xfId="15166"/>
    <cellStyle name="Normal GHG whole table 2 2 14 3 2" xfId="32035"/>
    <cellStyle name="Normal GHG whole table 2 2 14 4" xfId="45096"/>
    <cellStyle name="Normal GHG whole table 2 2 15" xfId="10839"/>
    <cellStyle name="Normal GHG whole table 2 2 15 2" xfId="15704"/>
    <cellStyle name="Normal GHG whole table 2 2 15 2 2" xfId="31497"/>
    <cellStyle name="Normal GHG whole table 2 2 15 3" xfId="36033"/>
    <cellStyle name="Normal GHG whole table 2 2 16" xfId="10334"/>
    <cellStyle name="Normal GHG whole table 2 2 16 2" xfId="20358"/>
    <cellStyle name="Normal GHG whole table 2 2 16 2 2" xfId="41822"/>
    <cellStyle name="Normal GHG whole table 2 2 16 3" xfId="24679"/>
    <cellStyle name="Normal GHG whole table 2 2 16 3 2" xfId="44662"/>
    <cellStyle name="Normal GHG whole table 2 2 16 4" xfId="15199"/>
    <cellStyle name="Normal GHG whole table 2 2 16 4 2" xfId="32002"/>
    <cellStyle name="Normal GHG whole table 2 2 16 5" xfId="42140"/>
    <cellStyle name="Normal GHG whole table 2 2 17" xfId="11873"/>
    <cellStyle name="Normal GHG whole table 2 2 17 2" xfId="16738"/>
    <cellStyle name="Normal GHG whole table 2 2 17 2 2" xfId="30481"/>
    <cellStyle name="Normal GHG whole table 2 2 17 3" xfId="41979"/>
    <cellStyle name="Normal GHG whole table 2 2 18" xfId="10502"/>
    <cellStyle name="Normal GHG whole table 2 2 18 2" xfId="20526"/>
    <cellStyle name="Normal GHG whole table 2 2 18 2 2" xfId="45745"/>
    <cellStyle name="Normal GHG whole table 2 2 18 3" xfId="15367"/>
    <cellStyle name="Normal GHG whole table 2 2 18 3 2" xfId="31834"/>
    <cellStyle name="Normal GHG whole table 2 2 18 4" xfId="42188"/>
    <cellStyle name="Normal GHG whole table 2 2 19" xfId="11885"/>
    <cellStyle name="Normal GHG whole table 2 2 19 2" xfId="21879"/>
    <cellStyle name="Normal GHG whole table 2 2 19 2 2" xfId="42455"/>
    <cellStyle name="Normal GHG whole table 2 2 19 3" xfId="26086"/>
    <cellStyle name="Normal GHG whole table 2 2 19 3 2" xfId="45215"/>
    <cellStyle name="Normal GHG whole table 2 2 19 4" xfId="16750"/>
    <cellStyle name="Normal GHG whole table 2 2 19 4 2" xfId="30469"/>
    <cellStyle name="Normal GHG whole table 2 2 19 5" xfId="36156"/>
    <cellStyle name="Normal GHG whole table 2 2 2" xfId="11526"/>
    <cellStyle name="Normal GHG whole table 2 2 2 2" xfId="21538"/>
    <cellStyle name="Normal GHG whole table 2 2 2 2 2" xfId="39440"/>
    <cellStyle name="Normal GHG whole table 2 2 2 3" xfId="16391"/>
    <cellStyle name="Normal GHG whole table 2 2 2 3 2" xfId="30822"/>
    <cellStyle name="Normal GHG whole table 2 2 2 4" xfId="35461"/>
    <cellStyle name="Normal GHG whole table 2 2 20" xfId="19297"/>
    <cellStyle name="Normal GHG whole table 2 2 20 2" xfId="41126"/>
    <cellStyle name="Normal GHG whole table 2 2 21" xfId="14304"/>
    <cellStyle name="Normal GHG whole table 2 2 21 2" xfId="38119"/>
    <cellStyle name="Normal GHG whole table 2 2 22" xfId="9505"/>
    <cellStyle name="Normal GHG whole table 2 2 22 2" xfId="34981"/>
    <cellStyle name="Normal GHG whole table 2 2 23" xfId="34815"/>
    <cellStyle name="Normal GHG whole table 2 2 3" xfId="11349"/>
    <cellStyle name="Normal GHG whole table 2 2 3 2" xfId="21361"/>
    <cellStyle name="Normal GHG whole table 2 2 3 2 2" xfId="42295"/>
    <cellStyle name="Normal GHG whole table 2 2 3 3" xfId="25592"/>
    <cellStyle name="Normal GHG whole table 2 2 3 3 2" xfId="45066"/>
    <cellStyle name="Normal GHG whole table 2 2 3 4" xfId="16214"/>
    <cellStyle name="Normal GHG whole table 2 2 3 4 2" xfId="30999"/>
    <cellStyle name="Normal GHG whole table 2 2 3 5" xfId="35505"/>
    <cellStyle name="Normal GHG whole table 2 2 4" xfId="10794"/>
    <cellStyle name="Normal GHG whole table 2 2 4 2" xfId="20818"/>
    <cellStyle name="Normal GHG whole table 2 2 4 2 2" xfId="42033"/>
    <cellStyle name="Normal GHG whole table 2 2 4 3" xfId="25079"/>
    <cellStyle name="Normal GHG whole table 2 2 4 3 2" xfId="43951"/>
    <cellStyle name="Normal GHG whole table 2 2 4 4" xfId="15659"/>
    <cellStyle name="Normal GHG whole table 2 2 4 4 2" xfId="31542"/>
    <cellStyle name="Normal GHG whole table 2 2 4 5" xfId="42184"/>
    <cellStyle name="Normal GHG whole table 2 2 5" xfId="11322"/>
    <cellStyle name="Normal GHG whole table 2 2 5 2" xfId="21334"/>
    <cellStyle name="Normal GHG whole table 2 2 5 2 2" xfId="42272"/>
    <cellStyle name="Normal GHG whole table 2 2 5 3" xfId="25565"/>
    <cellStyle name="Normal GHG whole table 2 2 5 3 2" xfId="45043"/>
    <cellStyle name="Normal GHG whole table 2 2 5 4" xfId="16187"/>
    <cellStyle name="Normal GHG whole table 2 2 5 4 2" xfId="39062"/>
    <cellStyle name="Normal GHG whole table 2 2 5 5" xfId="35969"/>
    <cellStyle name="Normal GHG whole table 2 2 5 6" xfId="38609"/>
    <cellStyle name="Normal GHG whole table 2 2 6" xfId="10648"/>
    <cellStyle name="Normal GHG whole table 2 2 6 2" xfId="20672"/>
    <cellStyle name="Normal GHG whole table 2 2 6 2 2" xfId="37110"/>
    <cellStyle name="Normal GHG whole table 2 2 6 3" xfId="15513"/>
    <cellStyle name="Normal GHG whole table 2 2 6 3 2" xfId="31688"/>
    <cellStyle name="Normal GHG whole table 2 2 6 4" xfId="39108"/>
    <cellStyle name="Normal GHG whole table 2 2 7" xfId="11248"/>
    <cellStyle name="Normal GHG whole table 2 2 7 2" xfId="21260"/>
    <cellStyle name="Normal GHG whole table 2 2 7 2 2" xfId="42224"/>
    <cellStyle name="Normal GHG whole table 2 2 7 3" xfId="25494"/>
    <cellStyle name="Normal GHG whole table 2 2 7 3 2" xfId="44995"/>
    <cellStyle name="Normal GHG whole table 2 2 7 4" xfId="16113"/>
    <cellStyle name="Normal GHG whole table 2 2 7 4 2" xfId="31088"/>
    <cellStyle name="Normal GHG whole table 2 2 7 5" xfId="35918"/>
    <cellStyle name="Normal GHG whole table 2 2 7 6" xfId="42074"/>
    <cellStyle name="Normal GHG whole table 2 2 8" xfId="11085"/>
    <cellStyle name="Normal GHG whole table 2 2 8 2" xfId="21097"/>
    <cellStyle name="Normal GHG whole table 2 2 8 2 2" xfId="43163"/>
    <cellStyle name="Normal GHG whole table 2 2 8 3" xfId="15950"/>
    <cellStyle name="Normal GHG whole table 2 2 8 3 2" xfId="31251"/>
    <cellStyle name="Normal GHG whole table 2 2 8 4" xfId="35860"/>
    <cellStyle name="Normal GHG whole table 2 2 8 5" xfId="42127"/>
    <cellStyle name="Normal GHG whole table 2 2 9" xfId="10490"/>
    <cellStyle name="Normal GHG whole table 2 2 9 2" xfId="20514"/>
    <cellStyle name="Normal GHG whole table 2 2 9 2 2" xfId="46213"/>
    <cellStyle name="Normal GHG whole table 2 2 9 3" xfId="15355"/>
    <cellStyle name="Normal GHG whole table 2 2 9 3 2" xfId="31846"/>
    <cellStyle name="Normal GHG whole table 2 2 9 4" xfId="35442"/>
    <cellStyle name="Normal GHG whole table 2 20" xfId="11884"/>
    <cellStyle name="Normal GHG whole table 2 20 2" xfId="21878"/>
    <cellStyle name="Normal GHG whole table 2 20 2 2" xfId="42454"/>
    <cellStyle name="Normal GHG whole table 2 20 3" xfId="26085"/>
    <cellStyle name="Normal GHG whole table 2 20 3 2" xfId="45214"/>
    <cellStyle name="Normal GHG whole table 2 20 4" xfId="16749"/>
    <cellStyle name="Normal GHG whole table 2 20 4 2" xfId="30470"/>
    <cellStyle name="Normal GHG whole table 2 20 5" xfId="36155"/>
    <cellStyle name="Normal GHG whole table 2 21" xfId="19296"/>
    <cellStyle name="Normal GHG whole table 2 21 2" xfId="41125"/>
    <cellStyle name="Normal GHG whole table 2 22" xfId="14303"/>
    <cellStyle name="Normal GHG whole table 2 22 2" xfId="38118"/>
    <cellStyle name="Normal GHG whole table 2 23" xfId="9504"/>
    <cellStyle name="Normal GHG whole table 2 23 2" xfId="34980"/>
    <cellStyle name="Normal GHG whole table 2 24" xfId="34814"/>
    <cellStyle name="Normal GHG whole table 2 3" xfId="11525"/>
    <cellStyle name="Normal GHG whole table 2 3 2" xfId="21537"/>
    <cellStyle name="Normal GHG whole table 2 3 2 2" xfId="35147"/>
    <cellStyle name="Normal GHG whole table 2 3 3" xfId="16390"/>
    <cellStyle name="Normal GHG whole table 2 3 3 2" xfId="30823"/>
    <cellStyle name="Normal GHG whole table 2 3 4" xfId="41769"/>
    <cellStyle name="Normal GHG whole table 2 4" xfId="11348"/>
    <cellStyle name="Normal GHG whole table 2 4 2" xfId="21360"/>
    <cellStyle name="Normal GHG whole table 2 4 2 2" xfId="42294"/>
    <cellStyle name="Normal GHG whole table 2 4 3" xfId="25591"/>
    <cellStyle name="Normal GHG whole table 2 4 3 2" xfId="45065"/>
    <cellStyle name="Normal GHG whole table 2 4 4" xfId="16213"/>
    <cellStyle name="Normal GHG whole table 2 4 4 2" xfId="31000"/>
    <cellStyle name="Normal GHG whole table 2 4 5" xfId="41814"/>
    <cellStyle name="Normal GHG whole table 2 5" xfId="10795"/>
    <cellStyle name="Normal GHG whole table 2 5 2" xfId="20819"/>
    <cellStyle name="Normal GHG whole table 2 5 2 2" xfId="42034"/>
    <cellStyle name="Normal GHG whole table 2 5 3" xfId="25080"/>
    <cellStyle name="Normal GHG whole table 2 5 3 2" xfId="37665"/>
    <cellStyle name="Normal GHG whole table 2 5 4" xfId="15660"/>
    <cellStyle name="Normal GHG whole table 2 5 4 2" xfId="31541"/>
    <cellStyle name="Normal GHG whole table 2 5 5" xfId="35875"/>
    <cellStyle name="Normal GHG whole table 2 6" xfId="11321"/>
    <cellStyle name="Normal GHG whole table 2 6 2" xfId="21333"/>
    <cellStyle name="Normal GHG whole table 2 6 2 2" xfId="42271"/>
    <cellStyle name="Normal GHG whole table 2 6 3" xfId="25564"/>
    <cellStyle name="Normal GHG whole table 2 6 3 2" xfId="45042"/>
    <cellStyle name="Normal GHG whole table 2 6 4" xfId="16186"/>
    <cellStyle name="Normal GHG whole table 2 6 4 2" xfId="39061"/>
    <cellStyle name="Normal GHG whole table 2 6 5" xfId="35968"/>
    <cellStyle name="Normal GHG whole table 2 6 6" xfId="35563"/>
    <cellStyle name="Normal GHG whole table 2 7" xfId="10649"/>
    <cellStyle name="Normal GHG whole table 2 7 2" xfId="20673"/>
    <cellStyle name="Normal GHG whole table 2 7 2 2" xfId="39512"/>
    <cellStyle name="Normal GHG whole table 2 7 3" xfId="15514"/>
    <cellStyle name="Normal GHG whole table 2 7 3 2" xfId="31687"/>
    <cellStyle name="Normal GHG whole table 2 7 4" xfId="45090"/>
    <cellStyle name="Normal GHG whole table 2 8" xfId="11247"/>
    <cellStyle name="Normal GHG whole table 2 8 2" xfId="21259"/>
    <cellStyle name="Normal GHG whole table 2 8 2 2" xfId="42223"/>
    <cellStyle name="Normal GHG whole table 2 8 3" xfId="25493"/>
    <cellStyle name="Normal GHG whole table 2 8 3 2" xfId="44994"/>
    <cellStyle name="Normal GHG whole table 2 8 4" xfId="16112"/>
    <cellStyle name="Normal GHG whole table 2 8 4 2" xfId="31089"/>
    <cellStyle name="Normal GHG whole table 2 8 5" xfId="35917"/>
    <cellStyle name="Normal GHG whole table 2 8 6" xfId="44855"/>
    <cellStyle name="Normal GHG whole table 2 9" xfId="11084"/>
    <cellStyle name="Normal GHG whole table 2 9 2" xfId="21096"/>
    <cellStyle name="Normal GHG whole table 2 9 2 2" xfId="39854"/>
    <cellStyle name="Normal GHG whole table 2 9 3" xfId="15949"/>
    <cellStyle name="Normal GHG whole table 2 9 3 2" xfId="31252"/>
    <cellStyle name="Normal GHG whole table 2 9 4" xfId="35859"/>
    <cellStyle name="Normal GHG whole table 2 9 5" xfId="44908"/>
    <cellStyle name="Normal GHG whole table 20" xfId="10504"/>
    <cellStyle name="Normal GHG whole table 20 2" xfId="20528"/>
    <cellStyle name="Normal GHG whole table 20 2 2" xfId="36699"/>
    <cellStyle name="Normal GHG whole table 20 3" xfId="15369"/>
    <cellStyle name="Normal GHG whole table 20 3 2" xfId="31832"/>
    <cellStyle name="Normal GHG whole table 20 4" xfId="39033"/>
    <cellStyle name="Normal GHG whole table 21" xfId="11883"/>
    <cellStyle name="Normal GHG whole table 21 2" xfId="21877"/>
    <cellStyle name="Normal GHG whole table 21 2 2" xfId="42453"/>
    <cellStyle name="Normal GHG whole table 21 3" xfId="26084"/>
    <cellStyle name="Normal GHG whole table 21 3 2" xfId="45213"/>
    <cellStyle name="Normal GHG whole table 21 4" xfId="16748"/>
    <cellStyle name="Normal GHG whole table 21 4 2" xfId="30471"/>
    <cellStyle name="Normal GHG whole table 21 5" xfId="36154"/>
    <cellStyle name="Normal GHG whole table 22" xfId="19295"/>
    <cellStyle name="Normal GHG whole table 22 2" xfId="41124"/>
    <cellStyle name="Normal GHG whole table 23" xfId="14302"/>
    <cellStyle name="Normal GHG whole table 23 2" xfId="38117"/>
    <cellStyle name="Normal GHG whole table 24" xfId="9503"/>
    <cellStyle name="Normal GHG whole table 24 2" xfId="34979"/>
    <cellStyle name="Normal GHG whole table 25" xfId="34813"/>
    <cellStyle name="Normal GHG whole table 3" xfId="5700"/>
    <cellStyle name="Normal GHG whole table 3 10" xfId="10950"/>
    <cellStyle name="Normal GHG whole table 3 10 2" xfId="20962"/>
    <cellStyle name="Normal GHG whole table 3 10 2 2" xfId="42116"/>
    <cellStyle name="Normal GHG whole table 3 10 3" xfId="25211"/>
    <cellStyle name="Normal GHG whole table 3 10 3 2" xfId="44897"/>
    <cellStyle name="Normal GHG whole table 3 10 4" xfId="15815"/>
    <cellStyle name="Normal GHG whole table 3 10 4 2" xfId="31386"/>
    <cellStyle name="Normal GHG whole table 3 10 5" xfId="35807"/>
    <cellStyle name="Normal GHG whole table 3 11" xfId="10364"/>
    <cellStyle name="Normal GHG whole table 3 11 2" xfId="20388"/>
    <cellStyle name="Normal GHG whole table 3 11 2 2" xfId="39688"/>
    <cellStyle name="Normal GHG whole table 3 11 3" xfId="15229"/>
    <cellStyle name="Normal GHG whole table 3 11 3 2" xfId="31972"/>
    <cellStyle name="Normal GHG whole table 3 11 4" xfId="38144"/>
    <cellStyle name="Normal GHG whole table 3 12" xfId="10837"/>
    <cellStyle name="Normal GHG whole table 3 12 2" xfId="20852"/>
    <cellStyle name="Normal GHG whole table 3 12 2 2" xfId="42065"/>
    <cellStyle name="Normal GHG whole table 3 12 3" xfId="25101"/>
    <cellStyle name="Normal GHG whole table 3 12 3 2" xfId="44846"/>
    <cellStyle name="Normal GHG whole table 3 12 4" xfId="15702"/>
    <cellStyle name="Normal GHG whole table 3 12 4 2" xfId="31499"/>
    <cellStyle name="Normal GHG whole table 3 12 5" xfId="35755"/>
    <cellStyle name="Normal GHG whole table 3 13" xfId="10816"/>
    <cellStyle name="Normal GHG whole table 3 13 2" xfId="20840"/>
    <cellStyle name="Normal GHG whole table 3 13 2 2" xfId="40747"/>
    <cellStyle name="Normal GHG whole table 3 13 3" xfId="15681"/>
    <cellStyle name="Normal GHG whole table 3 13 3 2" xfId="31520"/>
    <cellStyle name="Normal GHG whole table 3 13 4" xfId="39174"/>
    <cellStyle name="Normal GHG whole table 3 14" xfId="10300"/>
    <cellStyle name="Normal GHG whole table 3 14 2" xfId="20324"/>
    <cellStyle name="Normal GHG whole table 3 14 2 2" xfId="37185"/>
    <cellStyle name="Normal GHG whole table 3 14 3" xfId="15165"/>
    <cellStyle name="Normal GHG whole table 3 14 3 2" xfId="32036"/>
    <cellStyle name="Normal GHG whole table 3 14 4" xfId="39114"/>
    <cellStyle name="Normal GHG whole table 3 15" xfId="10840"/>
    <cellStyle name="Normal GHG whole table 3 15 2" xfId="15705"/>
    <cellStyle name="Normal GHG whole table 3 15 2 2" xfId="31496"/>
    <cellStyle name="Normal GHG whole table 3 15 3" xfId="38803"/>
    <cellStyle name="Normal GHG whole table 3 16" xfId="10333"/>
    <cellStyle name="Normal GHG whole table 3 16 2" xfId="20357"/>
    <cellStyle name="Normal GHG whole table 3 16 2 2" xfId="41821"/>
    <cellStyle name="Normal GHG whole table 3 16 3" xfId="24678"/>
    <cellStyle name="Normal GHG whole table 3 16 3 2" xfId="44661"/>
    <cellStyle name="Normal GHG whole table 3 16 4" xfId="15198"/>
    <cellStyle name="Normal GHG whole table 3 16 4 2" xfId="32003"/>
    <cellStyle name="Normal GHG whole table 3 16 5" xfId="44921"/>
    <cellStyle name="Normal GHG whole table 3 17" xfId="11874"/>
    <cellStyle name="Normal GHG whole table 3 17 2" xfId="16739"/>
    <cellStyle name="Normal GHG whole table 3 17 2 2" xfId="30480"/>
    <cellStyle name="Normal GHG whole table 3 17 3" xfId="35669"/>
    <cellStyle name="Normal GHG whole table 3 18" xfId="10501"/>
    <cellStyle name="Normal GHG whole table 3 18 2" xfId="20525"/>
    <cellStyle name="Normal GHG whole table 3 18 2 2" xfId="39689"/>
    <cellStyle name="Normal GHG whole table 3 18 3" xfId="15366"/>
    <cellStyle name="Normal GHG whole table 3 18 3 2" xfId="31835"/>
    <cellStyle name="Normal GHG whole table 3 18 4" xfId="44958"/>
    <cellStyle name="Normal GHG whole table 3 19" xfId="11886"/>
    <cellStyle name="Normal GHG whole table 3 19 2" xfId="21880"/>
    <cellStyle name="Normal GHG whole table 3 19 2 2" xfId="42456"/>
    <cellStyle name="Normal GHG whole table 3 19 3" xfId="26087"/>
    <cellStyle name="Normal GHG whole table 3 19 3 2" xfId="45216"/>
    <cellStyle name="Normal GHG whole table 3 19 4" xfId="16751"/>
    <cellStyle name="Normal GHG whole table 3 19 4 2" xfId="30468"/>
    <cellStyle name="Normal GHG whole table 3 19 5" xfId="36157"/>
    <cellStyle name="Normal GHG whole table 3 2" xfId="11527"/>
    <cellStyle name="Normal GHG whole table 3 2 2" xfId="21539"/>
    <cellStyle name="Normal GHG whole table 3 2 2 2" xfId="45509"/>
    <cellStyle name="Normal GHG whole table 3 2 3" xfId="16392"/>
    <cellStyle name="Normal GHG whole table 3 2 3 2" xfId="30821"/>
    <cellStyle name="Normal GHG whole table 3 2 4" xfId="38862"/>
    <cellStyle name="Normal GHG whole table 3 20" xfId="19298"/>
    <cellStyle name="Normal GHG whole table 3 20 2" xfId="41127"/>
    <cellStyle name="Normal GHG whole table 3 21" xfId="14305"/>
    <cellStyle name="Normal GHG whole table 3 21 2" xfId="38120"/>
    <cellStyle name="Normal GHG whole table 3 22" xfId="9506"/>
    <cellStyle name="Normal GHG whole table 3 22 2" xfId="34982"/>
    <cellStyle name="Normal GHG whole table 3 23" xfId="34816"/>
    <cellStyle name="Normal GHG whole table 3 3" xfId="11350"/>
    <cellStyle name="Normal GHG whole table 3 3 2" xfId="21362"/>
    <cellStyle name="Normal GHG whole table 3 3 2 2" xfId="42296"/>
    <cellStyle name="Normal GHG whole table 3 3 3" xfId="25593"/>
    <cellStyle name="Normal GHG whole table 3 3 3 2" xfId="45067"/>
    <cellStyle name="Normal GHG whole table 3 3 4" xfId="16215"/>
    <cellStyle name="Normal GHG whole table 3 3 4 2" xfId="30998"/>
    <cellStyle name="Normal GHG whole table 3 3 5" xfId="38561"/>
    <cellStyle name="Normal GHG whole table 3 4" xfId="10793"/>
    <cellStyle name="Normal GHG whole table 3 4 2" xfId="20817"/>
    <cellStyle name="Normal GHG whole table 3 4 2 2" xfId="42032"/>
    <cellStyle name="Normal GHG whole table 3 4 3" xfId="25078"/>
    <cellStyle name="Normal GHG whole table 3 4 3 2" xfId="46656"/>
    <cellStyle name="Normal GHG whole table 3 4 4" xfId="15658"/>
    <cellStyle name="Normal GHG whole table 3 4 4 2" xfId="31543"/>
    <cellStyle name="Normal GHG whole table 3 4 5" xfId="44953"/>
    <cellStyle name="Normal GHG whole table 3 5" xfId="11323"/>
    <cellStyle name="Normal GHG whole table 3 5 2" xfId="21335"/>
    <cellStyle name="Normal GHG whole table 3 5 2 2" xfId="42273"/>
    <cellStyle name="Normal GHG whole table 3 5 3" xfId="25566"/>
    <cellStyle name="Normal GHG whole table 3 5 3 2" xfId="45044"/>
    <cellStyle name="Normal GHG whole table 3 5 4" xfId="16188"/>
    <cellStyle name="Normal GHG whole table 3 5 4 2" xfId="39063"/>
    <cellStyle name="Normal GHG whole table 3 5 5" xfId="35970"/>
    <cellStyle name="Normal GHG whole table 3 5 6" xfId="44653"/>
    <cellStyle name="Normal GHG whole table 3 6" xfId="10647"/>
    <cellStyle name="Normal GHG whole table 3 6 2" xfId="20671"/>
    <cellStyle name="Normal GHG whole table 3 6 2 2" xfId="43405"/>
    <cellStyle name="Normal GHG whole table 3 6 3" xfId="15512"/>
    <cellStyle name="Normal GHG whole table 3 6 3 2" xfId="31689"/>
    <cellStyle name="Normal GHG whole table 3 6 4" xfId="35697"/>
    <cellStyle name="Normal GHG whole table 3 7" xfId="11249"/>
    <cellStyle name="Normal GHG whole table 3 7 2" xfId="21261"/>
    <cellStyle name="Normal GHG whole table 3 7 2 2" xfId="42225"/>
    <cellStyle name="Normal GHG whole table 3 7 3" xfId="25495"/>
    <cellStyle name="Normal GHG whole table 3 7 3 2" xfId="44996"/>
    <cellStyle name="Normal GHG whole table 3 7 4" xfId="16114"/>
    <cellStyle name="Normal GHG whole table 3 7 4 2" xfId="31087"/>
    <cellStyle name="Normal GHG whole table 3 7 5" xfId="35919"/>
    <cellStyle name="Normal GHG whole table 3 7 6" xfId="35767"/>
    <cellStyle name="Normal GHG whole table 3 8" xfId="11086"/>
    <cellStyle name="Normal GHG whole table 3 8 2" xfId="21098"/>
    <cellStyle name="Normal GHG whole table 3 8 2 2" xfId="36866"/>
    <cellStyle name="Normal GHG whole table 3 8 3" xfId="15951"/>
    <cellStyle name="Normal GHG whole table 3 8 3 2" xfId="31250"/>
    <cellStyle name="Normal GHG whole table 3 8 4" xfId="35861"/>
    <cellStyle name="Normal GHG whole table 3 8 5" xfId="35818"/>
    <cellStyle name="Normal GHG whole table 3 9" xfId="10489"/>
    <cellStyle name="Normal GHG whole table 3 9 2" xfId="20513"/>
    <cellStyle name="Normal GHG whole table 3 9 2 2" xfId="40171"/>
    <cellStyle name="Normal GHG whole table 3 9 3" xfId="15354"/>
    <cellStyle name="Normal GHG whole table 3 9 3 2" xfId="31847"/>
    <cellStyle name="Normal GHG whole table 3 9 4" xfId="41750"/>
    <cellStyle name="Normal GHG whole table 4" xfId="11524"/>
    <cellStyle name="Normal GHG whole table 4 2" xfId="21536"/>
    <cellStyle name="Normal GHG whole table 4 2 2" xfId="41416"/>
    <cellStyle name="Normal GHG whole table 4 3" xfId="16389"/>
    <cellStyle name="Normal GHG whole table 4 3 2" xfId="30824"/>
    <cellStyle name="Normal GHG whole table 4 4" xfId="44620"/>
    <cellStyle name="Normal GHG whole table 5" xfId="11347"/>
    <cellStyle name="Normal GHG whole table 5 2" xfId="21359"/>
    <cellStyle name="Normal GHG whole table 5 2 2" xfId="42293"/>
    <cellStyle name="Normal GHG whole table 5 3" xfId="25590"/>
    <cellStyle name="Normal GHG whole table 5 3 2" xfId="45064"/>
    <cellStyle name="Normal GHG whole table 5 4" xfId="16212"/>
    <cellStyle name="Normal GHG whole table 5 4 2" xfId="31001"/>
    <cellStyle name="Normal GHG whole table 5 5" xfId="44654"/>
    <cellStyle name="Normal GHG whole table 6" xfId="10796"/>
    <cellStyle name="Normal GHG whole table 6 2" xfId="20820"/>
    <cellStyle name="Normal GHG whole table 6 2 2" xfId="42035"/>
    <cellStyle name="Normal GHG whole table 6 3" xfId="25081"/>
    <cellStyle name="Normal GHG whole table 6 3 2" xfId="40492"/>
    <cellStyle name="Normal GHG whole table 6 4" xfId="15661"/>
    <cellStyle name="Normal GHG whole table 6 4 2" xfId="31540"/>
    <cellStyle name="Normal GHG whole table 6 5" xfId="39029"/>
    <cellStyle name="Normal GHG whole table 7" xfId="11320"/>
    <cellStyle name="Normal GHG whole table 7 2" xfId="21332"/>
    <cellStyle name="Normal GHG whole table 7 2 2" xfId="42270"/>
    <cellStyle name="Normal GHG whole table 7 3" xfId="25563"/>
    <cellStyle name="Normal GHG whole table 7 3 2" xfId="45041"/>
    <cellStyle name="Normal GHG whole table 7 4" xfId="16185"/>
    <cellStyle name="Normal GHG whole table 7 4 2" xfId="39060"/>
    <cellStyle name="Normal GHG whole table 7 5" xfId="35967"/>
    <cellStyle name="Normal GHG whole table 7 6" xfId="41874"/>
    <cellStyle name="Normal GHG whole table 8" xfId="10650"/>
    <cellStyle name="Normal GHG whole table 8 2" xfId="20674"/>
    <cellStyle name="Normal GHG whole table 8 2 2" xfId="45580"/>
    <cellStyle name="Normal GHG whole table 8 3" xfId="15515"/>
    <cellStyle name="Normal GHG whole table 8 3 2" xfId="31686"/>
    <cellStyle name="Normal GHG whole table 8 4" xfId="42319"/>
    <cellStyle name="Normal GHG whole table 9" xfId="11246"/>
    <cellStyle name="Normal GHG whole table 9 2" xfId="21258"/>
    <cellStyle name="Normal GHG whole table 9 2 2" xfId="42222"/>
    <cellStyle name="Normal GHG whole table 9 3" xfId="25492"/>
    <cellStyle name="Normal GHG whole table 9 3 2" xfId="44993"/>
    <cellStyle name="Normal GHG whole table 9 4" xfId="16111"/>
    <cellStyle name="Normal GHG whole table 9 4 2" xfId="31090"/>
    <cellStyle name="Normal GHG whole table 9 5" xfId="35916"/>
    <cellStyle name="Normal GHG whole table 9 6" xfId="38868"/>
    <cellStyle name="Normal GHG-Shade" xfId="5701"/>
    <cellStyle name="Normal GHG-Shade 2" xfId="5702"/>
    <cellStyle name="Normal_3. plants - emissions data" xfId="29161"/>
    <cellStyle name="Normale_Foglio1" xfId="5703"/>
    <cellStyle name="Note 2" xfId="5704"/>
    <cellStyle name="Note 2 10" xfId="11355"/>
    <cellStyle name="Note 2 10 2" xfId="21367"/>
    <cellStyle name="Note 2 10 2 2" xfId="30019"/>
    <cellStyle name="Note 2 10 3" xfId="25598"/>
    <cellStyle name="Note 2 10 3 2" xfId="37695"/>
    <cellStyle name="Note 2 10 4" xfId="16220"/>
    <cellStyle name="Note 2 10 4 2" xfId="30993"/>
    <cellStyle name="Note 2 10 5" xfId="44853"/>
    <cellStyle name="Note 2 11" xfId="10792"/>
    <cellStyle name="Note 2 11 2" xfId="20816"/>
    <cellStyle name="Note 2 11 2 2" xfId="44051"/>
    <cellStyle name="Note 2 11 3" xfId="25077"/>
    <cellStyle name="Note 2 11 3 2" xfId="40644"/>
    <cellStyle name="Note 2 11 4" xfId="15657"/>
    <cellStyle name="Note 2 11 4 2" xfId="31544"/>
    <cellStyle name="Note 2 11 5" xfId="38973"/>
    <cellStyle name="Note 2 12" xfId="11328"/>
    <cellStyle name="Note 2 12 2" xfId="21340"/>
    <cellStyle name="Note 2 12 2 2" xfId="30034"/>
    <cellStyle name="Note 2 12 3" xfId="25571"/>
    <cellStyle name="Note 2 12 3 2" xfId="43301"/>
    <cellStyle name="Note 2 12 4" xfId="16193"/>
    <cellStyle name="Note 2 12 4 2" xfId="31020"/>
    <cellStyle name="Note 2 12 5" xfId="41764"/>
    <cellStyle name="Note 2 13" xfId="10646"/>
    <cellStyle name="Note 2 13 2" xfId="20670"/>
    <cellStyle name="Note 2 13 2 2" xfId="46134"/>
    <cellStyle name="Note 2 13 3" xfId="24943"/>
    <cellStyle name="Note 2 13 3 2" xfId="36502"/>
    <cellStyle name="Note 2 13 4" xfId="15511"/>
    <cellStyle name="Note 2 13 4 2" xfId="31690"/>
    <cellStyle name="Note 2 13 5" xfId="42013"/>
    <cellStyle name="Note 2 14" xfId="11254"/>
    <cellStyle name="Note 2 14 2" xfId="21266"/>
    <cellStyle name="Note 2 14 2 2" xfId="30096"/>
    <cellStyle name="Note 2 14 3" xfId="25497"/>
    <cellStyle name="Note 2 14 3 2" xfId="43345"/>
    <cellStyle name="Note 2 14 4" xfId="16119"/>
    <cellStyle name="Note 2 14 4 2" xfId="31082"/>
    <cellStyle name="Note 2 14 5" xfId="35868"/>
    <cellStyle name="Note 2 15" xfId="11091"/>
    <cellStyle name="Note 2 15 2" xfId="21103"/>
    <cellStyle name="Note 2 15 2 2" xfId="39524"/>
    <cellStyle name="Note 2 15 3" xfId="25340"/>
    <cellStyle name="Note 2 15 3 2" xfId="36510"/>
    <cellStyle name="Note 2 15 4" xfId="15956"/>
    <cellStyle name="Note 2 15 4 2" xfId="31245"/>
    <cellStyle name="Note 2 15 5" xfId="39026"/>
    <cellStyle name="Note 2 16" xfId="10955"/>
    <cellStyle name="Note 2 16 2" xfId="20967"/>
    <cellStyle name="Note 2 16 2 2" xfId="40180"/>
    <cellStyle name="Note 2 16 3" xfId="25216"/>
    <cellStyle name="Note 2 16 3 2" xfId="46069"/>
    <cellStyle name="Note 2 16 4" xfId="15820"/>
    <cellStyle name="Note 2 16 4 2" xfId="31381"/>
    <cellStyle name="Note 2 16 5" xfId="38805"/>
    <cellStyle name="Note 2 17" xfId="10841"/>
    <cellStyle name="Note 2 17 2" xfId="20853"/>
    <cellStyle name="Note 2 17 2 2" xfId="46431"/>
    <cellStyle name="Note 2 17 3" xfId="25102"/>
    <cellStyle name="Note 2 17 3 2" xfId="37596"/>
    <cellStyle name="Note 2 17 4" xfId="15706"/>
    <cellStyle name="Note 2 17 4 2" xfId="31495"/>
    <cellStyle name="Note 2 17 5" xfId="44808"/>
    <cellStyle name="Note 2 18" xfId="10214"/>
    <cellStyle name="Note 2 18 2" xfId="20238"/>
    <cellStyle name="Note 2 18 2 2" xfId="38407"/>
    <cellStyle name="Note 2 18 3" xfId="24582"/>
    <cellStyle name="Note 2 18 3 2" xfId="42896"/>
    <cellStyle name="Note 2 18 4" xfId="15079"/>
    <cellStyle name="Note 2 18 4 2" xfId="32122"/>
    <cellStyle name="Note 2 18 5" xfId="41936"/>
    <cellStyle name="Note 2 19" xfId="10328"/>
    <cellStyle name="Note 2 19 2" xfId="20352"/>
    <cellStyle name="Note 2 19 2 2" xfId="41570"/>
    <cellStyle name="Note 2 19 3" xfId="24675"/>
    <cellStyle name="Note 2 19 3 2" xfId="40485"/>
    <cellStyle name="Note 2 19 4" xfId="15193"/>
    <cellStyle name="Note 2 19 4 2" xfId="32008"/>
    <cellStyle name="Note 2 19 5" xfId="44871"/>
    <cellStyle name="Note 2 2" xfId="5705"/>
    <cellStyle name="Note 2 2 10" xfId="10791"/>
    <cellStyle name="Note 2 2 10 2" xfId="20815"/>
    <cellStyle name="Note 2 2 10 2 2" xfId="46749"/>
    <cellStyle name="Note 2 2 10 3" xfId="25076"/>
    <cellStyle name="Note 2 2 10 3 2" xfId="37595"/>
    <cellStyle name="Note 2 2 10 4" xfId="15656"/>
    <cellStyle name="Note 2 2 10 4 2" xfId="31545"/>
    <cellStyle name="Note 2 2 10 5" xfId="34836"/>
    <cellStyle name="Note 2 2 11" xfId="11329"/>
    <cellStyle name="Note 2 2 11 2" xfId="21341"/>
    <cellStyle name="Note 2 2 11 2 2" xfId="30033"/>
    <cellStyle name="Note 2 2 11 3" xfId="25572"/>
    <cellStyle name="Note 2 2 11 3 2" xfId="37006"/>
    <cellStyle name="Note 2 2 11 4" xfId="16194"/>
    <cellStyle name="Note 2 2 11 4 2" xfId="31019"/>
    <cellStyle name="Note 2 2 11 5" xfId="35456"/>
    <cellStyle name="Note 2 2 12" xfId="10645"/>
    <cellStyle name="Note 2 2 12 2" xfId="20669"/>
    <cellStyle name="Note 2 2 12 2 2" xfId="40092"/>
    <cellStyle name="Note 2 2 12 3" xfId="24942"/>
    <cellStyle name="Note 2 2 12 3 2" xfId="42798"/>
    <cellStyle name="Note 2 2 12 4" xfId="15510"/>
    <cellStyle name="Note 2 2 12 4 2" xfId="31691"/>
    <cellStyle name="Note 2 2 12 5" xfId="44805"/>
    <cellStyle name="Note 2 2 13" xfId="11255"/>
    <cellStyle name="Note 2 2 13 2" xfId="21267"/>
    <cellStyle name="Note 2 2 13 2 2" xfId="30095"/>
    <cellStyle name="Note 2 2 13 3" xfId="25498"/>
    <cellStyle name="Note 2 2 13 3 2" xfId="37051"/>
    <cellStyle name="Note 2 2 13 4" xfId="16120"/>
    <cellStyle name="Note 2 2 13 4 2" xfId="31081"/>
    <cellStyle name="Note 2 2 13 5" xfId="39022"/>
    <cellStyle name="Note 2 2 14" xfId="11092"/>
    <cellStyle name="Note 2 2 14 2" xfId="21104"/>
    <cellStyle name="Note 2 2 14 2 2" xfId="42836"/>
    <cellStyle name="Note 2 2 14 3" xfId="25341"/>
    <cellStyle name="Note 2 2 14 3 2" xfId="39621"/>
    <cellStyle name="Note 2 2 14 4" xfId="15957"/>
    <cellStyle name="Note 2 2 14 4 2" xfId="31244"/>
    <cellStyle name="Note 2 2 14 5" xfId="45007"/>
    <cellStyle name="Note 2 2 15" xfId="10956"/>
    <cellStyle name="Note 2 2 15 2" xfId="20968"/>
    <cellStyle name="Note 2 2 15 2 2" xfId="46222"/>
    <cellStyle name="Note 2 2 15 3" xfId="25217"/>
    <cellStyle name="Note 2 2 15 3 2" xfId="43339"/>
    <cellStyle name="Note 2 2 15 4" xfId="15821"/>
    <cellStyle name="Note 2 2 15 4 2" xfId="31380"/>
    <cellStyle name="Note 2 2 15 5" xfId="44810"/>
    <cellStyle name="Note 2 2 16" xfId="10842"/>
    <cellStyle name="Note 2 2 16 2" xfId="20854"/>
    <cellStyle name="Note 2 2 16 2 2" xfId="43718"/>
    <cellStyle name="Note 2 2 16 3" xfId="25103"/>
    <cellStyle name="Note 2 2 16 3 2" xfId="40645"/>
    <cellStyle name="Note 2 2 16 4" xfId="15707"/>
    <cellStyle name="Note 2 2 16 4 2" xfId="31494"/>
    <cellStyle name="Note 2 2 16 5" xfId="42016"/>
    <cellStyle name="Note 2 2 17" xfId="10213"/>
    <cellStyle name="Note 2 2 17 2" xfId="20237"/>
    <cellStyle name="Note 2 2 17 2 2" xfId="36319"/>
    <cellStyle name="Note 2 2 17 3" xfId="24581"/>
    <cellStyle name="Note 2 2 17 3 2" xfId="45646"/>
    <cellStyle name="Note 2 2 17 4" xfId="15078"/>
    <cellStyle name="Note 2 2 17 4 2" xfId="32123"/>
    <cellStyle name="Note 2 2 17 5" xfId="44747"/>
    <cellStyle name="Note 2 2 18" xfId="10327"/>
    <cellStyle name="Note 2 2 18 2" xfId="20351"/>
    <cellStyle name="Note 2 2 18 2 2" xfId="44443"/>
    <cellStyle name="Note 2 2 18 3" xfId="24674"/>
    <cellStyle name="Note 2 2 18 3 2" xfId="37658"/>
    <cellStyle name="Note 2 2 18 4" xfId="15192"/>
    <cellStyle name="Note 2 2 18 4 2" xfId="32009"/>
    <cellStyle name="Note 2 2 18 5" xfId="38884"/>
    <cellStyle name="Note 2 2 19" xfId="10487"/>
    <cellStyle name="Note 2 2 19 2" xfId="20511"/>
    <cellStyle name="Note 2 2 19 2 2" xfId="43713"/>
    <cellStyle name="Note 2 2 19 3" xfId="24814"/>
    <cellStyle name="Note 2 2 19 3 2" xfId="43288"/>
    <cellStyle name="Note 2 2 19 4" xfId="15352"/>
    <cellStyle name="Note 2 2 19 4 2" xfId="31849"/>
    <cellStyle name="Note 2 2 19 5" xfId="38546"/>
    <cellStyle name="Note 2 2 2" xfId="5706"/>
    <cellStyle name="Note 2 2 2 10" xfId="11357"/>
    <cellStyle name="Note 2 2 2 10 2" xfId="21369"/>
    <cellStyle name="Note 2 2 2 10 2 2" xfId="30017"/>
    <cellStyle name="Note 2 2 2 10 3" xfId="25600"/>
    <cellStyle name="Note 2 2 2 10 3 2" xfId="43511"/>
    <cellStyle name="Note 2 2 2 10 4" xfId="16222"/>
    <cellStyle name="Note 2 2 2 10 4 2" xfId="30991"/>
    <cellStyle name="Note 2 2 2 10 5" xfId="35765"/>
    <cellStyle name="Note 2 2 2 11" xfId="10790"/>
    <cellStyle name="Note 2 2 2 11 2" xfId="20814"/>
    <cellStyle name="Note 2 2 2 11 2 2" xfId="40746"/>
    <cellStyle name="Note 2 2 2 11 3" xfId="25075"/>
    <cellStyle name="Note 2 2 2 11 3 2" xfId="43882"/>
    <cellStyle name="Note 2 2 2 11 4" xfId="15655"/>
    <cellStyle name="Note 2 2 2 11 4 2" xfId="31546"/>
    <cellStyle name="Note 2 2 2 11 5" xfId="35775"/>
    <cellStyle name="Note 2 2 2 12" xfId="11330"/>
    <cellStyle name="Note 2 2 2 12 2" xfId="21342"/>
    <cellStyle name="Note 2 2 2 12 2 2" xfId="30032"/>
    <cellStyle name="Note 2 2 2 12 3" xfId="25573"/>
    <cellStyle name="Note 2 2 2 12 3 2" xfId="40035"/>
    <cellStyle name="Note 2 2 2 12 4" xfId="16195"/>
    <cellStyle name="Note 2 2 2 12 4 2" xfId="31018"/>
    <cellStyle name="Note 2 2 2 12 5" xfId="38867"/>
    <cellStyle name="Note 2 2 2 13" xfId="10644"/>
    <cellStyle name="Note 2 2 2 13 2" xfId="20668"/>
    <cellStyle name="Note 2 2 2 13 2 2" xfId="30209"/>
    <cellStyle name="Note 2 2 2 13 3" xfId="24941"/>
    <cellStyle name="Note 2 2 2 13 3 2" xfId="45554"/>
    <cellStyle name="Note 2 2 2 13 4" xfId="15509"/>
    <cellStyle name="Note 2 2 2 13 4 2" xfId="31692"/>
    <cellStyle name="Note 2 2 2 13 5" xfId="38800"/>
    <cellStyle name="Note 2 2 2 14" xfId="11256"/>
    <cellStyle name="Note 2 2 2 14 2" xfId="21268"/>
    <cellStyle name="Note 2 2 2 14 2 2" xfId="30094"/>
    <cellStyle name="Note 2 2 2 14 3" xfId="25499"/>
    <cellStyle name="Note 2 2 2 14 3 2" xfId="39600"/>
    <cellStyle name="Note 2 2 2 14 4" xfId="16121"/>
    <cellStyle name="Note 2 2 2 14 4 2" xfId="31080"/>
    <cellStyle name="Note 2 2 2 14 5" xfId="45003"/>
    <cellStyle name="Note 2 2 2 15" xfId="11093"/>
    <cellStyle name="Note 2 2 2 15 2" xfId="21105"/>
    <cellStyle name="Note 2 2 2 15 2 2" xfId="36540"/>
    <cellStyle name="Note 2 2 2 15 3" xfId="25342"/>
    <cellStyle name="Note 2 2 2 15 3 2" xfId="45682"/>
    <cellStyle name="Note 2 2 2 15 4" xfId="15958"/>
    <cellStyle name="Note 2 2 2 15 4 2" xfId="31243"/>
    <cellStyle name="Note 2 2 2 15 5" xfId="42236"/>
    <cellStyle name="Note 2 2 2 16" xfId="10957"/>
    <cellStyle name="Note 2 2 2 16 2" xfId="20969"/>
    <cellStyle name="Note 2 2 2 16 2 2" xfId="43494"/>
    <cellStyle name="Note 2 2 2 16 3" xfId="25218"/>
    <cellStyle name="Note 2 2 2 16 3 2" xfId="37045"/>
    <cellStyle name="Note 2 2 2 16 4" xfId="15822"/>
    <cellStyle name="Note 2 2 2 16 4 2" xfId="31379"/>
    <cellStyle name="Note 2 2 2 16 5" xfId="42018"/>
    <cellStyle name="Note 2 2 2 17" xfId="10843"/>
    <cellStyle name="Note 2 2 2 17 2" xfId="20855"/>
    <cellStyle name="Note 2 2 2 17 2 2" xfId="37425"/>
    <cellStyle name="Note 2 2 2 17 3" xfId="25104"/>
    <cellStyle name="Note 2 2 2 17 3 2" xfId="46657"/>
    <cellStyle name="Note 2 2 2 17 4" xfId="15708"/>
    <cellStyle name="Note 2 2 2 17 4 2" xfId="31493"/>
    <cellStyle name="Note 2 2 2 17 5" xfId="35700"/>
    <cellStyle name="Note 2 2 2 18" xfId="10212"/>
    <cellStyle name="Note 2 2 2 18 2" xfId="20236"/>
    <cellStyle name="Note 2 2 2 18 2 2" xfId="42615"/>
    <cellStyle name="Note 2 2 2 18 3" xfId="24580"/>
    <cellStyle name="Note 2 2 2 18 3 2" xfId="39585"/>
    <cellStyle name="Note 2 2 2 18 4" xfId="15077"/>
    <cellStyle name="Note 2 2 2 18 4 2" xfId="32124"/>
    <cellStyle name="Note 2 2 2 18 5" xfId="38730"/>
    <cellStyle name="Note 2 2 2 19" xfId="10326"/>
    <cellStyle name="Note 2 2 2 19 2" xfId="20350"/>
    <cellStyle name="Note 2 2 2 19 2 2" xfId="38405"/>
    <cellStyle name="Note 2 2 2 19 3" xfId="24673"/>
    <cellStyle name="Note 2 2 2 19 3 2" xfId="43944"/>
    <cellStyle name="Note 2 2 2 19 4" xfId="15191"/>
    <cellStyle name="Note 2 2 2 19 4 2" xfId="32010"/>
    <cellStyle name="Note 2 2 2 19 5" xfId="35439"/>
    <cellStyle name="Note 2 2 2 2" xfId="5707"/>
    <cellStyle name="Note 2 2 2 2 10" xfId="11331"/>
    <cellStyle name="Note 2 2 2 2 10 2" xfId="21343"/>
    <cellStyle name="Note 2 2 2 2 10 2 2" xfId="30031"/>
    <cellStyle name="Note 2 2 2 2 10 3" xfId="25574"/>
    <cellStyle name="Note 2 2 2 2 10 3 2" xfId="46077"/>
    <cellStyle name="Note 2 2 2 2 10 4" xfId="16196"/>
    <cellStyle name="Note 2 2 2 2 10 4 2" xfId="31017"/>
    <cellStyle name="Note 2 2 2 2 10 5" xfId="44854"/>
    <cellStyle name="Note 2 2 2 2 11" xfId="10643"/>
    <cellStyle name="Note 2 2 2 2 11 2" xfId="20667"/>
    <cellStyle name="Note 2 2 2 2 11 2 2" xfId="37191"/>
    <cellStyle name="Note 2 2 2 2 11 3" xfId="24940"/>
    <cellStyle name="Note 2 2 2 2 11 3 2" xfId="39486"/>
    <cellStyle name="Note 2 2 2 2 11 4" xfId="15508"/>
    <cellStyle name="Note 2 2 2 2 11 4 2" xfId="31693"/>
    <cellStyle name="Note 2 2 2 2 11 5" xfId="36036"/>
    <cellStyle name="Note 2 2 2 2 12" xfId="11257"/>
    <cellStyle name="Note 2 2 2 2 12 2" xfId="21269"/>
    <cellStyle name="Note 2 2 2 2 12 2 2" xfId="30093"/>
    <cellStyle name="Note 2 2 2 2 12 3" xfId="25500"/>
    <cellStyle name="Note 2 2 2 2 12 3 2" xfId="45661"/>
    <cellStyle name="Note 2 2 2 2 12 4" xfId="16122"/>
    <cellStyle name="Note 2 2 2 2 12 4 2" xfId="31079"/>
    <cellStyle name="Note 2 2 2 2 12 5" xfId="42232"/>
    <cellStyle name="Note 2 2 2 2 13" xfId="11094"/>
    <cellStyle name="Note 2 2 2 2 13 2" xfId="21106"/>
    <cellStyle name="Note 2 2 2 2 13 2 2" xfId="40100"/>
    <cellStyle name="Note 2 2 2 2 13 3" xfId="25343"/>
    <cellStyle name="Note 2 2 2 2 13 3 2" xfId="42933"/>
    <cellStyle name="Note 2 2 2 2 13 4" xfId="15959"/>
    <cellStyle name="Note 2 2 2 2 13 4 2" xfId="31242"/>
    <cellStyle name="Note 2 2 2 2 13 5" xfId="35933"/>
    <cellStyle name="Note 2 2 2 2 14" xfId="10958"/>
    <cellStyle name="Note 2 2 2 2 14 2" xfId="20970"/>
    <cellStyle name="Note 2 2 2 2 14 2 2" xfId="37198"/>
    <cellStyle name="Note 2 2 2 2 14 3" xfId="25219"/>
    <cellStyle name="Note 2 2 2 2 14 3 2" xfId="39595"/>
    <cellStyle name="Note 2 2 2 2 14 4" xfId="15823"/>
    <cellStyle name="Note 2 2 2 2 14 4 2" xfId="31378"/>
    <cellStyle name="Note 2 2 2 2 14 5" xfId="35702"/>
    <cellStyle name="Note 2 2 2 2 15" xfId="10844"/>
    <cellStyle name="Note 2 2 2 2 15 2" xfId="20856"/>
    <cellStyle name="Note 2 2 2 2 15 2 2" xfId="40177"/>
    <cellStyle name="Note 2 2 2 2 15 3" xfId="25105"/>
    <cellStyle name="Note 2 2 2 2 15 3 2" xfId="43952"/>
    <cellStyle name="Note 2 2 2 2 15 4" xfId="15709"/>
    <cellStyle name="Note 2 2 2 2 15 4 2" xfId="31492"/>
    <cellStyle name="Note 2 2 2 2 15 5" xfId="39105"/>
    <cellStyle name="Note 2 2 2 2 16" xfId="10211"/>
    <cellStyle name="Note 2 2 2 2 16 2" xfId="20235"/>
    <cellStyle name="Note 2 2 2 2 16 2 2" xfId="45376"/>
    <cellStyle name="Note 2 2 2 2 16 3" xfId="24579"/>
    <cellStyle name="Note 2 2 2 2 16 3 2" xfId="37035"/>
    <cellStyle name="Note 2 2 2 2 16 4" xfId="15076"/>
    <cellStyle name="Note 2 2 2 2 16 4 2" xfId="32125"/>
    <cellStyle name="Note 2 2 2 2 16 5" xfId="41129"/>
    <cellStyle name="Note 2 2 2 2 17" xfId="10325"/>
    <cellStyle name="Note 2 2 2 2 17 2" xfId="20349"/>
    <cellStyle name="Note 2 2 2 2 17 2 2" xfId="36321"/>
    <cellStyle name="Note 2 2 2 2 17 3" xfId="24672"/>
    <cellStyle name="Note 2 2 2 2 17 3 2" xfId="46649"/>
    <cellStyle name="Note 2 2 2 2 17 4" xfId="15190"/>
    <cellStyle name="Note 2 2 2 2 17 4 2" xfId="32011"/>
    <cellStyle name="Note 2 2 2 2 17 5" xfId="41747"/>
    <cellStyle name="Note 2 2 2 2 18" xfId="10485"/>
    <cellStyle name="Note 2 2 2 2 18 2" xfId="20509"/>
    <cellStyle name="Note 2 2 2 2 18 2 2" xfId="40398"/>
    <cellStyle name="Note 2 2 2 2 18 3" xfId="24812"/>
    <cellStyle name="Note 2 2 2 2 18 3 2" xfId="39977"/>
    <cellStyle name="Note 2 2 2 2 18 4" xfId="15350"/>
    <cellStyle name="Note 2 2 2 2 18 4 2" xfId="31851"/>
    <cellStyle name="Note 2 2 2 2 18 5" xfId="41788"/>
    <cellStyle name="Note 2 2 2 2 19" xfId="10573"/>
    <cellStyle name="Note 2 2 2 2 19 2" xfId="20597"/>
    <cellStyle name="Note 2 2 2 2 19 2 2" xfId="46304"/>
    <cellStyle name="Note 2 2 2 2 19 3" xfId="24876"/>
    <cellStyle name="Note 2 2 2 2 19 3 2" xfId="39589"/>
    <cellStyle name="Note 2 2 2 2 19 4" xfId="15438"/>
    <cellStyle name="Note 2 2 2 2 19 4 2" xfId="31763"/>
    <cellStyle name="Note 2 2 2 2 19 5" xfId="41789"/>
    <cellStyle name="Note 2 2 2 2 2" xfId="5708"/>
    <cellStyle name="Note 2 2 2 2 2 10" xfId="10959"/>
    <cellStyle name="Note 2 2 2 2 2 10 2" xfId="20971"/>
    <cellStyle name="Note 2 2 2 2 2 10 2 2" xfId="40098"/>
    <cellStyle name="Note 2 2 2 2 2 10 3" xfId="25220"/>
    <cellStyle name="Note 2 2 2 2 2 10 3 2" xfId="45656"/>
    <cellStyle name="Note 2 2 2 2 2 10 4" xfId="15824"/>
    <cellStyle name="Note 2 2 2 2 2 10 4 2" xfId="31377"/>
    <cellStyle name="Note 2 2 2 2 2 10 5" xfId="39103"/>
    <cellStyle name="Note 2 2 2 2 2 11" xfId="10845"/>
    <cellStyle name="Note 2 2 2 2 2 11 2" xfId="20857"/>
    <cellStyle name="Note 2 2 2 2 2 11 2 2" xfId="46219"/>
    <cellStyle name="Note 2 2 2 2 2 11 3" xfId="25106"/>
    <cellStyle name="Note 2 2 2 2 2 11 3 2" xfId="37666"/>
    <cellStyle name="Note 2 2 2 2 2 11 4" xfId="15710"/>
    <cellStyle name="Note 2 2 2 2 2 11 4 2" xfId="31491"/>
    <cellStyle name="Note 2 2 2 2 2 11 5" xfId="45087"/>
    <cellStyle name="Note 2 2 2 2 2 12" xfId="10210"/>
    <cellStyle name="Note 2 2 2 2 2 12 2" xfId="20234"/>
    <cellStyle name="Note 2 2 2 2 2 12 2 2" xfId="39300"/>
    <cellStyle name="Note 2 2 2 2 2 12 3" xfId="24578"/>
    <cellStyle name="Note 2 2 2 2 2 12 3 2" xfId="43329"/>
    <cellStyle name="Note 2 2 2 2 2 12 4" xfId="15075"/>
    <cellStyle name="Note 2 2 2 2 2 12 4 2" xfId="32126"/>
    <cellStyle name="Note 2 2 2 2 2 12 5" xfId="41114"/>
    <cellStyle name="Note 2 2 2 2 2 13" xfId="10324"/>
    <cellStyle name="Note 2 2 2 2 2 13 2" xfId="20348"/>
    <cellStyle name="Note 2 2 2 2 2 13 2 2" xfId="42617"/>
    <cellStyle name="Note 2 2 2 2 2 13 3" xfId="24671"/>
    <cellStyle name="Note 2 2 2 2 2 13 3 2" xfId="40637"/>
    <cellStyle name="Note 2 2 2 2 2 13 4" xfId="15189"/>
    <cellStyle name="Note 2 2 2 2 2 13 4 2" xfId="32012"/>
    <cellStyle name="Note 2 2 2 2 2 13 5" xfId="44598"/>
    <cellStyle name="Note 2 2 2 2 2 14" xfId="10484"/>
    <cellStyle name="Note 2 2 2 2 2 14 2" xfId="20508"/>
    <cellStyle name="Note 2 2 2 2 2 14 2 2" xfId="36920"/>
    <cellStyle name="Note 2 2 2 2 2 14 3" xfId="24811"/>
    <cellStyle name="Note 2 2 2 2 2 14 3 2" xfId="37343"/>
    <cellStyle name="Note 2 2 2 2 2 14 4" xfId="15349"/>
    <cellStyle name="Note 2 2 2 2 2 14 4 2" xfId="31852"/>
    <cellStyle name="Note 2 2 2 2 2 14 5" xfId="44639"/>
    <cellStyle name="Note 2 2 2 2 2 15" xfId="10572"/>
    <cellStyle name="Note 2 2 2 2 2 15 2" xfId="20596"/>
    <cellStyle name="Note 2 2 2 2 2 15 2 2" xfId="40268"/>
    <cellStyle name="Note 2 2 2 2 2 15 3" xfId="24875"/>
    <cellStyle name="Note 2 2 2 2 2 15 3 2" xfId="37039"/>
    <cellStyle name="Note 2 2 2 2 2 15 4" xfId="15437"/>
    <cellStyle name="Note 2 2 2 2 2 15 4 2" xfId="31764"/>
    <cellStyle name="Note 2 2 2 2 2 15 5" xfId="44640"/>
    <cellStyle name="Note 2 2 2 2 2 16" xfId="19303"/>
    <cellStyle name="Note 2 2 2 2 2 16 2" xfId="43197"/>
    <cellStyle name="Note 2 2 2 2 2 17" xfId="19282"/>
    <cellStyle name="Note 2 2 2 2 2 17 2" xfId="38422"/>
    <cellStyle name="Note 2 2 2 2 2 18" xfId="14310"/>
    <cellStyle name="Note 2 2 2 2 2 18 2" xfId="32844"/>
    <cellStyle name="Note 2 2 2 2 2 19" xfId="9511"/>
    <cellStyle name="Note 2 2 2 2 2 19 2" xfId="34987"/>
    <cellStyle name="Note 2 2 2 2 2 19 3" xfId="42336"/>
    <cellStyle name="Note 2 2 2 2 2 2" xfId="5709"/>
    <cellStyle name="Note 2 2 2 2 2 2 10" xfId="10846"/>
    <cellStyle name="Note 2 2 2 2 2 2 10 2" xfId="20858"/>
    <cellStyle name="Note 2 2 2 2 2 2 10 2 2" xfId="43491"/>
    <cellStyle name="Note 2 2 2 2 2 2 10 3" xfId="25107"/>
    <cellStyle name="Note 2 2 2 2 2 2 10 3 2" xfId="40493"/>
    <cellStyle name="Note 2 2 2 2 2 2 10 4" xfId="15711"/>
    <cellStyle name="Note 2 2 2 2 2 2 10 4 2" xfId="31490"/>
    <cellStyle name="Note 2 2 2 2 2 2 10 5" xfId="42316"/>
    <cellStyle name="Note 2 2 2 2 2 2 11" xfId="10209"/>
    <cellStyle name="Note 2 2 2 2 2 2 11 2" xfId="20233"/>
    <cellStyle name="Note 2 2 2 2 2 2 11 2 2" xfId="35168"/>
    <cellStyle name="Note 2 2 2 2 2 2 11 3" xfId="24577"/>
    <cellStyle name="Note 2 2 2 2 2 2 11 3 2" xfId="46059"/>
    <cellStyle name="Note 2 2 2 2 2 2 11 4" xfId="15074"/>
    <cellStyle name="Note 2 2 2 2 2 2 11 4 2" xfId="32127"/>
    <cellStyle name="Note 2 2 2 2 2 2 11 5" xfId="38122"/>
    <cellStyle name="Note 2 2 2 2 2 2 12" xfId="10323"/>
    <cellStyle name="Note 2 2 2 2 2 2 12 2" xfId="20347"/>
    <cellStyle name="Note 2 2 2 2 2 2 12 2 2" xfId="45378"/>
    <cellStyle name="Note 2 2 2 2 2 2 12 3" xfId="24670"/>
    <cellStyle name="Note 2 2 2 2 2 2 12 3 2" xfId="37588"/>
    <cellStyle name="Note 2 2 2 2 2 2 12 4" xfId="15188"/>
    <cellStyle name="Note 2 2 2 2 2 2 12 4 2" xfId="32013"/>
    <cellStyle name="Note 2 2 2 2 2 2 12 5" xfId="38543"/>
    <cellStyle name="Note 2 2 2 2 2 2 13" xfId="10483"/>
    <cellStyle name="Note 2 2 2 2 2 2 13 2" xfId="20507"/>
    <cellStyle name="Note 2 2 2 2 2 2 13 2 2" xfId="43218"/>
    <cellStyle name="Note 2 2 2 2 2 2 13 3" xfId="24810"/>
    <cellStyle name="Note 2 2 2 2 2 2 13 3 2" xfId="43639"/>
    <cellStyle name="Note 2 2 2 2 2 2 13 4" xfId="15348"/>
    <cellStyle name="Note 2 2 2 2 2 2 13 4 2" xfId="31853"/>
    <cellStyle name="Note 2 2 2 2 2 2 13 5" xfId="38584"/>
    <cellStyle name="Note 2 2 2 2 2 2 14" xfId="10571"/>
    <cellStyle name="Note 2 2 2 2 2 2 14 2" xfId="20595"/>
    <cellStyle name="Note 2 2 2 2 2 2 14 2 2" xfId="37767"/>
    <cellStyle name="Note 2 2 2 2 2 2 14 3" xfId="24874"/>
    <cellStyle name="Note 2 2 2 2 2 2 14 3 2" xfId="43333"/>
    <cellStyle name="Note 2 2 2 2 2 2 14 4" xfId="15436"/>
    <cellStyle name="Note 2 2 2 2 2 2 14 4 2" xfId="31765"/>
    <cellStyle name="Note 2 2 2 2 2 2 14 5" xfId="38585"/>
    <cellStyle name="Note 2 2 2 2 2 2 15" xfId="19304"/>
    <cellStyle name="Note 2 2 2 2 2 2 15 2" xfId="36899"/>
    <cellStyle name="Note 2 2 2 2 2 2 16" xfId="19281"/>
    <cellStyle name="Note 2 2 2 2 2 2 16 2" xfId="36304"/>
    <cellStyle name="Note 2 2 2 2 2 2 17" xfId="14311"/>
    <cellStyle name="Note 2 2 2 2 2 2 17 2" xfId="32843"/>
    <cellStyle name="Note 2 2 2 2 2 2 18" xfId="9512"/>
    <cellStyle name="Note 2 2 2 2 2 2 18 2" xfId="34988"/>
    <cellStyle name="Note 2 2 2 2 2 2 18 3" xfId="36031"/>
    <cellStyle name="Note 2 2 2 2 2 2 19" xfId="34860"/>
    <cellStyle name="Note 2 2 2 2 2 2 2" xfId="11537"/>
    <cellStyle name="Note 2 2 2 2 2 2 2 2" xfId="21549"/>
    <cellStyle name="Note 2 2 2 2 2 2 2 2 2" xfId="29900"/>
    <cellStyle name="Note 2 2 2 2 2 2 2 3" xfId="25768"/>
    <cellStyle name="Note 2 2 2 2 2 2 2 3 2" xfId="43974"/>
    <cellStyle name="Note 2 2 2 2 2 2 2 4" xfId="16402"/>
    <cellStyle name="Note 2 2 2 2 2 2 2 4 2" xfId="30811"/>
    <cellStyle name="Note 2 2 2 2 2 2 2 5" xfId="42173"/>
    <cellStyle name="Note 2 2 2 2 2 2 3" xfId="11360"/>
    <cellStyle name="Note 2 2 2 2 2 2 3 2" xfId="21372"/>
    <cellStyle name="Note 2 2 2 2 2 2 3 2 2" xfId="30014"/>
    <cellStyle name="Note 2 2 2 2 2 2 3 3" xfId="25603"/>
    <cellStyle name="Note 2 2 2 2 2 2 3 3 2" xfId="43303"/>
    <cellStyle name="Note 2 2 2 2 2 2 3 4" xfId="16225"/>
    <cellStyle name="Note 2 2 2 2 2 2 3 4 2" xfId="30988"/>
    <cellStyle name="Note 2 2 2 2 2 2 3 5" xfId="42123"/>
    <cellStyle name="Note 2 2 2 2 2 2 4" xfId="10787"/>
    <cellStyle name="Note 2 2 2 2 2 2 4 2" xfId="20811"/>
    <cellStyle name="Note 2 2 2 2 2 2 4 2 2" xfId="38048"/>
    <cellStyle name="Note 2 2 2 2 2 2 4 3" xfId="25072"/>
    <cellStyle name="Note 2 2 2 2 2 2 4 3 2" xfId="37840"/>
    <cellStyle name="Note 2 2 2 2 2 2 4 4" xfId="15652"/>
    <cellStyle name="Note 2 2 2 2 2 2 4 4 2" xfId="31549"/>
    <cellStyle name="Note 2 2 2 2 2 2 4 5" xfId="38876"/>
    <cellStyle name="Note 2 2 2 2 2 2 5" xfId="11333"/>
    <cellStyle name="Note 2 2 2 2 2 2 5 2" xfId="21345"/>
    <cellStyle name="Note 2 2 2 2 2 2 5 2 2" xfId="30029"/>
    <cellStyle name="Note 2 2 2 2 2 2 5 3" xfId="25576"/>
    <cellStyle name="Note 2 2 2 2 2 2 5 3 2" xfId="37053"/>
    <cellStyle name="Note 2 2 2 2 2 2 5 4" xfId="16198"/>
    <cellStyle name="Note 2 2 2 2 2 2 5 4 2" xfId="31015"/>
    <cellStyle name="Note 2 2 2 2 2 2 5 5" xfId="35766"/>
    <cellStyle name="Note 2 2 2 2 2 2 6" xfId="10641"/>
    <cellStyle name="Note 2 2 2 2 2 2 6 2" xfId="20665"/>
    <cellStyle name="Note 2 2 2 2 2 2 6 2 2" xfId="46215"/>
    <cellStyle name="Note 2 2 2 2 2 2 6 3" xfId="24938"/>
    <cellStyle name="Note 2 2 2 2 2 2 6 3 2" xfId="43084"/>
    <cellStyle name="Note 2 2 2 2 2 2 6 4" xfId="15506"/>
    <cellStyle name="Note 2 2 2 2 2 2 6 4 2" xfId="31695"/>
    <cellStyle name="Note 2 2 2 2 2 2 6 5" xfId="45112"/>
    <cellStyle name="Note 2 2 2 2 2 2 7" xfId="11259"/>
    <cellStyle name="Note 2 2 2 2 2 2 7 2" xfId="21271"/>
    <cellStyle name="Note 2 2 2 2 2 2 7 2 2" xfId="30091"/>
    <cellStyle name="Note 2 2 2 2 2 2 7 3" xfId="25502"/>
    <cellStyle name="Note 2 2 2 2 2 2 7 3 2" xfId="36613"/>
    <cellStyle name="Note 2 2 2 2 2 2 7 4" xfId="16124"/>
    <cellStyle name="Note 2 2 2 2 2 2 7 4 2" xfId="31077"/>
    <cellStyle name="Note 2 2 2 2 2 2 7 5" xfId="38761"/>
    <cellStyle name="Note 2 2 2 2 2 2 8" xfId="11096"/>
    <cellStyle name="Note 2 2 2 2 2 2 8 2" xfId="21108"/>
    <cellStyle name="Note 2 2 2 2 2 2 8 2 2" xfId="43820"/>
    <cellStyle name="Note 2 2 2 2 2 2 8 3" xfId="25345"/>
    <cellStyle name="Note 2 2 2 2 2 2 8 3 2" xfId="38327"/>
    <cellStyle name="Note 2 2 2 2 2 2 8 4" xfId="15961"/>
    <cellStyle name="Note 2 2 2 2 2 2 8 4 2" xfId="31240"/>
    <cellStyle name="Note 2 2 2 2 2 2 8 5" xfId="44774"/>
    <cellStyle name="Note 2 2 2 2 2 2 9" xfId="10960"/>
    <cellStyle name="Note 2 2 2 2 2 2 9 2" xfId="20972"/>
    <cellStyle name="Note 2 2 2 2 2 2 9 2 2" xfId="46140"/>
    <cellStyle name="Note 2 2 2 2 2 2 9 3" xfId="25221"/>
    <cellStyle name="Note 2 2 2 2 2 2 9 3 2" xfId="42907"/>
    <cellStyle name="Note 2 2 2 2 2 2 9 4" xfId="15825"/>
    <cellStyle name="Note 2 2 2 2 2 2 9 4 2" xfId="31376"/>
    <cellStyle name="Note 2 2 2 2 2 2 9 5" xfId="45085"/>
    <cellStyle name="Note 2 2 2 2 2 20" xfId="35423"/>
    <cellStyle name="Note 2 2 2 2 2 3" xfId="11536"/>
    <cellStyle name="Note 2 2 2 2 2 3 2" xfId="21548"/>
    <cellStyle name="Note 2 2 2 2 2 3 2 2" xfId="41007"/>
    <cellStyle name="Note 2 2 2 2 2 3 3" xfId="25767"/>
    <cellStyle name="Note 2 2 2 2 2 3 3 2" xfId="46679"/>
    <cellStyle name="Note 2 2 2 2 2 3 4" xfId="16401"/>
    <cellStyle name="Note 2 2 2 2 2 3 4 2" xfId="30812"/>
    <cellStyle name="Note 2 2 2 2 2 3 5" xfId="44942"/>
    <cellStyle name="Note 2 2 2 2 2 4" xfId="11359"/>
    <cellStyle name="Note 2 2 2 2 2 4 2" xfId="21371"/>
    <cellStyle name="Note 2 2 2 2 2 4 2 2" xfId="30015"/>
    <cellStyle name="Note 2 2 2 2 2 4 3" xfId="25602"/>
    <cellStyle name="Note 2 2 2 2 2 4 3 2" xfId="39991"/>
    <cellStyle name="Note 2 2 2 2 2 4 4" xfId="16224"/>
    <cellStyle name="Note 2 2 2 2 2 4 4 2" xfId="30989"/>
    <cellStyle name="Note 2 2 2 2 2 4 5" xfId="44904"/>
    <cellStyle name="Note 2 2 2 2 2 5" xfId="10788"/>
    <cellStyle name="Note 2 2 2 2 2 5 2" xfId="20812"/>
    <cellStyle name="Note 2 2 2 2 2 5 2 2" xfId="41250"/>
    <cellStyle name="Note 2 2 2 2 2 5 3" xfId="25073"/>
    <cellStyle name="Note 2 2 2 2 2 5 3 2" xfId="40572"/>
    <cellStyle name="Note 2 2 2 2 2 5 4" xfId="15653"/>
    <cellStyle name="Note 2 2 2 2 2 5 4 2" xfId="31548"/>
    <cellStyle name="Note 2 2 2 2 2 5 5" xfId="44863"/>
    <cellStyle name="Note 2 2 2 2 2 6" xfId="11332"/>
    <cellStyle name="Note 2 2 2 2 2 6 2" xfId="21344"/>
    <cellStyle name="Note 2 2 2 2 2 6 2 2" xfId="30030"/>
    <cellStyle name="Note 2 2 2 2 2 6 3" xfId="25575"/>
    <cellStyle name="Note 2 2 2 2 2 6 3 2" xfId="43347"/>
    <cellStyle name="Note 2 2 2 2 2 6 4" xfId="16197"/>
    <cellStyle name="Note 2 2 2 2 2 6 4 2" xfId="31016"/>
    <cellStyle name="Note 2 2 2 2 2 6 5" xfId="42073"/>
    <cellStyle name="Note 2 2 2 2 2 7" xfId="10642"/>
    <cellStyle name="Note 2 2 2 2 2 7 2" xfId="20666"/>
    <cellStyle name="Note 2 2 2 2 2 7 2 2" xfId="43487"/>
    <cellStyle name="Note 2 2 2 2 2 7 3" xfId="24939"/>
    <cellStyle name="Note 2 2 2 2 2 7 3 2" xfId="36786"/>
    <cellStyle name="Note 2 2 2 2 2 7 4" xfId="15507"/>
    <cellStyle name="Note 2 2 2 2 2 7 4 2" xfId="31694"/>
    <cellStyle name="Note 2 2 2 2 2 7 5" xfId="42341"/>
    <cellStyle name="Note 2 2 2 2 2 8" xfId="11258"/>
    <cellStyle name="Note 2 2 2 2 2 8 2" xfId="21270"/>
    <cellStyle name="Note 2 2 2 2 2 8 2 2" xfId="30092"/>
    <cellStyle name="Note 2 2 2 2 2 8 3" xfId="25501"/>
    <cellStyle name="Note 2 2 2 2 2 8 3 2" xfId="42912"/>
    <cellStyle name="Note 2 2 2 2 2 8 4" xfId="16123"/>
    <cellStyle name="Note 2 2 2 2 2 8 4 2" xfId="31078"/>
    <cellStyle name="Note 2 2 2 2 2 8 5" xfId="35929"/>
    <cellStyle name="Note 2 2 2 2 2 9" xfId="11095"/>
    <cellStyle name="Note 2 2 2 2 2 9 2" xfId="21107"/>
    <cellStyle name="Note 2 2 2 2 2 9 2 2" xfId="40510"/>
    <cellStyle name="Note 2 2 2 2 2 9 3" xfId="25344"/>
    <cellStyle name="Note 2 2 2 2 2 9 3 2" xfId="36634"/>
    <cellStyle name="Note 2 2 2 2 2 9 4" xfId="15960"/>
    <cellStyle name="Note 2 2 2 2 2 9 4 2" xfId="31241"/>
    <cellStyle name="Note 2 2 2 2 2 9 5" xfId="38757"/>
    <cellStyle name="Note 2 2 2 2 20" xfId="19302"/>
    <cellStyle name="Note 2 2 2 2 20 2" xfId="45933"/>
    <cellStyle name="Note 2 2 2 2 21" xfId="19283"/>
    <cellStyle name="Note 2 2 2 2 21 2" xfId="44460"/>
    <cellStyle name="Note 2 2 2 2 22" xfId="14309"/>
    <cellStyle name="Note 2 2 2 2 22 2" xfId="32845"/>
    <cellStyle name="Note 2 2 2 2 23" xfId="9510"/>
    <cellStyle name="Note 2 2 2 2 23 2" xfId="34986"/>
    <cellStyle name="Note 2 2 2 2 23 3" xfId="45108"/>
    <cellStyle name="Note 2 2 2 2 24" xfId="41732"/>
    <cellStyle name="Note 2 2 2 2 3" xfId="5710"/>
    <cellStyle name="Note 2 2 2 2 3 10" xfId="10961"/>
    <cellStyle name="Note 2 2 2 2 3 10 2" xfId="20973"/>
    <cellStyle name="Note 2 2 2 2 3 10 2 2" xfId="43411"/>
    <cellStyle name="Note 2 2 2 2 3 10 3" xfId="25222"/>
    <cellStyle name="Note 2 2 2 2 3 10 3 2" xfId="36608"/>
    <cellStyle name="Note 2 2 2 2 3 10 4" xfId="15826"/>
    <cellStyle name="Note 2 2 2 2 3 10 4 2" xfId="31375"/>
    <cellStyle name="Note 2 2 2 2 3 10 5" xfId="42314"/>
    <cellStyle name="Note 2 2 2 2 3 11" xfId="10847"/>
    <cellStyle name="Note 2 2 2 2 3 11 2" xfId="20859"/>
    <cellStyle name="Note 2 2 2 2 3 11 2 2" xfId="37195"/>
    <cellStyle name="Note 2 2 2 2 3 11 3" xfId="25108"/>
    <cellStyle name="Note 2 2 2 2 3 11 3 2" xfId="46515"/>
    <cellStyle name="Note 2 2 2 2 3 11 4" xfId="15712"/>
    <cellStyle name="Note 2 2 2 2 3 11 4 2" xfId="31489"/>
    <cellStyle name="Note 2 2 2 2 3 11 5" xfId="36011"/>
    <cellStyle name="Note 2 2 2 2 3 12" xfId="10208"/>
    <cellStyle name="Note 2 2 2 2 3 12 2" xfId="20232"/>
    <cellStyle name="Note 2 2 2 2 3 12 2 2" xfId="41437"/>
    <cellStyle name="Note 2 2 2 2 3 12 3" xfId="24576"/>
    <cellStyle name="Note 2 2 2 2 3 12 3 2" xfId="40018"/>
    <cellStyle name="Note 2 2 2 2 3 12 4" xfId="15073"/>
    <cellStyle name="Note 2 2 2 2 3 12 4 2" xfId="32128"/>
    <cellStyle name="Note 2 2 2 2 3 12 5" xfId="34846"/>
    <cellStyle name="Note 2 2 2 2 3 13" xfId="10322"/>
    <cellStyle name="Note 2 2 2 2 3 13 2" xfId="20346"/>
    <cellStyle name="Note 2 2 2 2 3 13 2 2" xfId="39302"/>
    <cellStyle name="Note 2 2 2 2 3 13 3" xfId="24669"/>
    <cellStyle name="Note 2 2 2 2 3 13 3 2" xfId="43875"/>
    <cellStyle name="Note 2 2 2 2 3 13 4" xfId="15187"/>
    <cellStyle name="Note 2 2 2 2 3 13 4 2" xfId="32014"/>
    <cellStyle name="Note 2 2 2 2 3 13 5" xfId="35477"/>
    <cellStyle name="Note 2 2 2 2 3 14" xfId="10482"/>
    <cellStyle name="Note 2 2 2 2 3 14 2" xfId="20506"/>
    <cellStyle name="Note 2 2 2 2 3 14 2 2" xfId="45954"/>
    <cellStyle name="Note 2 2 2 2 3 14 3" xfId="24809"/>
    <cellStyle name="Note 2 2 2 2 3 14 3 2" xfId="46358"/>
    <cellStyle name="Note 2 2 2 2 3 14 4" xfId="15347"/>
    <cellStyle name="Note 2 2 2 2 3 14 4 2" xfId="31854"/>
    <cellStyle name="Note 2 2 2 2 3 14 5" xfId="35549"/>
    <cellStyle name="Note 2 2 2 2 3 15" xfId="10570"/>
    <cellStyle name="Note 2 2 2 2 3 15 2" xfId="20594"/>
    <cellStyle name="Note 2 2 2 2 3 15 2 2" xfId="44047"/>
    <cellStyle name="Note 2 2 2 2 3 15 3" xfId="24873"/>
    <cellStyle name="Note 2 2 2 2 3 15 3 2" xfId="46063"/>
    <cellStyle name="Note 2 2 2 2 3 15 4" xfId="15435"/>
    <cellStyle name="Note 2 2 2 2 3 15 4 2" xfId="31766"/>
    <cellStyle name="Note 2 2 2 2 3 15 5" xfId="35550"/>
    <cellStyle name="Note 2 2 2 2 3 16" xfId="19305"/>
    <cellStyle name="Note 2 2 2 2 3 16 2" xfId="40377"/>
    <cellStyle name="Note 2 2 2 2 3 17" xfId="19280"/>
    <cellStyle name="Note 2 2 2 2 3 17 2" xfId="42601"/>
    <cellStyle name="Note 2 2 2 2 3 18" xfId="14312"/>
    <cellStyle name="Note 2 2 2 2 3 18 2" xfId="32842"/>
    <cellStyle name="Note 2 2 2 2 3 19" xfId="9513"/>
    <cellStyle name="Note 2 2 2 2 3 19 2" xfId="34989"/>
    <cellStyle name="Note 2 2 2 2 3 19 3" xfId="39194"/>
    <cellStyle name="Note 2 2 2 2 3 2" xfId="5711"/>
    <cellStyle name="Note 2 2 2 2 3 2 10" xfId="10848"/>
    <cellStyle name="Note 2 2 2 2 3 2 10 2" xfId="20860"/>
    <cellStyle name="Note 2 2 2 2 3 2 10 2 2" xfId="40095"/>
    <cellStyle name="Note 2 2 2 2 3 2 10 3" xfId="25109"/>
    <cellStyle name="Note 2 2 2 2 3 2 10 3 2" xfId="43805"/>
    <cellStyle name="Note 2 2 2 2 3 2 10 4" xfId="15713"/>
    <cellStyle name="Note 2 2 2 2 3 2 10 4 2" xfId="31488"/>
    <cellStyle name="Note 2 2 2 2 3 2 10 5" xfId="39175"/>
    <cellStyle name="Note 2 2 2 2 3 2 11" xfId="10207"/>
    <cellStyle name="Note 2 2 2 2 3 2 11 2" xfId="20231"/>
    <cellStyle name="Note 2 2 2 2 3 2 11 2 2" xfId="44311"/>
    <cellStyle name="Note 2 2 2 2 3 2 11 3" xfId="24575"/>
    <cellStyle name="Note 2 2 2 2 3 2 11 3 2" xfId="36990"/>
    <cellStyle name="Note 2 2 2 2 3 2 11 4" xfId="15072"/>
    <cellStyle name="Note 2 2 2 2 3 2 11 4 2" xfId="32129"/>
    <cellStyle name="Note 2 2 2 2 3 2 11 5" xfId="35834"/>
    <cellStyle name="Note 2 2 2 2 3 2 12" xfId="10321"/>
    <cellStyle name="Note 2 2 2 2 3 2 12 2" xfId="20345"/>
    <cellStyle name="Note 2 2 2 2 3 2 12 2 2" xfId="35166"/>
    <cellStyle name="Note 2 2 2 2 3 2 12 3" xfId="24668"/>
    <cellStyle name="Note 2 2 2 2 3 2 12 3 2" xfId="46579"/>
    <cellStyle name="Note 2 2 2 2 3 2 12 4" xfId="15186"/>
    <cellStyle name="Note 2 2 2 2 3 2 12 4 2" xfId="32015"/>
    <cellStyle name="Note 2 2 2 2 3 2 12 5" xfId="41785"/>
    <cellStyle name="Note 2 2 2 2 3 2 13" xfId="10481"/>
    <cellStyle name="Note 2 2 2 2 3 2 13 2" xfId="20505"/>
    <cellStyle name="Note 2 2 2 2 3 2 13 2 2" xfId="39907"/>
    <cellStyle name="Note 2 2 2 2 3 2 13 3" xfId="24808"/>
    <cellStyle name="Note 2 2 2 2 3 2 13 3 2" xfId="40325"/>
    <cellStyle name="Note 2 2 2 2 3 2 13 4" xfId="15346"/>
    <cellStyle name="Note 2 2 2 2 3 2 13 4 2" xfId="31855"/>
    <cellStyle name="Note 2 2 2 2 3 2 13 5" xfId="41860"/>
    <cellStyle name="Note 2 2 2 2 3 2 14" xfId="10569"/>
    <cellStyle name="Note 2 2 2 2 3 2 14 2" xfId="20593"/>
    <cellStyle name="Note 2 2 2 2 3 2 14 2 2" xfId="46745"/>
    <cellStyle name="Note 2 2 2 2 3 2 14 3" xfId="24872"/>
    <cellStyle name="Note 2 2 2 2 3 2 14 3 2" xfId="40022"/>
    <cellStyle name="Note 2 2 2 2 3 2 14 4" xfId="15434"/>
    <cellStyle name="Note 2 2 2 2 3 2 14 4 2" xfId="31767"/>
    <cellStyle name="Note 2 2 2 2 3 2 14 5" xfId="41861"/>
    <cellStyle name="Note 2 2 2 2 3 2 15" xfId="19306"/>
    <cellStyle name="Note 2 2 2 2 3 2 15 2" xfId="46405"/>
    <cellStyle name="Note 2 2 2 2 3 2 16" xfId="19279"/>
    <cellStyle name="Note 2 2 2 2 3 2 16 2" xfId="45362"/>
    <cellStyle name="Note 2 2 2 2 3 2 17" xfId="14313"/>
    <cellStyle name="Note 2 2 2 2 3 2 17 2" xfId="32841"/>
    <cellStyle name="Note 2 2 2 2 3 2 18" xfId="9514"/>
    <cellStyle name="Note 2 2 2 2 3 2 18 2" xfId="34990"/>
    <cellStyle name="Note 2 2 2 2 3 2 18 3" xfId="45171"/>
    <cellStyle name="Note 2 2 2 2 3 2 19" xfId="44939"/>
    <cellStyle name="Note 2 2 2 2 3 2 2" xfId="11539"/>
    <cellStyle name="Note 2 2 2 2 3 2 2 2" xfId="21551"/>
    <cellStyle name="Note 2 2 2 2 3 2 2 2 2" xfId="41256"/>
    <cellStyle name="Note 2 2 2 2 3 2 2 3" xfId="25770"/>
    <cellStyle name="Note 2 2 2 2 3 2 2 3 2" xfId="40583"/>
    <cellStyle name="Note 2 2 2 2 3 2 2 4" xfId="16404"/>
    <cellStyle name="Note 2 2 2 2 3 2 2 4 2" xfId="30809"/>
    <cellStyle name="Note 2 2 2 2 3 2 2 5" xfId="39018"/>
    <cellStyle name="Note 2 2 2 2 3 2 3" xfId="11362"/>
    <cellStyle name="Note 2 2 2 2 3 2 3 2" xfId="21374"/>
    <cellStyle name="Note 2 2 2 2 3 2 3 2 2" xfId="30012"/>
    <cellStyle name="Note 2 2 2 2 3 2 3 3" xfId="25605"/>
    <cellStyle name="Note 2 2 2 2 3 2 3 3 2" xfId="39626"/>
    <cellStyle name="Note 2 2 2 2 3 2 3 4" xfId="16227"/>
    <cellStyle name="Note 2 2 2 2 3 2 3 4 2" xfId="30986"/>
    <cellStyle name="Note 2 2 2 2 3 2 3 5" xfId="34826"/>
    <cellStyle name="Note 2 2 2 2 3 2 4" xfId="10785"/>
    <cellStyle name="Note 2 2 2 2 3 2 4 2" xfId="20809"/>
    <cellStyle name="Note 2 2 2 2 3 2 4 2 2" xfId="37193"/>
    <cellStyle name="Note 2 2 2 2 3 2 4 3" xfId="25070"/>
    <cellStyle name="Note 2 2 2 2 3 2 4 3 2" xfId="46816"/>
    <cellStyle name="Note 2 2 2 2 3 2 4 4" xfId="15650"/>
    <cellStyle name="Note 2 2 2 2 3 2 4 4 2" xfId="31551"/>
    <cellStyle name="Note 2 2 2 2 3 2 4 5" xfId="41755"/>
    <cellStyle name="Note 2 2 2 2 3 2 5" xfId="11335"/>
    <cellStyle name="Note 2 2 2 2 3 2 5 2" xfId="21347"/>
    <cellStyle name="Note 2 2 2 2 3 2 5 2 2" xfId="30027"/>
    <cellStyle name="Note 2 2 2 2 3 2 5 3" xfId="25578"/>
    <cellStyle name="Note 2 2 2 2 3 2 5 3 2" xfId="45663"/>
    <cellStyle name="Note 2 2 2 2 3 2 5 4" xfId="16200"/>
    <cellStyle name="Note 2 2 2 2 3 2 5 4 2" xfId="31013"/>
    <cellStyle name="Note 2 2 2 2 3 2 5 5" xfId="38127"/>
    <cellStyle name="Note 2 2 2 2 3 2 6" xfId="10639"/>
    <cellStyle name="Note 2 2 2 2 3 2 6 2" xfId="20663"/>
    <cellStyle name="Note 2 2 2 2 3 2 6 2 2" xfId="37421"/>
    <cellStyle name="Note 2 2 2 2 3 2 6 3" xfId="24936"/>
    <cellStyle name="Note 2 2 2 2 3 2 6 3 2" xfId="39774"/>
    <cellStyle name="Note 2 2 2 2 3 2 6 4" xfId="15504"/>
    <cellStyle name="Note 2 2 2 2 3 2 6 4 2" xfId="31697"/>
    <cellStyle name="Note 2 2 2 2 3 2 6 5" xfId="35647"/>
    <cellStyle name="Note 2 2 2 2 3 2 7" xfId="11261"/>
    <cellStyle name="Note 2 2 2 2 3 2 7 2" xfId="21273"/>
    <cellStyle name="Note 2 2 2 2 3 2 7 2 2" xfId="30089"/>
    <cellStyle name="Note 2 2 2 2 3 2 7 3" xfId="25504"/>
    <cellStyle name="Note 2 2 2 2 3 2 7 3 2" xfId="45839"/>
    <cellStyle name="Note 2 2 2 2 3 2 7 4" xfId="16126"/>
    <cellStyle name="Note 2 2 2 2 3 2 7 4 2" xfId="31075"/>
    <cellStyle name="Note 2 2 2 2 3 2 7 5" xfId="41967"/>
    <cellStyle name="Note 2 2 2 2 3 2 8" xfId="11098"/>
    <cellStyle name="Note 2 2 2 2 3 2 8 2" xfId="21110"/>
    <cellStyle name="Note 2 2 2 2 3 2 8 2 2" xfId="40273"/>
    <cellStyle name="Note 2 2 2 2 3 2 8 3" xfId="25347"/>
    <cellStyle name="Note 2 2 2 2 3 2 8 3 2" xfId="41492"/>
    <cellStyle name="Note 2 2 2 2 3 2 8 4" xfId="15963"/>
    <cellStyle name="Note 2 2 2 2 3 2 8 4 2" xfId="31238"/>
    <cellStyle name="Note 2 2 2 2 3 2 8 5" xfId="35653"/>
    <cellStyle name="Note 2 2 2 2 3 2 9" xfId="10962"/>
    <cellStyle name="Note 2 2 2 2 3 2 9 2" xfId="20974"/>
    <cellStyle name="Note 2 2 2 2 3 2 9 2 2" xfId="37116"/>
    <cellStyle name="Note 2 2 2 2 3 2 9 3" xfId="25223"/>
    <cellStyle name="Note 2 2 2 2 3 2 9 3 2" xfId="39779"/>
    <cellStyle name="Note 2 2 2 2 3 2 9 4" xfId="15827"/>
    <cellStyle name="Note 2 2 2 2 3 2 9 4 2" xfId="31374"/>
    <cellStyle name="Note 2 2 2 2 3 2 9 5" xfId="36009"/>
    <cellStyle name="Note 2 2 2 2 3 20" xfId="38947"/>
    <cellStyle name="Note 2 2 2 2 3 3" xfId="11538"/>
    <cellStyle name="Note 2 2 2 2 3 3 2" xfId="21550"/>
    <cellStyle name="Note 2 2 2 2 3 3 2 2" xfId="38038"/>
    <cellStyle name="Note 2 2 2 2 3 3 3" xfId="25769"/>
    <cellStyle name="Note 2 2 2 2 3 3 3 2" xfId="37688"/>
    <cellStyle name="Note 2 2 2 2 3 3 4" xfId="16403"/>
    <cellStyle name="Note 2 2 2 2 3 3 4 2" xfId="30810"/>
    <cellStyle name="Note 2 2 2 2 3 3 5" xfId="35864"/>
    <cellStyle name="Note 2 2 2 2 3 4" xfId="11361"/>
    <cellStyle name="Note 2 2 2 2 3 4 2" xfId="21373"/>
    <cellStyle name="Note 2 2 2 2 3 4 2 2" xfId="30013"/>
    <cellStyle name="Note 2 2 2 2 3 4 3" xfId="25604"/>
    <cellStyle name="Note 2 2 2 2 3 4 3 2" xfId="37008"/>
    <cellStyle name="Note 2 2 2 2 3 4 4" xfId="16226"/>
    <cellStyle name="Note 2 2 2 2 3 4 4 2" xfId="30987"/>
    <cellStyle name="Note 2 2 2 2 3 4 5" xfId="35814"/>
    <cellStyle name="Note 2 2 2 2 3 5" xfId="10786"/>
    <cellStyle name="Note 2 2 2 2 3 5 2" xfId="20810"/>
    <cellStyle name="Note 2 2 2 2 3 5 2 2" xfId="30207"/>
    <cellStyle name="Note 2 2 2 2 3 5 3" xfId="25071"/>
    <cellStyle name="Note 2 2 2 2 3 5 3 2" xfId="44120"/>
    <cellStyle name="Note 2 2 2 2 3 5 4" xfId="15651"/>
    <cellStyle name="Note 2 2 2 2 3 5 4 2" xfId="31550"/>
    <cellStyle name="Note 2 2 2 2 3 5 5" xfId="35447"/>
    <cellStyle name="Note 2 2 2 2 3 6" xfId="11334"/>
    <cellStyle name="Note 2 2 2 2 3 6 2" xfId="21346"/>
    <cellStyle name="Note 2 2 2 2 3 6 2 2" xfId="30028"/>
    <cellStyle name="Note 2 2 2 2 3 6 3" xfId="25577"/>
    <cellStyle name="Note 2 2 2 2 3 6 3 2" xfId="39602"/>
    <cellStyle name="Note 2 2 2 2 3 6 4" xfId="16199"/>
    <cellStyle name="Note 2 2 2 2 3 6 4 2" xfId="31014"/>
    <cellStyle name="Note 2 2 2 2 3 6 5" xfId="34827"/>
    <cellStyle name="Note 2 2 2 2 3 7" xfId="10640"/>
    <cellStyle name="Note 2 2 2 2 3 7 2" xfId="20664"/>
    <cellStyle name="Note 2 2 2 2 3 7 2 2" xfId="40173"/>
    <cellStyle name="Note 2 2 2 2 3 7 3" xfId="24937"/>
    <cellStyle name="Note 2 2 2 2 3 7 3 2" xfId="45829"/>
    <cellStyle name="Note 2 2 2 2 3 7 4" xfId="15505"/>
    <cellStyle name="Note 2 2 2 2 3 7 4 2" xfId="31696"/>
    <cellStyle name="Note 2 2 2 2 3 7 5" xfId="39130"/>
    <cellStyle name="Note 2 2 2 2 3 8" xfId="11260"/>
    <cellStyle name="Note 2 2 2 2 3 8 2" xfId="21272"/>
    <cellStyle name="Note 2 2 2 2 3 8 2 2" xfId="30090"/>
    <cellStyle name="Note 2 2 2 2 3 8 3" xfId="25503"/>
    <cellStyle name="Note 2 2 2 2 3 8 3 2" xfId="39784"/>
    <cellStyle name="Note 2 2 2 2 3 8 4" xfId="16125"/>
    <cellStyle name="Note 2 2 2 2 3 8 4 2" xfId="31076"/>
    <cellStyle name="Note 2 2 2 2 3 8 5" xfId="44778"/>
    <cellStyle name="Note 2 2 2 2 3 9" xfId="11097"/>
    <cellStyle name="Note 2 2 2 2 3 9 2" xfId="21109"/>
    <cellStyle name="Note 2 2 2 2 3 9 2 2" xfId="37532"/>
    <cellStyle name="Note 2 2 2 2 3 9 3" xfId="25346"/>
    <cellStyle name="Note 2 2 2 2 3 9 3 2" xfId="44365"/>
    <cellStyle name="Note 2 2 2 2 3 9 4" xfId="15962"/>
    <cellStyle name="Note 2 2 2 2 3 9 4 2" xfId="31239"/>
    <cellStyle name="Note 2 2 2 2 3 9 5" xfId="41963"/>
    <cellStyle name="Note 2 2 2 2 4" xfId="5712"/>
    <cellStyle name="Note 2 2 2 2 4 10" xfId="10849"/>
    <cellStyle name="Note 2 2 2 2 4 10 2" xfId="20861"/>
    <cellStyle name="Note 2 2 2 2 4 10 2 2" xfId="46137"/>
    <cellStyle name="Note 2 2 2 2 4 10 3" xfId="25110"/>
    <cellStyle name="Note 2 2 2 2 4 10 3 2" xfId="37517"/>
    <cellStyle name="Note 2 2 2 2 4 10 4" xfId="15714"/>
    <cellStyle name="Note 2 2 2 2 4 10 4 2" xfId="31487"/>
    <cellStyle name="Note 2 2 2 2 4 10 5" xfId="45152"/>
    <cellStyle name="Note 2 2 2 2 4 11" xfId="10206"/>
    <cellStyle name="Note 2 2 2 2 4 11 2" xfId="20230"/>
    <cellStyle name="Note 2 2 2 2 4 11 2 2" xfId="38274"/>
    <cellStyle name="Note 2 2 2 2 4 11 3" xfId="24574"/>
    <cellStyle name="Note 2 2 2 2 4 11 3 2" xfId="43285"/>
    <cellStyle name="Note 2 2 2 2 4 11 4" xfId="15071"/>
    <cellStyle name="Note 2 2 2 2 4 11 4 2" xfId="32130"/>
    <cellStyle name="Note 2 2 2 2 4 11 5" xfId="42143"/>
    <cellStyle name="Note 2 2 2 2 4 12" xfId="10320"/>
    <cellStyle name="Note 2 2 2 2 4 12 2" xfId="20344"/>
    <cellStyle name="Note 2 2 2 2 4 12 2 2" xfId="41435"/>
    <cellStyle name="Note 2 2 2 2 4 12 3" xfId="24667"/>
    <cellStyle name="Note 2 2 2 2 4 12 3 2" xfId="40565"/>
    <cellStyle name="Note 2 2 2 2 4 12 4" xfId="15185"/>
    <cellStyle name="Note 2 2 2 2 4 12 4 2" xfId="32016"/>
    <cellStyle name="Note 2 2 2 2 4 12 5" xfId="44636"/>
    <cellStyle name="Note 2 2 2 2 4 13" xfId="10480"/>
    <cellStyle name="Note 2 2 2 2 4 13 2" xfId="20504"/>
    <cellStyle name="Note 2 2 2 2 4 13 2 2" xfId="37286"/>
    <cellStyle name="Note 2 2 2 2 4 13 3" xfId="24807"/>
    <cellStyle name="Note 2 2 2 2 4 13 3 2" xfId="35228"/>
    <cellStyle name="Note 2 2 2 2 4 13 4" xfId="15345"/>
    <cellStyle name="Note 2 2 2 2 4 13 4 2" xfId="31856"/>
    <cellStyle name="Note 2 2 2 2 4 13 5" xfId="44690"/>
    <cellStyle name="Note 2 2 2 2 4 14" xfId="10568"/>
    <cellStyle name="Note 2 2 2 2 4 14 2" xfId="20592"/>
    <cellStyle name="Note 2 2 2 2 4 14 2 2" xfId="40742"/>
    <cellStyle name="Note 2 2 2 2 4 14 3" xfId="24871"/>
    <cellStyle name="Note 2 2 2 2 4 14 3 2" xfId="36994"/>
    <cellStyle name="Note 2 2 2 2 4 14 4" xfId="15433"/>
    <cellStyle name="Note 2 2 2 2 4 14 4 2" xfId="31768"/>
    <cellStyle name="Note 2 2 2 2 4 14 5" xfId="44691"/>
    <cellStyle name="Note 2 2 2 2 4 15" xfId="19307"/>
    <cellStyle name="Note 2 2 2 2 4 15 2" xfId="43692"/>
    <cellStyle name="Note 2 2 2 2 4 16" xfId="19278"/>
    <cellStyle name="Note 2 2 2 2 4 16 2" xfId="39285"/>
    <cellStyle name="Note 2 2 2 2 4 17" xfId="14314"/>
    <cellStyle name="Note 2 2 2 2 4 17 2" xfId="32840"/>
    <cellStyle name="Note 2 2 2 2 4 18" xfId="9515"/>
    <cellStyle name="Note 2 2 2 2 4 18 2" xfId="34991"/>
    <cellStyle name="Note 2 2 2 2 4 18 3" xfId="42412"/>
    <cellStyle name="Note 2 2 2 2 4 19" xfId="42158"/>
    <cellStyle name="Note 2 2 2 2 4 2" xfId="11540"/>
    <cellStyle name="Note 2 2 2 2 4 2 2" xfId="21552"/>
    <cellStyle name="Note 2 2 2 2 4 2 2 2" xfId="41006"/>
    <cellStyle name="Note 2 2 2 2 4 2 3" xfId="25771"/>
    <cellStyle name="Note 2 2 2 2 4 2 3 2" xfId="46597"/>
    <cellStyle name="Note 2 2 2 2 4 2 4" xfId="16405"/>
    <cellStyle name="Note 2 2 2 2 4 2 4 2" xfId="30808"/>
    <cellStyle name="Note 2 2 2 2 4 2 5" xfId="44999"/>
    <cellStyle name="Note 2 2 2 2 4 3" xfId="11363"/>
    <cellStyle name="Note 2 2 2 2 4 3 2" xfId="21375"/>
    <cellStyle name="Note 2 2 2 2 4 3 2 2" xfId="30011"/>
    <cellStyle name="Note 2 2 2 2 4 3 3" xfId="25606"/>
    <cellStyle name="Note 2 2 2 2 4 3 3 2" xfId="42938"/>
    <cellStyle name="Note 2 2 2 2 4 3 4" xfId="16228"/>
    <cellStyle name="Note 2 2 2 2 4 3 4 2" xfId="30985"/>
    <cellStyle name="Note 2 2 2 2 4 3 5" xfId="38124"/>
    <cellStyle name="Note 2 2 2 2 4 4" xfId="10784"/>
    <cellStyle name="Note 2 2 2 2 4 4 2" xfId="20808"/>
    <cellStyle name="Note 2 2 2 2 4 4 2 2" xfId="43489"/>
    <cellStyle name="Note 2 2 2 2 4 4 3" xfId="25069"/>
    <cellStyle name="Note 2 2 2 2 4 4 3 2" xfId="40817"/>
    <cellStyle name="Note 2 2 2 2 4 4 4" xfId="15649"/>
    <cellStyle name="Note 2 2 2 2 4 4 4 2" xfId="31552"/>
    <cellStyle name="Note 2 2 2 2 4 4 5" xfId="44606"/>
    <cellStyle name="Note 2 2 2 2 4 5" xfId="11336"/>
    <cellStyle name="Note 2 2 2 2 4 5 2" xfId="21348"/>
    <cellStyle name="Note 2 2 2 2 4 5 2 2" xfId="30026"/>
    <cellStyle name="Note 2 2 2 2 4 5 3" xfId="25579"/>
    <cellStyle name="Note 2 2 2 2 4 5 3 2" xfId="42914"/>
    <cellStyle name="Note 2 2 2 2 4 5 4" xfId="16201"/>
    <cellStyle name="Note 2 2 2 2 4 5 4 2" xfId="31012"/>
    <cellStyle name="Note 2 2 2 2 4 5 5" xfId="41109"/>
    <cellStyle name="Note 2 2 2 2 4 6" xfId="10638"/>
    <cellStyle name="Note 2 2 2 2 4 6 2" xfId="20662"/>
    <cellStyle name="Note 2 2 2 2 4 6 2 2" xfId="43715"/>
    <cellStyle name="Note 2 2 2 2 4 6 3" xfId="24935"/>
    <cellStyle name="Note 2 2 2 2 4 6 3 2" xfId="36603"/>
    <cellStyle name="Note 2 2 2 2 4 6 4" xfId="15503"/>
    <cellStyle name="Note 2 2 2 2 4 6 4 2" xfId="31698"/>
    <cellStyle name="Note 2 2 2 2 4 6 5" xfId="41957"/>
    <cellStyle name="Note 2 2 2 2 4 7" xfId="11262"/>
    <cellStyle name="Note 2 2 2 2 4 7 2" xfId="21274"/>
    <cellStyle name="Note 2 2 2 2 4 7 2 2" xfId="30088"/>
    <cellStyle name="Note 2 2 2 2 4 7 3" xfId="25505"/>
    <cellStyle name="Note 2 2 2 2 4 7 3 2" xfId="43094"/>
    <cellStyle name="Note 2 2 2 2 4 7 4" xfId="16127"/>
    <cellStyle name="Note 2 2 2 2 4 7 4 2" xfId="31074"/>
    <cellStyle name="Note 2 2 2 2 4 7 5" xfId="35657"/>
    <cellStyle name="Note 2 2 2 2 4 8" xfId="11099"/>
    <cellStyle name="Note 2 2 2 2 4 8 2" xfId="21111"/>
    <cellStyle name="Note 2 2 2 2 4 8 2 2" xfId="37292"/>
    <cellStyle name="Note 2 2 2 2 4 8 3" xfId="25348"/>
    <cellStyle name="Note 2 2 2 2 4 8 3 2" xfId="35223"/>
    <cellStyle name="Note 2 2 2 2 4 8 4" xfId="15964"/>
    <cellStyle name="Note 2 2 2 2 4 8 4 2" xfId="31237"/>
    <cellStyle name="Note 2 2 2 2 4 8 5" xfId="39074"/>
    <cellStyle name="Note 2 2 2 2 4 9" xfId="10963"/>
    <cellStyle name="Note 2 2 2 2 4 9 2" xfId="20975"/>
    <cellStyle name="Note 2 2 2 2 4 9 2 2" xfId="39518"/>
    <cellStyle name="Note 2 2 2 2 4 9 3" xfId="25224"/>
    <cellStyle name="Note 2 2 2 2 4 9 3 2" xfId="45834"/>
    <cellStyle name="Note 2 2 2 2 4 9 4" xfId="15828"/>
    <cellStyle name="Note 2 2 2 2 4 9 4 2" xfId="31373"/>
    <cellStyle name="Note 2 2 2 2 4 9 5" xfId="39173"/>
    <cellStyle name="Note 2 2 2 2 5" xfId="5713"/>
    <cellStyle name="Note 2 2 2 2 5 10" xfId="10850"/>
    <cellStyle name="Note 2 2 2 2 5 10 2" xfId="20862"/>
    <cellStyle name="Note 2 2 2 2 5 10 2 2" xfId="43408"/>
    <cellStyle name="Note 2 2 2 2 5 10 3" xfId="25111"/>
    <cellStyle name="Note 2 2 2 2 5 10 3 2" xfId="40330"/>
    <cellStyle name="Note 2 2 2 2 5 10 4" xfId="15715"/>
    <cellStyle name="Note 2 2 2 2 5 10 4 2" xfId="31486"/>
    <cellStyle name="Note 2 2 2 2 5 10 5" xfId="42392"/>
    <cellStyle name="Note 2 2 2 2 5 11" xfId="10205"/>
    <cellStyle name="Note 2 2 2 2 5 11 2" xfId="20229"/>
    <cellStyle name="Note 2 2 2 2 5 11 2 2" xfId="36385"/>
    <cellStyle name="Note 2 2 2 2 5 11 3" xfId="24573"/>
    <cellStyle name="Note 2 2 2 2 5 11 3 2" xfId="46017"/>
    <cellStyle name="Note 2 2 2 2 5 11 4" xfId="15070"/>
    <cellStyle name="Note 2 2 2 2 5 11 4 2" xfId="32131"/>
    <cellStyle name="Note 2 2 2 2 5 11 5" xfId="44924"/>
    <cellStyle name="Note 2 2 2 2 5 12" xfId="10319"/>
    <cellStyle name="Note 2 2 2 2 5 12 2" xfId="20343"/>
    <cellStyle name="Note 2 2 2 2 5 12 2 2" xfId="44309"/>
    <cellStyle name="Note 2 2 2 2 5 12 3" xfId="24666"/>
    <cellStyle name="Note 2 2 2 2 5 12 3 2" xfId="37833"/>
    <cellStyle name="Note 2 2 2 2 5 12 4" xfId="15184"/>
    <cellStyle name="Note 2 2 2 2 5 12 4 2" xfId="32017"/>
    <cellStyle name="Note 2 2 2 2 5 12 5" xfId="38581"/>
    <cellStyle name="Note 2 2 2 2 5 13" xfId="10479"/>
    <cellStyle name="Note 2 2 2 2 5 13 2" xfId="20503"/>
    <cellStyle name="Note 2 2 2 2 5 13 2 2" xfId="43583"/>
    <cellStyle name="Note 2 2 2 2 5 13 3" xfId="24806"/>
    <cellStyle name="Note 2 2 2 2 5 13 3 2" xfId="41497"/>
    <cellStyle name="Note 2 2 2 2 5 13 4" xfId="15344"/>
    <cellStyle name="Note 2 2 2 2 5 13 4 2" xfId="31857"/>
    <cellStyle name="Note 2 2 2 2 5 13 5" xfId="38654"/>
    <cellStyle name="Note 2 2 2 2 5 14" xfId="10567"/>
    <cellStyle name="Note 2 2 2 2 5 14 2" xfId="20591"/>
    <cellStyle name="Note 2 2 2 2 5 14 2 2" xfId="41020"/>
    <cellStyle name="Note 2 2 2 2 5 14 3" xfId="24870"/>
    <cellStyle name="Note 2 2 2 2 5 14 3 2" xfId="43289"/>
    <cellStyle name="Note 2 2 2 2 5 14 4" xfId="15432"/>
    <cellStyle name="Note 2 2 2 2 5 14 4 2" xfId="31769"/>
    <cellStyle name="Note 2 2 2 2 5 14 5" xfId="38655"/>
    <cellStyle name="Note 2 2 2 2 5 15" xfId="19308"/>
    <cellStyle name="Note 2 2 2 2 5 15 2" xfId="37397"/>
    <cellStyle name="Note 2 2 2 2 5 16" xfId="19277"/>
    <cellStyle name="Note 2 2 2 2 5 16 2" xfId="35182"/>
    <cellStyle name="Note 2 2 2 2 5 17" xfId="14315"/>
    <cellStyle name="Note 2 2 2 2 5 17 2" xfId="32839"/>
    <cellStyle name="Note 2 2 2 2 5 18" xfId="9516"/>
    <cellStyle name="Note 2 2 2 2 5 18 2" xfId="34992"/>
    <cellStyle name="Note 2 2 2 2 5 18 3" xfId="36102"/>
    <cellStyle name="Note 2 2 2 2 5 19" xfId="35849"/>
    <cellStyle name="Note 2 2 2 2 5 2" xfId="11541"/>
    <cellStyle name="Note 2 2 2 2 5 2 2" xfId="21553"/>
    <cellStyle name="Note 2 2 2 2 5 2 2 2" xfId="40671"/>
    <cellStyle name="Note 2 2 2 2 5 2 3" xfId="25772"/>
    <cellStyle name="Note 2 2 2 2 5 2 3 2" xfId="43892"/>
    <cellStyle name="Note 2 2 2 2 5 2 4" xfId="16406"/>
    <cellStyle name="Note 2 2 2 2 5 2 4 2" xfId="30807"/>
    <cellStyle name="Note 2 2 2 2 5 2 5" xfId="42228"/>
    <cellStyle name="Note 2 2 2 2 5 3" xfId="11364"/>
    <cellStyle name="Note 2 2 2 2 5 3 2" xfId="21376"/>
    <cellStyle name="Note 2 2 2 2 5 3 2 2" xfId="30010"/>
    <cellStyle name="Note 2 2 2 2 5 3 3" xfId="25607"/>
    <cellStyle name="Note 2 2 2 2 5 3 3 2" xfId="36639"/>
    <cellStyle name="Note 2 2 2 2 5 3 4" xfId="16229"/>
    <cellStyle name="Note 2 2 2 2 5 3 4 2" xfId="30984"/>
    <cellStyle name="Note 2 2 2 2 5 3 5" xfId="41112"/>
    <cellStyle name="Note 2 2 2 2 5 4" xfId="10783"/>
    <cellStyle name="Note 2 2 2 2 5 4 2" xfId="20807"/>
    <cellStyle name="Note 2 2 2 2 5 4 2 2" xfId="46217"/>
    <cellStyle name="Note 2 2 2 2 5 4 3" xfId="25068"/>
    <cellStyle name="Note 2 2 2 2 5 4 3 2" xfId="37913"/>
    <cellStyle name="Note 2 2 2 2 5 4 4" xfId="15648"/>
    <cellStyle name="Note 2 2 2 2 5 4 4 2" xfId="31553"/>
    <cellStyle name="Note 2 2 2 2 5 4 5" xfId="38551"/>
    <cellStyle name="Note 2 2 2 2 5 5" xfId="11337"/>
    <cellStyle name="Note 2 2 2 2 5 5 2" xfId="21349"/>
    <cellStyle name="Note 2 2 2 2 5 5 2 2" xfId="30025"/>
    <cellStyle name="Note 2 2 2 2 5 5 3" xfId="25580"/>
    <cellStyle name="Note 2 2 2 2 5 5 3 2" xfId="36615"/>
    <cellStyle name="Note 2 2 2 2 5 5 4" xfId="16202"/>
    <cellStyle name="Note 2 2 2 2 5 5 4 2" xfId="31011"/>
    <cellStyle name="Note 2 2 2 2 5 5 5" xfId="41134"/>
    <cellStyle name="Note 2 2 2 2 5 6" xfId="10637"/>
    <cellStyle name="Note 2 2 2 2 5 6 2" xfId="20661"/>
    <cellStyle name="Note 2 2 2 2 5 6 2 2" xfId="46428"/>
    <cellStyle name="Note 2 2 2 2 5 6 3" xfId="24934"/>
    <cellStyle name="Note 2 2 2 2 5 6 3 2" xfId="42902"/>
    <cellStyle name="Note 2 2 2 2 5 6 4" xfId="15502"/>
    <cellStyle name="Note 2 2 2 2 5 6 4 2" xfId="31699"/>
    <cellStyle name="Note 2 2 2 2 5 6 5" xfId="44768"/>
    <cellStyle name="Note 2 2 2 2 5 7" xfId="11263"/>
    <cellStyle name="Note 2 2 2 2 5 7 2" xfId="21275"/>
    <cellStyle name="Note 2 2 2 2 5 7 2 2" xfId="30087"/>
    <cellStyle name="Note 2 2 2 2 5 7 3" xfId="25506"/>
    <cellStyle name="Note 2 2 2 2 5 7 3 2" xfId="36796"/>
    <cellStyle name="Note 2 2 2 2 5 7 4" xfId="16128"/>
    <cellStyle name="Note 2 2 2 2 5 7 4 2" xfId="31073"/>
    <cellStyle name="Note 2 2 2 2 5 7 5" xfId="39070"/>
    <cellStyle name="Note 2 2 2 2 5 8" xfId="11100"/>
    <cellStyle name="Note 2 2 2 2 5 8 2" xfId="21112"/>
    <cellStyle name="Note 2 2 2 2 5 8 2 2" xfId="39918"/>
    <cellStyle name="Note 2 2 2 2 5 8 3" xfId="25349"/>
    <cellStyle name="Note 2 2 2 2 5 8 3 2" xfId="40333"/>
    <cellStyle name="Note 2 2 2 2 5 8 4" xfId="15965"/>
    <cellStyle name="Note 2 2 2 2 5 8 4 2" xfId="31236"/>
    <cellStyle name="Note 2 2 2 2 5 8 5" xfId="45055"/>
    <cellStyle name="Note 2 2 2 2 5 9" xfId="10964"/>
    <cellStyle name="Note 2 2 2 2 5 9 2" xfId="20976"/>
    <cellStyle name="Note 2 2 2 2 5 9 2 2" xfId="45586"/>
    <cellStyle name="Note 2 2 2 2 5 9 3" xfId="25225"/>
    <cellStyle name="Note 2 2 2 2 5 9 3 2" xfId="43089"/>
    <cellStyle name="Note 2 2 2 2 5 9 4" xfId="15829"/>
    <cellStyle name="Note 2 2 2 2 5 9 4 2" xfId="31372"/>
    <cellStyle name="Note 2 2 2 2 5 9 5" xfId="45150"/>
    <cellStyle name="Note 2 2 2 2 6" xfId="5714"/>
    <cellStyle name="Note 2 2 2 2 6 10" xfId="10851"/>
    <cellStyle name="Note 2 2 2 2 6 10 2" xfId="20863"/>
    <cellStyle name="Note 2 2 2 2 6 10 2 2" xfId="37113"/>
    <cellStyle name="Note 2 2 2 2 6 10 3" xfId="25112"/>
    <cellStyle name="Note 2 2 2 2 6 10 3 2" xfId="46363"/>
    <cellStyle name="Note 2 2 2 2 6 10 4" xfId="15716"/>
    <cellStyle name="Note 2 2 2 2 6 10 4 2" xfId="31485"/>
    <cellStyle name="Note 2 2 2 2 6 10 5" xfId="36082"/>
    <cellStyle name="Note 2 2 2 2 6 11" xfId="10204"/>
    <cellStyle name="Note 2 2 2 2 6 11 2" xfId="20228"/>
    <cellStyle name="Note 2 2 2 2 6 11 2 2" xfId="42682"/>
    <cellStyle name="Note 2 2 2 2 6 11 3" xfId="24572"/>
    <cellStyle name="Note 2 2 2 2 6 11 3 2" xfId="39974"/>
    <cellStyle name="Note 2 2 2 2 6 11 4" xfId="15069"/>
    <cellStyle name="Note 2 2 2 2 6 11 4 2" xfId="32132"/>
    <cellStyle name="Note 2 2 2 2 6 11 5" xfId="38932"/>
    <cellStyle name="Note 2 2 2 2 6 12" xfId="10318"/>
    <cellStyle name="Note 2 2 2 2 6 12 2" xfId="20342"/>
    <cellStyle name="Note 2 2 2 2 6 12 2 2" xfId="38272"/>
    <cellStyle name="Note 2 2 2 2 6 12 3" xfId="24665"/>
    <cellStyle name="Note 2 2 2 2 6 12 3 2" xfId="44113"/>
    <cellStyle name="Note 2 2 2 2 6 12 4" xfId="15183"/>
    <cellStyle name="Note 2 2 2 2 6 12 4 2" xfId="32018"/>
    <cellStyle name="Note 2 2 2 2 6 12 5" xfId="35546"/>
    <cellStyle name="Note 2 2 2 2 6 13" xfId="10478"/>
    <cellStyle name="Note 2 2 2 2 6 13 2" xfId="20502"/>
    <cellStyle name="Note 2 2 2 2 6 13 2 2" xfId="46303"/>
    <cellStyle name="Note 2 2 2 2 6 13 3" xfId="24805"/>
    <cellStyle name="Note 2 2 2 2 6 13 3 2" xfId="44370"/>
    <cellStyle name="Note 2 2 2 2 6 13 4" xfId="15343"/>
    <cellStyle name="Note 2 2 2 2 6 13 4 2" xfId="31858"/>
    <cellStyle name="Note 2 2 2 2 6 13 5" xfId="35606"/>
    <cellStyle name="Note 2 2 2 2 6 14" xfId="10566"/>
    <cellStyle name="Note 2 2 2 2 6 14 2" xfId="20590"/>
    <cellStyle name="Note 2 2 2 2 6 14 2 2" xfId="41246"/>
    <cellStyle name="Note 2 2 2 2 6 14 3" xfId="24869"/>
    <cellStyle name="Note 2 2 2 2 6 14 3 2" xfId="46021"/>
    <cellStyle name="Note 2 2 2 2 6 14 4" xfId="15431"/>
    <cellStyle name="Note 2 2 2 2 6 14 4 2" xfId="31770"/>
    <cellStyle name="Note 2 2 2 2 6 14 5" xfId="35607"/>
    <cellStyle name="Note 2 2 2 2 6 15" xfId="19309"/>
    <cellStyle name="Note 2 2 2 2 6 15 2" xfId="40149"/>
    <cellStyle name="Note 2 2 2 2 6 16" xfId="19276"/>
    <cellStyle name="Note 2 2 2 2 6 16 2" xfId="41451"/>
    <cellStyle name="Note 2 2 2 2 6 17" xfId="14316"/>
    <cellStyle name="Note 2 2 2 2 6 17 2" xfId="32838"/>
    <cellStyle name="Note 2 2 2 2 6 18" xfId="9517"/>
    <cellStyle name="Note 2 2 2 2 6 18 2" xfId="34993"/>
    <cellStyle name="Note 2 2 2 2 6 18 3" xfId="38944"/>
    <cellStyle name="Note 2 2 2 2 6 19" xfId="38999"/>
    <cellStyle name="Note 2 2 2 2 6 2" xfId="11542"/>
    <cellStyle name="Note 2 2 2 2 6 2 2" xfId="21554"/>
    <cellStyle name="Note 2 2 2 2 6 2 2 2" xfId="46683"/>
    <cellStyle name="Note 2 2 2 2 6 2 3" xfId="25773"/>
    <cellStyle name="Note 2 2 2 2 6 2 3 2" xfId="37606"/>
    <cellStyle name="Note 2 2 2 2 6 2 4" xfId="16407"/>
    <cellStyle name="Note 2 2 2 2 6 2 4 2" xfId="30806"/>
    <cellStyle name="Note 2 2 2 2 6 2 5" xfId="35925"/>
    <cellStyle name="Note 2 2 2 2 6 3" xfId="11365"/>
    <cellStyle name="Note 2 2 2 2 6 3 2" xfId="21377"/>
    <cellStyle name="Note 2 2 2 2 6 3 2 2" xfId="30009"/>
    <cellStyle name="Note 2 2 2 2 6 3 3" xfId="25608"/>
    <cellStyle name="Note 2 2 2 2 6 3 3 2" xfId="37968"/>
    <cellStyle name="Note 2 2 2 2 6 3 4" xfId="16230"/>
    <cellStyle name="Note 2 2 2 2 6 3 4 2" xfId="30983"/>
    <cellStyle name="Note 2 2 2 2 6 3 5" xfId="41131"/>
    <cellStyle name="Note 2 2 2 2 6 4" xfId="10782"/>
    <cellStyle name="Note 2 2 2 2 6 4 2" xfId="20806"/>
    <cellStyle name="Note 2 2 2 2 6 4 2 2" xfId="40175"/>
    <cellStyle name="Note 2 2 2 2 6 4 3" xfId="25067"/>
    <cellStyle name="Note 2 2 2 2 6 4 3 2" xfId="44194"/>
    <cellStyle name="Note 2 2 2 2 6 4 4" xfId="15647"/>
    <cellStyle name="Note 2 2 2 2 6 4 4 2" xfId="31554"/>
    <cellStyle name="Note 2 2 2 2 6 4 5" xfId="35495"/>
    <cellStyle name="Note 2 2 2 2 6 5" xfId="11338"/>
    <cellStyle name="Note 2 2 2 2 6 5 2" xfId="21350"/>
    <cellStyle name="Note 2 2 2 2 6 5 2 2" xfId="30024"/>
    <cellStyle name="Note 2 2 2 2 6 5 3" xfId="25581"/>
    <cellStyle name="Note 2 2 2 2 6 5 3 2" xfId="39786"/>
    <cellStyle name="Note 2 2 2 2 6 5 4" xfId="16203"/>
    <cellStyle name="Note 2 2 2 2 6 5 4 2" xfId="31010"/>
    <cellStyle name="Note 2 2 2 2 6 5 5" xfId="38725"/>
    <cellStyle name="Note 2 2 2 2 6 6" xfId="10636"/>
    <cellStyle name="Note 2 2 2 2 6 6 2" xfId="20660"/>
    <cellStyle name="Note 2 2 2 2 6 6 2 2" xfId="40400"/>
    <cellStyle name="Note 2 2 2 2 6 6 3" xfId="24933"/>
    <cellStyle name="Note 2 2 2 2 6 6 3 2" xfId="45651"/>
    <cellStyle name="Note 2 2 2 2 6 6 4" xfId="15501"/>
    <cellStyle name="Note 2 2 2 2 6 6 4 2" xfId="31700"/>
    <cellStyle name="Note 2 2 2 2 6 6 5" xfId="38751"/>
    <cellStyle name="Note 2 2 2 2 6 7" xfId="11264"/>
    <cellStyle name="Note 2 2 2 2 6 7 2" xfId="21276"/>
    <cellStyle name="Note 2 2 2 2 6 7 2 2" xfId="30086"/>
    <cellStyle name="Note 2 2 2 2 6 7 3" xfId="25507"/>
    <cellStyle name="Note 2 2 2 2 6 7 3 2" xfId="39496"/>
    <cellStyle name="Note 2 2 2 2 6 7 4" xfId="16129"/>
    <cellStyle name="Note 2 2 2 2 6 7 4 2" xfId="31072"/>
    <cellStyle name="Note 2 2 2 2 6 7 5" xfId="45051"/>
    <cellStyle name="Note 2 2 2 2 6 8" xfId="11101"/>
    <cellStyle name="Note 2 2 2 2 6 8 2" xfId="21113"/>
    <cellStyle name="Note 2 2 2 2 6 8 2 2" xfId="36931"/>
    <cellStyle name="Note 2 2 2 2 6 8 3" xfId="25350"/>
    <cellStyle name="Note 2 2 2 2 6 8 3 2" xfId="46366"/>
    <cellStyle name="Note 2 2 2 2 6 8 4" xfId="15966"/>
    <cellStyle name="Note 2 2 2 2 6 8 4 2" xfId="31235"/>
    <cellStyle name="Note 2 2 2 2 6 8 5" xfId="42284"/>
    <cellStyle name="Note 2 2 2 2 6 9" xfId="10965"/>
    <cellStyle name="Note 2 2 2 2 6 9 2" xfId="20977"/>
    <cellStyle name="Note 2 2 2 2 6 9 2 2" xfId="42830"/>
    <cellStyle name="Note 2 2 2 2 6 9 3" xfId="25226"/>
    <cellStyle name="Note 2 2 2 2 6 9 3 2" xfId="36791"/>
    <cellStyle name="Note 2 2 2 2 6 9 4" xfId="15830"/>
    <cellStyle name="Note 2 2 2 2 6 9 4 2" xfId="31371"/>
    <cellStyle name="Note 2 2 2 2 6 9 5" xfId="42390"/>
    <cellStyle name="Note 2 2 2 2 7" xfId="11535"/>
    <cellStyle name="Note 2 2 2 2 7 2" xfId="21547"/>
    <cellStyle name="Note 2 2 2 2 7 2 2" xfId="41255"/>
    <cellStyle name="Note 2 2 2 2 7 3" xfId="25766"/>
    <cellStyle name="Note 2 2 2 2 7 3 2" xfId="40667"/>
    <cellStyle name="Note 2 2 2 2 7 4" xfId="16400"/>
    <cellStyle name="Note 2 2 2 2 7 4 2" xfId="30813"/>
    <cellStyle name="Note 2 2 2 2 7 5" xfId="38962"/>
    <cellStyle name="Note 2 2 2 2 8" xfId="11358"/>
    <cellStyle name="Note 2 2 2 2 8 2" xfId="21370"/>
    <cellStyle name="Note 2 2 2 2 8 2 2" xfId="30016"/>
    <cellStyle name="Note 2 2 2 2 8 3" xfId="25601"/>
    <cellStyle name="Note 2 2 2 2 8 3 2" xfId="37215"/>
    <cellStyle name="Note 2 2 2 2 8 4" xfId="16223"/>
    <cellStyle name="Note 2 2 2 2 8 4 2" xfId="30990"/>
    <cellStyle name="Note 2 2 2 2 8 5" xfId="38912"/>
    <cellStyle name="Note 2 2 2 2 9" xfId="10789"/>
    <cellStyle name="Note 2 2 2 2 9 2" xfId="20813"/>
    <cellStyle name="Note 2 2 2 2 9 2 2" xfId="41016"/>
    <cellStyle name="Note 2 2 2 2 9 3" xfId="25074"/>
    <cellStyle name="Note 2 2 2 2 9 3 2" xfId="46586"/>
    <cellStyle name="Note 2 2 2 2 9 4" xfId="15654"/>
    <cellStyle name="Note 2 2 2 2 9 4 2" xfId="31547"/>
    <cellStyle name="Note 2 2 2 2 9 5" xfId="42082"/>
    <cellStyle name="Note 2 2 2 20" xfId="10486"/>
    <cellStyle name="Note 2 2 2 20 2" xfId="20510"/>
    <cellStyle name="Note 2 2 2 20 2 2" xfId="46426"/>
    <cellStyle name="Note 2 2 2 20 3" xfId="24813"/>
    <cellStyle name="Note 2 2 2 20 3 2" xfId="46020"/>
    <cellStyle name="Note 2 2 2 20 4" xfId="15351"/>
    <cellStyle name="Note 2 2 2 20 4 2" xfId="31850"/>
    <cellStyle name="Note 2 2 2 20 5" xfId="35480"/>
    <cellStyle name="Note 2 2 2 21" xfId="10574"/>
    <cellStyle name="Note 2 2 2 21 2" xfId="20598"/>
    <cellStyle name="Note 2 2 2 21 2 2" xfId="43584"/>
    <cellStyle name="Note 2 2 2 21 3" xfId="24877"/>
    <cellStyle name="Note 2 2 2 21 3 2" xfId="45650"/>
    <cellStyle name="Note 2 2 2 21 4" xfId="15439"/>
    <cellStyle name="Note 2 2 2 21 4 2" xfId="31762"/>
    <cellStyle name="Note 2 2 2 21 5" xfId="35481"/>
    <cellStyle name="Note 2 2 2 22" xfId="19301"/>
    <cellStyle name="Note 2 2 2 22 2" xfId="39887"/>
    <cellStyle name="Note 2 2 2 23" xfId="19284"/>
    <cellStyle name="Note 2 2 2 23 2" xfId="41588"/>
    <cellStyle name="Note 2 2 2 24" xfId="14308"/>
    <cellStyle name="Note 2 2 2 24 2" xfId="32846"/>
    <cellStyle name="Note 2 2 2 25" xfId="9509"/>
    <cellStyle name="Note 2 2 2 25 2" xfId="34985"/>
    <cellStyle name="Note 2 2 2 25 3" xfId="39126"/>
    <cellStyle name="Note 2 2 2 26" xfId="44583"/>
    <cellStyle name="Note 2 2 2 3" xfId="5715"/>
    <cellStyle name="Note 2 2 2 3 10" xfId="11351"/>
    <cellStyle name="Note 2 2 2 3 10 2" xfId="21363"/>
    <cellStyle name="Note 2 2 2 3 10 2 2" xfId="30023"/>
    <cellStyle name="Note 2 2 2 3 10 3" xfId="25594"/>
    <cellStyle name="Note 2 2 2 3 10 3 2" xfId="37967"/>
    <cellStyle name="Note 2 2 2 3 10 4" xfId="16216"/>
    <cellStyle name="Note 2 2 2 3 10 4 2" xfId="30997"/>
    <cellStyle name="Note 2 2 2 3 10 5" xfId="44616"/>
    <cellStyle name="Note 2 2 2 3 11" xfId="10635"/>
    <cellStyle name="Note 2 2 2 3 11 2" xfId="20659"/>
    <cellStyle name="Note 2 2 2 3 11 2 2" xfId="36922"/>
    <cellStyle name="Note 2 2 2 3 11 3" xfId="24932"/>
    <cellStyle name="Note 2 2 2 3 11 3 2" xfId="39590"/>
    <cellStyle name="Note 2 2 2 3 11 4" xfId="15500"/>
    <cellStyle name="Note 2 2 2 3 11 4 2" xfId="31701"/>
    <cellStyle name="Note 2 2 2 3 11 5" xfId="35939"/>
    <cellStyle name="Note 2 2 2 3 12" xfId="11265"/>
    <cellStyle name="Note 2 2 2 3 12 2" xfId="21277"/>
    <cellStyle name="Note 2 2 2 3 12 2 2" xfId="30085"/>
    <cellStyle name="Note 2 2 2 3 12 3" xfId="25508"/>
    <cellStyle name="Note 2 2 2 3 12 3 2" xfId="45564"/>
    <cellStyle name="Note 2 2 2 3 12 4" xfId="16130"/>
    <cellStyle name="Note 2 2 2 3 12 4 2" xfId="31071"/>
    <cellStyle name="Note 2 2 2 3 12 5" xfId="42280"/>
    <cellStyle name="Note 2 2 2 3 13" xfId="11102"/>
    <cellStyle name="Note 2 2 2 3 13 2" xfId="21114"/>
    <cellStyle name="Note 2 2 2 3 13 2 2" xfId="40430"/>
    <cellStyle name="Note 2 2 2 3 13 3" xfId="25351"/>
    <cellStyle name="Note 2 2 2 3 13 3 2" xfId="43647"/>
    <cellStyle name="Note 2 2 2 3 13 4" xfId="15967"/>
    <cellStyle name="Note 2 2 2 3 13 4 2" xfId="31234"/>
    <cellStyle name="Note 2 2 2 3 13 5" xfId="35981"/>
    <cellStyle name="Note 2 2 2 3 14" xfId="10966"/>
    <cellStyle name="Note 2 2 2 3 14 2" xfId="20978"/>
    <cellStyle name="Note 2 2 2 3 14 2 2" xfId="36534"/>
    <cellStyle name="Note 2 2 2 3 14 3" xfId="25227"/>
    <cellStyle name="Note 2 2 2 3 14 3 2" xfId="39491"/>
    <cellStyle name="Note 2 2 2 3 14 4" xfId="15831"/>
    <cellStyle name="Note 2 2 2 3 14 4 2" xfId="31370"/>
    <cellStyle name="Note 2 2 2 3 14 5" xfId="36080"/>
    <cellStyle name="Note 2 2 2 3 15" xfId="10852"/>
    <cellStyle name="Note 2 2 2 3 15 2" xfId="20864"/>
    <cellStyle name="Note 2 2 2 3 15 2 2" xfId="39515"/>
    <cellStyle name="Note 2 2 2 3 15 3" xfId="25113"/>
    <cellStyle name="Note 2 2 2 3 15 3 2" xfId="43644"/>
    <cellStyle name="Note 2 2 2 3 15 4" xfId="15717"/>
    <cellStyle name="Note 2 2 2 3 15 4 2" xfId="31484"/>
    <cellStyle name="Note 2 2 2 3 15 5" xfId="38136"/>
    <cellStyle name="Note 2 2 2 3 16" xfId="10203"/>
    <cellStyle name="Note 2 2 2 3 16 2" xfId="20227"/>
    <cellStyle name="Note 2 2 2 3 16 2 2" xfId="45443"/>
    <cellStyle name="Note 2 2 2 3 16 3" xfId="24571"/>
    <cellStyle name="Note 2 2 2 3 16 3 2" xfId="37339"/>
    <cellStyle name="Note 2 2 2 3 16 4" xfId="15068"/>
    <cellStyle name="Note 2 2 2 3 16 4 2" xfId="32133"/>
    <cellStyle name="Note 2 2 2 3 16 5" xfId="35785"/>
    <cellStyle name="Note 2 2 2 3 17" xfId="10317"/>
    <cellStyle name="Note 2 2 2 3 17 2" xfId="20341"/>
    <cellStyle name="Note 2 2 2 3 17 2 2" xfId="36387"/>
    <cellStyle name="Note 2 2 2 3 17 3" xfId="24664"/>
    <cellStyle name="Note 2 2 2 3 17 3 2" xfId="46809"/>
    <cellStyle name="Note 2 2 2 3 17 4" xfId="15182"/>
    <cellStyle name="Note 2 2 2 3 17 4 2" xfId="32019"/>
    <cellStyle name="Note 2 2 2 3 17 5" xfId="41857"/>
    <cellStyle name="Note 2 2 2 3 18" xfId="10477"/>
    <cellStyle name="Note 2 2 2 3 18 2" xfId="20501"/>
    <cellStyle name="Note 2 2 2 3 18 2 2" xfId="40267"/>
    <cellStyle name="Note 2 2 2 3 18 3" xfId="24804"/>
    <cellStyle name="Note 2 2 2 3 18 3 2" xfId="38332"/>
    <cellStyle name="Note 2 2 2 3 18 4" xfId="15342"/>
    <cellStyle name="Note 2 2 2 3 18 4 2" xfId="31859"/>
    <cellStyle name="Note 2 2 2 3 18 5" xfId="41916"/>
    <cellStyle name="Note 2 2 2 3 19" xfId="10565"/>
    <cellStyle name="Note 2 2 2 3 19 2" xfId="20589"/>
    <cellStyle name="Note 2 2 2 3 19 2 2" xfId="38052"/>
    <cellStyle name="Note 2 2 2 3 19 3" xfId="24868"/>
    <cellStyle name="Note 2 2 2 3 19 3 2" xfId="39978"/>
    <cellStyle name="Note 2 2 2 3 19 4" xfId="15430"/>
    <cellStyle name="Note 2 2 2 3 19 4 2" xfId="31771"/>
    <cellStyle name="Note 2 2 2 3 19 5" xfId="41917"/>
    <cellStyle name="Note 2 2 2 3 2" xfId="5716"/>
    <cellStyle name="Note 2 2 2 3 2 10" xfId="10967"/>
    <cellStyle name="Note 2 2 2 3 2 10 2" xfId="20979"/>
    <cellStyle name="Note 2 2 2 3 2 10 2 2" xfId="39698"/>
    <cellStyle name="Note 2 2 2 3 2 10 3" xfId="25228"/>
    <cellStyle name="Note 2 2 2 3 2 10 3 2" xfId="45559"/>
    <cellStyle name="Note 2 2 2 3 2 10 4" xfId="15832"/>
    <cellStyle name="Note 2 2 2 3 2 10 4 2" xfId="31369"/>
    <cellStyle name="Note 2 2 2 3 2 10 5" xfId="38134"/>
    <cellStyle name="Note 2 2 2 3 2 11" xfId="10853"/>
    <cellStyle name="Note 2 2 2 3 2 11 2" xfId="20865"/>
    <cellStyle name="Note 2 2 2 3 2 11 2 2" xfId="45583"/>
    <cellStyle name="Note 2 2 2 3 2 11 3" xfId="25114"/>
    <cellStyle name="Note 2 2 2 3 2 11 3 2" xfId="37348"/>
    <cellStyle name="Note 2 2 2 3 2 11 4" xfId="15718"/>
    <cellStyle name="Note 2 2 2 3 2 11 4 2" xfId="31483"/>
    <cellStyle name="Note 2 2 2 3 2 11 5" xfId="41100"/>
    <cellStyle name="Note 2 2 2 3 2 12" xfId="10202"/>
    <cellStyle name="Note 2 2 2 3 2 12 2" xfId="20226"/>
    <cellStyle name="Note 2 2 2 3 2 12 2 2" xfId="39368"/>
    <cellStyle name="Note 2 2 2 3 2 12 3" xfId="24570"/>
    <cellStyle name="Note 2 2 2 3 2 12 3 2" xfId="43635"/>
    <cellStyle name="Note 2 2 2 3 2 12 4" xfId="15067"/>
    <cellStyle name="Note 2 2 2 3 2 12 4 2" xfId="32134"/>
    <cellStyle name="Note 2 2 2 3 2 12 5" xfId="42092"/>
    <cellStyle name="Note 2 2 2 3 2 13" xfId="10316"/>
    <cellStyle name="Note 2 2 2 3 2 13 2" xfId="20340"/>
    <cellStyle name="Note 2 2 2 3 2 13 2 2" xfId="42684"/>
    <cellStyle name="Note 2 2 2 3 2 13 3" xfId="24663"/>
    <cellStyle name="Note 2 2 2 3 2 13 3 2" xfId="40810"/>
    <cellStyle name="Note 2 2 2 3 2 13 4" xfId="15181"/>
    <cellStyle name="Note 2 2 2 3 2 13 4 2" xfId="32020"/>
    <cellStyle name="Note 2 2 2 3 2 13 5" xfId="44687"/>
    <cellStyle name="Note 2 2 2 3 2 14" xfId="10476"/>
    <cellStyle name="Note 2 2 2 3 2 14 2" xfId="20500"/>
    <cellStyle name="Note 2 2 2 3 2 14 2 2" xfId="37766"/>
    <cellStyle name="Note 2 2 2 3 2 14 3" xfId="24803"/>
    <cellStyle name="Note 2 2 2 3 2 14 3 2" xfId="36629"/>
    <cellStyle name="Note 2 2 2 3 2 14 4" xfId="15341"/>
    <cellStyle name="Note 2 2 2 3 2 14 4 2" xfId="31860"/>
    <cellStyle name="Note 2 2 2 3 2 14 5" xfId="44727"/>
    <cellStyle name="Note 2 2 2 3 2 15" xfId="10564"/>
    <cellStyle name="Note 2 2 2 3 2 15 2" xfId="20588"/>
    <cellStyle name="Note 2 2 2 3 2 15 2 2" xfId="35365"/>
    <cellStyle name="Note 2 2 2 3 2 15 3" xfId="24867"/>
    <cellStyle name="Note 2 2 2 3 2 15 3 2" xfId="37344"/>
    <cellStyle name="Note 2 2 2 3 2 15 4" xfId="15429"/>
    <cellStyle name="Note 2 2 2 3 2 15 4 2" xfId="31772"/>
    <cellStyle name="Note 2 2 2 3 2 15 5" xfId="44728"/>
    <cellStyle name="Note 2 2 2 3 2 16" xfId="19311"/>
    <cellStyle name="Note 2 2 2 3 2 16 2" xfId="43463"/>
    <cellStyle name="Note 2 2 2 3 2 17" xfId="19274"/>
    <cellStyle name="Note 2 2 2 3 2 17 2" xfId="38288"/>
    <cellStyle name="Note 2 2 2 3 2 18" xfId="14318"/>
    <cellStyle name="Note 2 2 2 3 2 18 2" xfId="32836"/>
    <cellStyle name="Note 2 2 2 3 2 19" xfId="9519"/>
    <cellStyle name="Note 2 2 2 3 2 19 2" xfId="34995"/>
    <cellStyle name="Note 2 2 2 3 2 19 3" xfId="42155"/>
    <cellStyle name="Note 2 2 2 3 2 2" xfId="5717"/>
    <cellStyle name="Note 2 2 2 3 2 2 10" xfId="10854"/>
    <cellStyle name="Note 2 2 2 3 2 2 10 2" xfId="20866"/>
    <cellStyle name="Note 2 2 2 3 2 2 10 2 2" xfId="42827"/>
    <cellStyle name="Note 2 2 2 3 2 2 10 3" xfId="25115"/>
    <cellStyle name="Note 2 2 2 3 2 2 10 3 2" xfId="39982"/>
    <cellStyle name="Note 2 2 2 3 2 2 10 4" xfId="15719"/>
    <cellStyle name="Note 2 2 2 3 2 2 10 4 2" xfId="31482"/>
    <cellStyle name="Note 2 2 2 3 2 2 10 5" xfId="41143"/>
    <cellStyle name="Note 2 2 2 3 2 2 11" xfId="10201"/>
    <cellStyle name="Note 2 2 2 3 2 2 11 2" xfId="20225"/>
    <cellStyle name="Note 2 2 2 3 2 2 11 2 2" xfId="36694"/>
    <cellStyle name="Note 2 2 2 3 2 2 11 3" xfId="24569"/>
    <cellStyle name="Note 2 2 2 3 2 2 11 3 2" xfId="46354"/>
    <cellStyle name="Note 2 2 2 3 2 2 11 4" xfId="15066"/>
    <cellStyle name="Note 2 2 2 3 2 2 11 4 2" xfId="32135"/>
    <cellStyle name="Note 2 2 2 3 2 2 11 5" xfId="44873"/>
    <cellStyle name="Note 2 2 2 3 2 2 12" xfId="10315"/>
    <cellStyle name="Note 2 2 2 3 2 2 12 2" xfId="20339"/>
    <cellStyle name="Note 2 2 2 3 2 2 12 2 2" xfId="45445"/>
    <cellStyle name="Note 2 2 2 3 2 2 12 3" xfId="24662"/>
    <cellStyle name="Note 2 2 2 3 2 2 12 3 2" xfId="37906"/>
    <cellStyle name="Note 2 2 2 3 2 2 12 4" xfId="15180"/>
    <cellStyle name="Note 2 2 2 3 2 2 12 4 2" xfId="32021"/>
    <cellStyle name="Note 2 2 2 3 2 2 12 5" xfId="38651"/>
    <cellStyle name="Note 2 2 2 3 2 2 13" xfId="10475"/>
    <cellStyle name="Note 2 2 2 3 2 2 13 2" xfId="20499"/>
    <cellStyle name="Note 2 2 2 3 2 2 13 2 2" xfId="44046"/>
    <cellStyle name="Note 2 2 2 3 2 2 13 3" xfId="24802"/>
    <cellStyle name="Note 2 2 2 3 2 2 13 3 2" xfId="42928"/>
    <cellStyle name="Note 2 2 2 3 2 2 13 4" xfId="15340"/>
    <cellStyle name="Note 2 2 2 3 2 2 13 4 2" xfId="31861"/>
    <cellStyle name="Note 2 2 2 3 2 2 13 5" xfId="38710"/>
    <cellStyle name="Note 2 2 2 3 2 2 14" xfId="10563"/>
    <cellStyle name="Note 2 2 2 3 2 2 14 2" xfId="20587"/>
    <cellStyle name="Note 2 2 2 3 2 2 14 2 2" xfId="41635"/>
    <cellStyle name="Note 2 2 2 3 2 2 14 3" xfId="24866"/>
    <cellStyle name="Note 2 2 2 3 2 2 14 3 2" xfId="43640"/>
    <cellStyle name="Note 2 2 2 3 2 2 14 4" xfId="15428"/>
    <cellStyle name="Note 2 2 2 3 2 2 14 4 2" xfId="31773"/>
    <cellStyle name="Note 2 2 2 3 2 2 14 5" xfId="38711"/>
    <cellStyle name="Note 2 2 2 3 2 2 15" xfId="19312"/>
    <cellStyle name="Note 2 2 2 3 2 2 15 2" xfId="37167"/>
    <cellStyle name="Note 2 2 2 3 2 2 16" xfId="19273"/>
    <cellStyle name="Note 2 2 2 3 2 2 16 2" xfId="36371"/>
    <cellStyle name="Note 2 2 2 3 2 2 17" xfId="14319"/>
    <cellStyle name="Note 2 2 2 3 2 2 17 2" xfId="32835"/>
    <cellStyle name="Note 2 2 2 3 2 2 18" xfId="9520"/>
    <cellStyle name="Note 2 2 2 3 2 2 18 2" xfId="34996"/>
    <cellStyle name="Note 2 2 2 3 2 2 18 3" xfId="35846"/>
    <cellStyle name="Note 2 2 2 3 2 2 19" xfId="35901"/>
    <cellStyle name="Note 2 2 2 3 2 2 2" xfId="11545"/>
    <cellStyle name="Note 2 2 2 3 2 2 2 2" xfId="21557"/>
    <cellStyle name="Note 2 2 2 3 2 2 2 2 2" xfId="29899"/>
    <cellStyle name="Note 2 2 2 3 2 2 2 3" xfId="25776"/>
    <cellStyle name="Note 2 2 2 3 2 2 2 3 2" xfId="43726"/>
    <cellStyle name="Note 2 2 2 3 2 2 2 4" xfId="16410"/>
    <cellStyle name="Note 2 2 2 3 2 2 2 4 2" xfId="30803"/>
    <cellStyle name="Note 2 2 2 3 2 2 2 5" xfId="41971"/>
    <cellStyle name="Note 2 2 2 3 2 2 3" xfId="11368"/>
    <cellStyle name="Note 2 2 2 3 2 2 3 2" xfId="21380"/>
    <cellStyle name="Note 2 2 2 3 2 2 3 2 2" xfId="30006"/>
    <cellStyle name="Note 2 2 2 3 2 2 3 3" xfId="25611"/>
    <cellStyle name="Note 2 2 2 3 2 2 3 3 2" xfId="43979"/>
    <cellStyle name="Note 2 2 2 3 2 2 3 4" xfId="16233"/>
    <cellStyle name="Note 2 2 2 3 2 2 3 4 2" xfId="30980"/>
    <cellStyle name="Note 2 2 2 3 2 2 3 5" xfId="42175"/>
    <cellStyle name="Note 2 2 2 3 2 2 4" xfId="10779"/>
    <cellStyle name="Note 2 2 2 3 2 2 4 2" xfId="20803"/>
    <cellStyle name="Note 2 2 2 3 2 2 4 2 2" xfId="46430"/>
    <cellStyle name="Note 2 2 2 3 2 2 4 3" xfId="25064"/>
    <cellStyle name="Note 2 2 2 3 2 2 4 3 2" xfId="40952"/>
    <cellStyle name="Note 2 2 2 3 2 2 4 4" xfId="15644"/>
    <cellStyle name="Note 2 2 2 3 2 2 4 4 2" xfId="31557"/>
    <cellStyle name="Note 2 2 2 3 2 2 4 5" xfId="38600"/>
    <cellStyle name="Note 2 2 2 3 2 2 5" xfId="11353"/>
    <cellStyle name="Note 2 2 2 3 2 2 5 2" xfId="21365"/>
    <cellStyle name="Note 2 2 2 3 2 2 5 2 2" xfId="30021"/>
    <cellStyle name="Note 2 2 2 3 2 2 5 3" xfId="25596"/>
    <cellStyle name="Note 2 2 2 3 2 2 5 3 2" xfId="40673"/>
    <cellStyle name="Note 2 2 2 3 2 2 5 4" xfId="16218"/>
    <cellStyle name="Note 2 2 2 3 2 2 5 4 2" xfId="30995"/>
    <cellStyle name="Note 2 2 2 3 2 2 5 5" xfId="35457"/>
    <cellStyle name="Note 2 2 2 3 2 2 6" xfId="10633"/>
    <cellStyle name="Note 2 2 2 3 2 2 6 2" xfId="20657"/>
    <cellStyle name="Note 2 2 2 3 2 2 6 2 2" xfId="45956"/>
    <cellStyle name="Note 2 2 2 3 2 2 6 3" xfId="24930"/>
    <cellStyle name="Note 2 2 2 3 2 2 6 3 2" xfId="43334"/>
    <cellStyle name="Note 2 2 2 3 2 2 6 4" xfId="15498"/>
    <cellStyle name="Note 2 2 2 3 2 2 6 4 2" xfId="31703"/>
    <cellStyle name="Note 2 2 2 3 2 2 6 5" xfId="45013"/>
    <cellStyle name="Note 2 2 2 3 2 2 7" xfId="11267"/>
    <cellStyle name="Note 2 2 2 3 2 2 7 2" xfId="21279"/>
    <cellStyle name="Note 2 2 2 3 2 2 7 2 2" xfId="30083"/>
    <cellStyle name="Note 2 2 2 3 2 2 7 3" xfId="25510"/>
    <cellStyle name="Note 2 2 2 3 2 2 7 3 2" xfId="36512"/>
    <cellStyle name="Note 2 2 2 3 2 2 7 4" xfId="16132"/>
    <cellStyle name="Note 2 2 2 3 2 2 7 4 2" xfId="31069"/>
    <cellStyle name="Note 2 2 2 3 2 2 7 5" xfId="38812"/>
    <cellStyle name="Note 2 2 2 3 2 2 8" xfId="11104"/>
    <cellStyle name="Note 2 2 2 3 2 2 8 2" xfId="21116"/>
    <cellStyle name="Note 2 2 2 3 2 2 8 2 2" xfId="39855"/>
    <cellStyle name="Note 2 2 2 3 2 2 8 3" xfId="25353"/>
    <cellStyle name="Note 2 2 2 3 2 2 8 3 2" xfId="39985"/>
    <cellStyle name="Note 2 2 2 3 2 2 8 4" xfId="15969"/>
    <cellStyle name="Note 2 2 2 3 2 2 8 4 2" xfId="31232"/>
    <cellStyle name="Note 2 2 2 3 2 2 8 5" xfId="44813"/>
    <cellStyle name="Note 2 2 2 3 2 2 9" xfId="10968"/>
    <cellStyle name="Note 2 2 2 3 2 2 9 2" xfId="20980"/>
    <cellStyle name="Note 2 2 2 3 2 2 9 2 2" xfId="45754"/>
    <cellStyle name="Note 2 2 2 3 2 2 9 3" xfId="25229"/>
    <cellStyle name="Note 2 2 2 3 2 2 9 3 2" xfId="42803"/>
    <cellStyle name="Note 2 2 2 3 2 2 9 4" xfId="15833"/>
    <cellStyle name="Note 2 2 2 3 2 2 9 4 2" xfId="31368"/>
    <cellStyle name="Note 2 2 2 3 2 2 9 5" xfId="41102"/>
    <cellStyle name="Note 2 2 2 3 2 20" xfId="42210"/>
    <cellStyle name="Note 2 2 2 3 2 3" xfId="11544"/>
    <cellStyle name="Note 2 2 2 3 2 3 2" xfId="21556"/>
    <cellStyle name="Note 2 2 2 3 2 3 2 2" xfId="37693"/>
    <cellStyle name="Note 2 2 2 3 2 3 3" xfId="25775"/>
    <cellStyle name="Note 2 2 2 3 2 3 3 2" xfId="46435"/>
    <cellStyle name="Note 2 2 2 3 2 3 4" xfId="16409"/>
    <cellStyle name="Note 2 2 2 3 2 3 4 2" xfId="30804"/>
    <cellStyle name="Note 2 2 2 3 2 3 5" xfId="44782"/>
    <cellStyle name="Note 2 2 2 3 2 4" xfId="11367"/>
    <cellStyle name="Note 2 2 2 3 2 4 2" xfId="21379"/>
    <cellStyle name="Note 2 2 2 3 2 4 2 2" xfId="30007"/>
    <cellStyle name="Note 2 2 2 3 2 4 3" xfId="25610"/>
    <cellStyle name="Note 2 2 2 3 2 4 3 2" xfId="40672"/>
    <cellStyle name="Note 2 2 2 3 2 4 4" xfId="16232"/>
    <cellStyle name="Note 2 2 2 3 2 4 4 2" xfId="30981"/>
    <cellStyle name="Note 2 2 2 3 2 4 5" xfId="44944"/>
    <cellStyle name="Note 2 2 2 3 2 5" xfId="10780"/>
    <cellStyle name="Note 2 2 2 3 2 5 2" xfId="20804"/>
    <cellStyle name="Note 2 2 2 3 2 5 2 2" xfId="43717"/>
    <cellStyle name="Note 2 2 2 3 2 5 3" xfId="25065"/>
    <cellStyle name="Note 2 2 2 3 2 5 3 2" xfId="40888"/>
    <cellStyle name="Note 2 2 2 3 2 5 4" xfId="15645"/>
    <cellStyle name="Note 2 2 2 3 2 5 4 2" xfId="31556"/>
    <cellStyle name="Note 2 2 2 3 2 5 5" xfId="44644"/>
    <cellStyle name="Note 2 2 2 3 2 6" xfId="11352"/>
    <cellStyle name="Note 2 2 2 3 2 6 2" xfId="21364"/>
    <cellStyle name="Note 2 2 2 3 2 6 2 2" xfId="30022"/>
    <cellStyle name="Note 2 2 2 3 2 6 3" xfId="25595"/>
    <cellStyle name="Note 2 2 2 3 2 6 3 2" xfId="40941"/>
    <cellStyle name="Note 2 2 2 3 2 6 4" xfId="16217"/>
    <cellStyle name="Note 2 2 2 3 2 6 4 2" xfId="30996"/>
    <cellStyle name="Note 2 2 2 3 2 6 5" xfId="41765"/>
    <cellStyle name="Note 2 2 2 3 2 7" xfId="10634"/>
    <cellStyle name="Note 2 2 2 3 2 7 2" xfId="20658"/>
    <cellStyle name="Note 2 2 2 3 2 7 2 2" xfId="43220"/>
    <cellStyle name="Note 2 2 2 3 2 7 3" xfId="24931"/>
    <cellStyle name="Note 2 2 2 3 2 7 3 2" xfId="37040"/>
    <cellStyle name="Note 2 2 2 3 2 7 4" xfId="15499"/>
    <cellStyle name="Note 2 2 2 3 2 7 4 2" xfId="31702"/>
    <cellStyle name="Note 2 2 2 3 2 7 5" xfId="42242"/>
    <cellStyle name="Note 2 2 2 3 2 8" xfId="11266"/>
    <cellStyle name="Note 2 2 2 3 2 8 2" xfId="21278"/>
    <cellStyle name="Note 2 2 2 3 2 8 2 2" xfId="30084"/>
    <cellStyle name="Note 2 2 2 3 2 8 3" xfId="25509"/>
    <cellStyle name="Note 2 2 2 3 2 8 3 2" xfId="42808"/>
    <cellStyle name="Note 2 2 2 3 2 8 4" xfId="16131"/>
    <cellStyle name="Note 2 2 2 3 2 8 4 2" xfId="31070"/>
    <cellStyle name="Note 2 2 2 3 2 8 5" xfId="35977"/>
    <cellStyle name="Note 2 2 2 3 2 9" xfId="11103"/>
    <cellStyle name="Note 2 2 2 3 2 9 2" xfId="21115"/>
    <cellStyle name="Note 2 2 2 3 2 9 2 2" xfId="37453"/>
    <cellStyle name="Note 2 2 2 3 2 9 3" xfId="25352"/>
    <cellStyle name="Note 2 2 2 3 2 9 3 2" xfId="37351"/>
    <cellStyle name="Note 2 2 2 3 2 9 4" xfId="15968"/>
    <cellStyle name="Note 2 2 2 3 2 9 4 2" xfId="31233"/>
    <cellStyle name="Note 2 2 2 3 2 9 5" xfId="38808"/>
    <cellStyle name="Note 2 2 2 3 20" xfId="19310"/>
    <cellStyle name="Note 2 2 2 3 20 2" xfId="46191"/>
    <cellStyle name="Note 2 2 2 3 21" xfId="19275"/>
    <cellStyle name="Note 2 2 2 3 21 2" xfId="44325"/>
    <cellStyle name="Note 2 2 2 3 22" xfId="14317"/>
    <cellStyle name="Note 2 2 2 3 22 2" xfId="32837"/>
    <cellStyle name="Note 2 2 2 3 23" xfId="9518"/>
    <cellStyle name="Note 2 2 2 3 23 2" xfId="34994"/>
    <cellStyle name="Note 2 2 2 3 23 3" xfId="44936"/>
    <cellStyle name="Note 2 2 2 3 24" xfId="44980"/>
    <cellStyle name="Note 2 2 2 3 3" xfId="5718"/>
    <cellStyle name="Note 2 2 2 3 3 10" xfId="10969"/>
    <cellStyle name="Note 2 2 2 3 3 10 2" xfId="20981"/>
    <cellStyle name="Note 2 2 2 3 3 10 2 2" xfId="43007"/>
    <cellStyle name="Note 2 2 2 3 3 10 3" xfId="25230"/>
    <cellStyle name="Note 2 2 2 3 3 10 3 2" xfId="36507"/>
    <cellStyle name="Note 2 2 2 3 3 10 4" xfId="15834"/>
    <cellStyle name="Note 2 2 2 3 3 10 4 2" xfId="31367"/>
    <cellStyle name="Note 2 2 2 3 3 10 5" xfId="41141"/>
    <cellStyle name="Note 2 2 2 3 3 11" xfId="10855"/>
    <cellStyle name="Note 2 2 2 3 3 11 2" xfId="20867"/>
    <cellStyle name="Note 2 2 2 3 3 11 2 2" xfId="36531"/>
    <cellStyle name="Note 2 2 2 3 3 11 3" xfId="25116"/>
    <cellStyle name="Note 2 2 2 3 3 11 3 2" xfId="46025"/>
    <cellStyle name="Note 2 2 2 3 3 11 4" xfId="15720"/>
    <cellStyle name="Note 2 2 2 3 3 11 4 2" xfId="31481"/>
    <cellStyle name="Note 2 2 2 3 3 11 5" xfId="38716"/>
    <cellStyle name="Note 2 2 2 3 3 12" xfId="10200"/>
    <cellStyle name="Note 2 2 2 3 3 12 2" xfId="20224"/>
    <cellStyle name="Note 2 2 2 3 3 12 2 2" xfId="42993"/>
    <cellStyle name="Note 2 2 2 3 3 12 3" xfId="24568"/>
    <cellStyle name="Note 2 2 2 3 3 12 3 2" xfId="40321"/>
    <cellStyle name="Note 2 2 2 3 3 12 4" xfId="15065"/>
    <cellStyle name="Note 2 2 2 3 3 12 4 2" xfId="32136"/>
    <cellStyle name="Note 2 2 2 3 3 12 5" xfId="38886"/>
    <cellStyle name="Note 2 2 2 3 3 13" xfId="10314"/>
    <cellStyle name="Note 2 2 2 3 3 13 2" xfId="20338"/>
    <cellStyle name="Note 2 2 2 3 3 13 2 2" xfId="39370"/>
    <cellStyle name="Note 2 2 2 3 3 13 3" xfId="24661"/>
    <cellStyle name="Note 2 2 2 3 3 13 3 2" xfId="44187"/>
    <cellStyle name="Note 2 2 2 3 3 13 4" xfId="15179"/>
    <cellStyle name="Note 2 2 2 3 3 13 4 2" xfId="32022"/>
    <cellStyle name="Note 2 2 2 3 3 13 5" xfId="35603"/>
    <cellStyle name="Note 2 2 2 3 3 14" xfId="10474"/>
    <cellStyle name="Note 2 2 2 3 3 14 2" xfId="20498"/>
    <cellStyle name="Note 2 2 2 3 3 14 2 2" xfId="46744"/>
    <cellStyle name="Note 2 2 2 3 3 14 3" xfId="24801"/>
    <cellStyle name="Note 2 2 2 3 3 14 3 2" xfId="45677"/>
    <cellStyle name="Note 2 2 2 3 3 14 4" xfId="15339"/>
    <cellStyle name="Note 2 2 2 3 3 14 4 2" xfId="31862"/>
    <cellStyle name="Note 2 2 2 3 3 14 5" xfId="41149"/>
    <cellStyle name="Note 2 2 2 3 3 15" xfId="10562"/>
    <cellStyle name="Note 2 2 2 3 3 15 2" xfId="20586"/>
    <cellStyle name="Note 2 2 2 3 3 15 2 2" xfId="44504"/>
    <cellStyle name="Note 2 2 2 3 3 15 3" xfId="24865"/>
    <cellStyle name="Note 2 2 2 3 3 15 3 2" xfId="46359"/>
    <cellStyle name="Note 2 2 2 3 3 15 4" xfId="15427"/>
    <cellStyle name="Note 2 2 2 3 3 15 4 2" xfId="31774"/>
    <cellStyle name="Note 2 2 2 3 3 15 5" xfId="41148"/>
    <cellStyle name="Note 2 2 2 3 3 16" xfId="19313"/>
    <cellStyle name="Note 2 2 2 3 3 16 2" xfId="30232"/>
    <cellStyle name="Note 2 2 2 3 3 17" xfId="19272"/>
    <cellStyle name="Note 2 2 2 3 3 17 2" xfId="42668"/>
    <cellStyle name="Note 2 2 2 3 3 18" xfId="14320"/>
    <cellStyle name="Note 2 2 2 3 3 18 2" xfId="32834"/>
    <cellStyle name="Note 2 2 2 3 3 19" xfId="9521"/>
    <cellStyle name="Note 2 2 2 3 3 19 2" xfId="34997"/>
    <cellStyle name="Note 2 2 2 3 3 19 3" xfId="38995"/>
    <cellStyle name="Note 2 2 2 3 3 2" xfId="5719"/>
    <cellStyle name="Note 2 2 2 3 3 2 10" xfId="10856"/>
    <cellStyle name="Note 2 2 2 3 3 2 10 2" xfId="20868"/>
    <cellStyle name="Note 2 2 2 3 3 2 10 2 2" xfId="39695"/>
    <cellStyle name="Note 2 2 2 3 3 2 10 3" xfId="25117"/>
    <cellStyle name="Note 2 2 2 3 3 2 10 3 2" xfId="43293"/>
    <cellStyle name="Note 2 2 2 3 3 2 10 4" xfId="15721"/>
    <cellStyle name="Note 2 2 2 3 3 2 10 4 2" xfId="31480"/>
    <cellStyle name="Note 2 2 2 3 3 2 10 5" xfId="44733"/>
    <cellStyle name="Note 2 2 2 3 3 2 11" xfId="10199"/>
    <cellStyle name="Note 2 2 2 3 3 2 11 2" xfId="20223"/>
    <cellStyle name="Note 2 2 2 3 3 2 11 2 2" xfId="45740"/>
    <cellStyle name="Note 2 2 2 3 3 2 11 3" xfId="24567"/>
    <cellStyle name="Note 2 2 2 3 3 2 11 3 2" xfId="29850"/>
    <cellStyle name="Note 2 2 2 3 3 2 11 4" xfId="15064"/>
    <cellStyle name="Note 2 2 2 3 3 2 11 4 2" xfId="32137"/>
    <cellStyle name="Note 2 2 2 3 3 2 11 5" xfId="35437"/>
    <cellStyle name="Note 2 2 2 3 3 2 12" xfId="10313"/>
    <cellStyle name="Note 2 2 2 3 3 2 12 2" xfId="20337"/>
    <cellStyle name="Note 2 2 2 3 3 2 12 2 2" xfId="36696"/>
    <cellStyle name="Note 2 2 2 3 3 2 12 3" xfId="24660"/>
    <cellStyle name="Note 2 2 2 3 3 2 12 3 2" xfId="46879"/>
    <cellStyle name="Note 2 2 2 3 3 2 12 4" xfId="15178"/>
    <cellStyle name="Note 2 2 2 3 3 2 12 4 2" xfId="32023"/>
    <cellStyle name="Note 2 2 2 3 3 2 12 5" xfId="41913"/>
    <cellStyle name="Note 2 2 2 3 3 2 13" xfId="10473"/>
    <cellStyle name="Note 2 2 2 3 3 2 13 2" xfId="20497"/>
    <cellStyle name="Note 2 2 2 3 3 2 13 2 2" xfId="40741"/>
    <cellStyle name="Note 2 2 2 3 3 2 13 3" xfId="24800"/>
    <cellStyle name="Note 2 2 2 3 3 2 13 3 2" xfId="39616"/>
    <cellStyle name="Note 2 2 2 3 3 2 13 4" xfId="15338"/>
    <cellStyle name="Note 2 2 2 3 3 2 13 4 2" xfId="31863"/>
    <cellStyle name="Note 2 2 2 3 3 2 13 5" xfId="41094"/>
    <cellStyle name="Note 2 2 2 3 3 2 14" xfId="10561"/>
    <cellStyle name="Note 2 2 2 3 3 2 14 2" xfId="20585"/>
    <cellStyle name="Note 2 2 2 3 3 2 14 2 2" xfId="38470"/>
    <cellStyle name="Note 2 2 2 3 3 2 14 3" xfId="24864"/>
    <cellStyle name="Note 2 2 2 3 3 2 14 3 2" xfId="40326"/>
    <cellStyle name="Note 2 2 2 3 3 2 14 4" xfId="15426"/>
    <cellStyle name="Note 2 2 2 3 3 2 14 4 2" xfId="31775"/>
    <cellStyle name="Note 2 2 2 3 3 2 14 5" xfId="41095"/>
    <cellStyle name="Note 2 2 2 3 3 2 15" xfId="19314"/>
    <cellStyle name="Note 2 2 2 3 3 2 15 2" xfId="40068"/>
    <cellStyle name="Note 2 2 2 3 3 2 16" xfId="19271"/>
    <cellStyle name="Note 2 2 2 3 3 2 16 2" xfId="45429"/>
    <cellStyle name="Note 2 2 2 3 3 2 17" xfId="14321"/>
    <cellStyle name="Note 2 2 2 3 3 2 17 2" xfId="32833"/>
    <cellStyle name="Note 2 2 2 3 3 2 18" xfId="9522"/>
    <cellStyle name="Note 2 2 2 3 3 2 18 2" xfId="34998"/>
    <cellStyle name="Note 2 2 2 3 3 2 18 3" xfId="44976"/>
    <cellStyle name="Note 2 2 2 3 3 2 19" xfId="44984"/>
    <cellStyle name="Note 2 2 2 3 3 2 2" xfId="11547"/>
    <cellStyle name="Note 2 2 2 3 3 2 2 2" xfId="21559"/>
    <cellStyle name="Note 2 2 2 3 3 2 2 2 2" xfId="29897"/>
    <cellStyle name="Note 2 2 2 3 3 2 2 3" xfId="25778"/>
    <cellStyle name="Note 2 2 2 3 3 2 2 3 2" xfId="40103"/>
    <cellStyle name="Note 2 2 2 3 3 2 2 4" xfId="16412"/>
    <cellStyle name="Note 2 2 2 3 3 2 2 4 2" xfId="30801"/>
    <cellStyle name="Note 2 2 2 3 3 2 2 5" xfId="39066"/>
    <cellStyle name="Note 2 2 2 3 3 2 3" xfId="11370"/>
    <cellStyle name="Note 2 2 2 3 3 2 3 2" xfId="21382"/>
    <cellStyle name="Note 2 2 2 3 3 2 3 2 2" xfId="30004"/>
    <cellStyle name="Note 2 2 2 3 3 2 3 3" xfId="25613"/>
    <cellStyle name="Note 2 2 2 3 3 2 3 3 2" xfId="40196"/>
    <cellStyle name="Note 2 2 2 3 3 2 3 4" xfId="16235"/>
    <cellStyle name="Note 2 2 2 3 3 2 3 4 2" xfId="30978"/>
    <cellStyle name="Note 2 2 2 3 3 2 3 5" xfId="39020"/>
    <cellStyle name="Note 2 2 2 3 3 2 4" xfId="10777"/>
    <cellStyle name="Note 2 2 2 3 3 2 4 2" xfId="20801"/>
    <cellStyle name="Note 2 2 2 3 3 2 4 2 2" xfId="36924"/>
    <cellStyle name="Note 2 2 2 3 3 2 4 3" xfId="25062"/>
    <cellStyle name="Note 2 2 2 3 3 2 4 3 2" xfId="37979"/>
    <cellStyle name="Note 2 2 2 3 3 2 4 4" xfId="15642"/>
    <cellStyle name="Note 2 2 2 3 3 2 4 4 2" xfId="31559"/>
    <cellStyle name="Note 2 2 2 3 3 2 4 5" xfId="41865"/>
    <cellStyle name="Note 2 2 2 3 3 2 5" xfId="11419"/>
    <cellStyle name="Note 2 2 2 3 3 2 5 2" xfId="21431"/>
    <cellStyle name="Note 2 2 2 3 3 2 5 2 2" xfId="29955"/>
    <cellStyle name="Note 2 2 2 3 3 2 5 3" xfId="25662"/>
    <cellStyle name="Note 2 2 2 3 3 2 5 3 2" xfId="29793"/>
    <cellStyle name="Note 2 2 2 3 3 2 5 4" xfId="16284"/>
    <cellStyle name="Note 2 2 2 3 3 2 5 4 2" xfId="30929"/>
    <cellStyle name="Note 2 2 2 3 3 2 5 5" xfId="45077"/>
    <cellStyle name="Note 2 2 2 3 3 2 6" xfId="10631"/>
    <cellStyle name="Note 2 2 2 3 3 2 6 2" xfId="20655"/>
    <cellStyle name="Note 2 2 2 3 3 2 6 2 2" xfId="37288"/>
    <cellStyle name="Note 2 2 2 3 3 2 6 3" xfId="24928"/>
    <cellStyle name="Note 2 2 2 3 3 2 6 3 2" xfId="40023"/>
    <cellStyle name="Note 2 2 2 3 3 2 6 4" xfId="15496"/>
    <cellStyle name="Note 2 2 2 3 3 2 6 4 2" xfId="31705"/>
    <cellStyle name="Note 2 2 2 3 3 2 6 5" xfId="35878"/>
    <cellStyle name="Note 2 2 2 3 3 2 7" xfId="11269"/>
    <cellStyle name="Note 2 2 2 3 3 2 7 2" xfId="21281"/>
    <cellStyle name="Note 2 2 2 3 3 2 7 2 2" xfId="30081"/>
    <cellStyle name="Note 2 2 2 3 3 2 7 3" xfId="25512"/>
    <cellStyle name="Note 2 2 2 3 3 2 7 3 2" xfId="40896"/>
    <cellStyle name="Note 2 2 2 3 3 2 7 4" xfId="16134"/>
    <cellStyle name="Note 2 2 2 3 3 2 7 4 2" xfId="31067"/>
    <cellStyle name="Note 2 2 2 3 3 2 7 5" xfId="42025"/>
    <cellStyle name="Note 2 2 2 3 3 2 8" xfId="11106"/>
    <cellStyle name="Note 2 2 2 3 3 2 8 2" xfId="21118"/>
    <cellStyle name="Note 2 2 2 3 3 2 8 2 2" xfId="36867"/>
    <cellStyle name="Note 2 2 2 3 3 2 8 3" xfId="25355"/>
    <cellStyle name="Note 2 2 2 3 3 2 8 3 2" xfId="43297"/>
    <cellStyle name="Note 2 2 2 3 3 2 8 4" xfId="15971"/>
    <cellStyle name="Note 2 2 2 3 3 2 8 4 2" xfId="31230"/>
    <cellStyle name="Note 2 2 2 3 3 2 8 5" xfId="35705"/>
    <cellStyle name="Note 2 2 2 3 3 2 9" xfId="10970"/>
    <cellStyle name="Note 2 2 2 3 3 2 9 2" xfId="20982"/>
    <cellStyle name="Note 2 2 2 3 3 2 9 2 2" xfId="36708"/>
    <cellStyle name="Note 2 2 2 3 3 2 9 3" xfId="25231"/>
    <cellStyle name="Note 2 2 2 3 3 2 9 3 2" xfId="39618"/>
    <cellStyle name="Note 2 2 2 3 3 2 9 4" xfId="15835"/>
    <cellStyle name="Note 2 2 2 3 3 2 9 4 2" xfId="31366"/>
    <cellStyle name="Note 2 2 2 3 3 2 9 5" xfId="38718"/>
    <cellStyle name="Note 2 2 2 3 3 20" xfId="39003"/>
    <cellStyle name="Note 2 2 2 3 3 3" xfId="11546"/>
    <cellStyle name="Note 2 2 2 3 3 3 2" xfId="21558"/>
    <cellStyle name="Note 2 2 2 3 3 3 2 2" xfId="29898"/>
    <cellStyle name="Note 2 2 2 3 3 3 3" xfId="25777"/>
    <cellStyle name="Note 2 2 2 3 3 3 3 2" xfId="37433"/>
    <cellStyle name="Note 2 2 2 3 3 3 4" xfId="16411"/>
    <cellStyle name="Note 2 2 2 3 3 3 4 2" xfId="30802"/>
    <cellStyle name="Note 2 2 2 3 3 3 5" xfId="35661"/>
    <cellStyle name="Note 2 2 2 3 3 4" xfId="11369"/>
    <cellStyle name="Note 2 2 2 3 3 4 2" xfId="21381"/>
    <cellStyle name="Note 2 2 2 3 3 4 2 2" xfId="30005"/>
    <cellStyle name="Note 2 2 2 3 3 4 3" xfId="25612"/>
    <cellStyle name="Note 2 2 2 3 3 4 3 2" xfId="37694"/>
    <cellStyle name="Note 2 2 2 3 3 4 4" xfId="16234"/>
    <cellStyle name="Note 2 2 2 3 3 4 4 2" xfId="30979"/>
    <cellStyle name="Note 2 2 2 3 3 4 5" xfId="35866"/>
    <cellStyle name="Note 2 2 2 3 3 5" xfId="10778"/>
    <cellStyle name="Note 2 2 2 3 3 5 2" xfId="20802"/>
    <cellStyle name="Note 2 2 2 3 3 5 2 2" xfId="40402"/>
    <cellStyle name="Note 2 2 2 3 3 5 3" xfId="25063"/>
    <cellStyle name="Note 2 2 2 3 3 5 3 2" xfId="41314"/>
    <cellStyle name="Note 2 2 2 3 3 5 4" xfId="15643"/>
    <cellStyle name="Note 2 2 2 3 3 5 4 2" xfId="31558"/>
    <cellStyle name="Note 2 2 2 3 3 5 5" xfId="35554"/>
    <cellStyle name="Note 2 2 2 3 3 6" xfId="11354"/>
    <cellStyle name="Note 2 2 2 3 3 6 2" xfId="21366"/>
    <cellStyle name="Note 2 2 2 3 3 6 2 2" xfId="30020"/>
    <cellStyle name="Note 2 2 2 3 3 6 3" xfId="25597"/>
    <cellStyle name="Note 2 2 2 3 3 6 3 2" xfId="43980"/>
    <cellStyle name="Note 2 2 2 3 3 6 4" xfId="16219"/>
    <cellStyle name="Note 2 2 2 3 3 6 4 2" xfId="30994"/>
    <cellStyle name="Note 2 2 2 3 3 6 5" xfId="38866"/>
    <cellStyle name="Note 2 2 2 3 3 7" xfId="10632"/>
    <cellStyle name="Note 2 2 2 3 3 7 2" xfId="20656"/>
    <cellStyle name="Note 2 2 2 3 3 7 2 2" xfId="39909"/>
    <cellStyle name="Note 2 2 2 3 3 7 3" xfId="24929"/>
    <cellStyle name="Note 2 2 2 3 3 7 3 2" xfId="46064"/>
    <cellStyle name="Note 2 2 2 3 3 7 4" xfId="15497"/>
    <cellStyle name="Note 2 2 2 3 3 7 4 2" xfId="31704"/>
    <cellStyle name="Note 2 2 2 3 3 7 5" xfId="39032"/>
    <cellStyle name="Note 2 2 2 3 3 8" xfId="11268"/>
    <cellStyle name="Note 2 2 2 3 3 8 2" xfId="21280"/>
    <cellStyle name="Note 2 2 2 3 3 8 2 2" xfId="30082"/>
    <cellStyle name="Note 2 2 2 3 3 8 3" xfId="25511"/>
    <cellStyle name="Note 2 2 2 3 3 8 3 2" xfId="29835"/>
    <cellStyle name="Note 2 2 2 3 3 8 4" xfId="16133"/>
    <cellStyle name="Note 2 2 2 3 3 8 4 2" xfId="31068"/>
    <cellStyle name="Note 2 2 2 3 3 8 5" xfId="44817"/>
    <cellStyle name="Note 2 2 2 3 3 9" xfId="11105"/>
    <cellStyle name="Note 2 2 2 3 3 9 2" xfId="21117"/>
    <cellStyle name="Note 2 2 2 3 3 9 2 2" xfId="43164"/>
    <cellStyle name="Note 2 2 2 3 3 9 3" xfId="25354"/>
    <cellStyle name="Note 2 2 2 3 3 9 3 2" xfId="46029"/>
    <cellStyle name="Note 2 2 2 3 3 9 4" xfId="15970"/>
    <cellStyle name="Note 2 2 2 3 3 9 4 2" xfId="31231"/>
    <cellStyle name="Note 2 2 2 3 3 9 5" xfId="42021"/>
    <cellStyle name="Note 2 2 2 3 4" xfId="5720"/>
    <cellStyle name="Note 2 2 2 3 4 10" xfId="10857"/>
    <cellStyle name="Note 2 2 2 3 4 10 2" xfId="20869"/>
    <cellStyle name="Note 2 2 2 3 4 10 2 2" xfId="45751"/>
    <cellStyle name="Note 2 2 2 3 4 10 3" xfId="25118"/>
    <cellStyle name="Note 2 2 2 3 4 10 3 2" xfId="36998"/>
    <cellStyle name="Note 2 2 2 3 4 10 4" xfId="15722"/>
    <cellStyle name="Note 2 2 2 3 4 10 4 2" xfId="31479"/>
    <cellStyle name="Note 2 2 2 3 4 10 5" xfId="41922"/>
    <cellStyle name="Note 2 2 2 3 4 11" xfId="10198"/>
    <cellStyle name="Note 2 2 2 3 4 11 2" xfId="20222"/>
    <cellStyle name="Note 2 2 2 3 4 11 2 2" xfId="39684"/>
    <cellStyle name="Note 2 2 2 3 4 11 3" xfId="24566"/>
    <cellStyle name="Note 2 2 2 3 4 11 3 2" xfId="37508"/>
    <cellStyle name="Note 2 2 2 3 4 11 4" xfId="15063"/>
    <cellStyle name="Note 2 2 2 3 4 11 4 2" xfId="32138"/>
    <cellStyle name="Note 2 2 2 3 4 11 5" xfId="41745"/>
    <cellStyle name="Note 2 2 2 3 4 12" xfId="10312"/>
    <cellStyle name="Note 2 2 2 3 4 12 2" xfId="20336"/>
    <cellStyle name="Note 2 2 2 3 4 12 2 2" xfId="42995"/>
    <cellStyle name="Note 2 2 2 3 4 12 3" xfId="24659"/>
    <cellStyle name="Note 2 2 2 3 4 12 3 2" xfId="40881"/>
    <cellStyle name="Note 2 2 2 3 4 12 4" xfId="15177"/>
    <cellStyle name="Note 2 2 2 3 4 12 4 2" xfId="32024"/>
    <cellStyle name="Note 2 2 2 3 4 12 5" xfId="44724"/>
    <cellStyle name="Note 2 2 2 3 4 13" xfId="10472"/>
    <cellStyle name="Note 2 2 2 3 4 13 2" xfId="20496"/>
    <cellStyle name="Note 2 2 2 3 4 13 2 2" xfId="41021"/>
    <cellStyle name="Note 2 2 2 3 4 13 3" xfId="24799"/>
    <cellStyle name="Note 2 2 2 3 4 13 3 2" xfId="36505"/>
    <cellStyle name="Note 2 2 2 3 4 13 4" xfId="15337"/>
    <cellStyle name="Note 2 2 2 3 4 13 4 2" xfId="31864"/>
    <cellStyle name="Note 2 2 2 3 4 13 5" xfId="38142"/>
    <cellStyle name="Note 2 2 2 3 4 14" xfId="10560"/>
    <cellStyle name="Note 2 2 2 3 4 14 2" xfId="20584"/>
    <cellStyle name="Note 2 2 2 3 4 14 2 2" xfId="35297"/>
    <cellStyle name="Note 2 2 2 3 4 14 3" xfId="24863"/>
    <cellStyle name="Note 2 2 2 3 4 14 3 2" xfId="29846"/>
    <cellStyle name="Note 2 2 2 3 4 14 4" xfId="15425"/>
    <cellStyle name="Note 2 2 2 3 4 14 4 2" xfId="31776"/>
    <cellStyle name="Note 2 2 2 3 4 14 5" xfId="38141"/>
    <cellStyle name="Note 2 2 2 3 4 15" xfId="19315"/>
    <cellStyle name="Note 2 2 2 3 4 15 2" xfId="46111"/>
    <cellStyle name="Note 2 2 2 3 4 16" xfId="19270"/>
    <cellStyle name="Note 2 2 2 3 4 16 2" xfId="39353"/>
    <cellStyle name="Note 2 2 2 3 4 17" xfId="14322"/>
    <cellStyle name="Note 2 2 2 3 4 17 2" xfId="32832"/>
    <cellStyle name="Note 2 2 2 3 4 18" xfId="9523"/>
    <cellStyle name="Note 2 2 2 3 4 18 2" xfId="34999"/>
    <cellStyle name="Note 2 2 2 3 4 18 3" xfId="42206"/>
    <cellStyle name="Note 2 2 2 3 4 19" xfId="42213"/>
    <cellStyle name="Note 2 2 2 3 4 2" xfId="11548"/>
    <cellStyle name="Note 2 2 2 3 4 2 2" xfId="21560"/>
    <cellStyle name="Note 2 2 2 3 4 2 2 2" xfId="29896"/>
    <cellStyle name="Note 2 2 2 3 4 2 3" xfId="25779"/>
    <cellStyle name="Note 2 2 2 3 4 2 3 2" xfId="46145"/>
    <cellStyle name="Note 2 2 2 3 4 2 4" xfId="16413"/>
    <cellStyle name="Note 2 2 2 3 4 2 4 2" xfId="30800"/>
    <cellStyle name="Note 2 2 2 3 4 2 5" xfId="45047"/>
    <cellStyle name="Note 2 2 2 3 4 3" xfId="11371"/>
    <cellStyle name="Note 2 2 2 3 4 3 2" xfId="21383"/>
    <cellStyle name="Note 2 2 2 3 4 3 2 2" xfId="30003"/>
    <cellStyle name="Note 2 2 2 3 4 3 3" xfId="25614"/>
    <cellStyle name="Note 2 2 2 3 4 3 3 2" xfId="43510"/>
    <cellStyle name="Note 2 2 2 3 4 3 4" xfId="16236"/>
    <cellStyle name="Note 2 2 2 3 4 3 4 2" xfId="30977"/>
    <cellStyle name="Note 2 2 2 3 4 3 5" xfId="45001"/>
    <cellStyle name="Note 2 2 2 3 4 4" xfId="10776"/>
    <cellStyle name="Note 2 2 2 3 4 4 2" xfId="20800"/>
    <cellStyle name="Note 2 2 2 3 4 4 2 2" xfId="43222"/>
    <cellStyle name="Note 2 2 2 3 4 4 3" xfId="25061"/>
    <cellStyle name="Note 2 2 2 3 4 4 3 2" xfId="29843"/>
    <cellStyle name="Note 2 2 2 3 4 4 4" xfId="15641"/>
    <cellStyle name="Note 2 2 2 3 4 4 4 2" xfId="31560"/>
    <cellStyle name="Note 2 2 2 3 4 4 5" xfId="44695"/>
    <cellStyle name="Note 2 2 2 3 4 5" xfId="11420"/>
    <cellStyle name="Note 2 2 2 3 4 5 2" xfId="21432"/>
    <cellStyle name="Note 2 2 2 3 4 5 2 2" xfId="29954"/>
    <cellStyle name="Note 2 2 2 3 4 5 3" xfId="25663"/>
    <cellStyle name="Note 2 2 2 3 4 5 3 2" xfId="29792"/>
    <cellStyle name="Note 2 2 2 3 4 5 4" xfId="16285"/>
    <cellStyle name="Note 2 2 2 3 4 5 4 2" xfId="30928"/>
    <cellStyle name="Note 2 2 2 3 4 5 5" xfId="42306"/>
    <cellStyle name="Note 2 2 2 3 4 6" xfId="10630"/>
    <cellStyle name="Note 2 2 2 3 4 6 2" xfId="20654"/>
    <cellStyle name="Note 2 2 2 3 4 6 2 2" xfId="43585"/>
    <cellStyle name="Note 2 2 2 3 4 6 3" xfId="24927"/>
    <cellStyle name="Note 2 2 2 3 4 6 3 2" xfId="36995"/>
    <cellStyle name="Note 2 2 2 3 4 6 4" xfId="15495"/>
    <cellStyle name="Note 2 2 2 3 4 6 4 2" xfId="31706"/>
    <cellStyle name="Note 2 2 2 3 4 6 5" xfId="42187"/>
    <cellStyle name="Note 2 2 2 3 4 7" xfId="11270"/>
    <cellStyle name="Note 2 2 2 3 4 7 2" xfId="21282"/>
    <cellStyle name="Note 2 2 2 3 4 7 2 2" xfId="30080"/>
    <cellStyle name="Note 2 2 2 3 4 7 3" xfId="25513"/>
    <cellStyle name="Note 2 2 2 3 4 7 3 2" xfId="46894"/>
    <cellStyle name="Note 2 2 2 3 4 7 4" xfId="16135"/>
    <cellStyle name="Note 2 2 2 3 4 7 4 2" xfId="31066"/>
    <cellStyle name="Note 2 2 2 3 4 7 5" xfId="35709"/>
    <cellStyle name="Note 2 2 2 3 4 8" xfId="11107"/>
    <cellStyle name="Note 2 2 2 3 4 8 2" xfId="21119"/>
    <cellStyle name="Note 2 2 2 3 4 8 2 2" xfId="40408"/>
    <cellStyle name="Note 2 2 2 3 4 8 3" xfId="25356"/>
    <cellStyle name="Note 2 2 2 3 4 8 3 2" xfId="37002"/>
    <cellStyle name="Note 2 2 2 3 4 8 4" xfId="15972"/>
    <cellStyle name="Note 2 2 2 3 4 8 4 2" xfId="31229"/>
    <cellStyle name="Note 2 2 2 3 4 8 5" xfId="39100"/>
    <cellStyle name="Note 2 2 2 3 4 9" xfId="10971"/>
    <cellStyle name="Note 2 2 2 3 4 9 2" xfId="20983"/>
    <cellStyle name="Note 2 2 2 3 4 9 2 2" xfId="39382"/>
    <cellStyle name="Note 2 2 2 3 4 9 3" xfId="25232"/>
    <cellStyle name="Note 2 2 2 3 4 9 3 2" xfId="45679"/>
    <cellStyle name="Note 2 2 2 3 4 9 4" xfId="15836"/>
    <cellStyle name="Note 2 2 2 3 4 9 4 2" xfId="31365"/>
    <cellStyle name="Note 2 2 2 3 4 9 5" xfId="44735"/>
    <cellStyle name="Note 2 2 2 3 5" xfId="5721"/>
    <cellStyle name="Note 2 2 2 3 5 10" xfId="10858"/>
    <cellStyle name="Note 2 2 2 3 5 10 2" xfId="20870"/>
    <cellStyle name="Note 2 2 2 3 5 10 2 2" xfId="43004"/>
    <cellStyle name="Note 2 2 2 3 5 10 3" xfId="25119"/>
    <cellStyle name="Note 2 2 2 3 5 10 3 2" xfId="40026"/>
    <cellStyle name="Note 2 2 2 3 5 10 4" xfId="15723"/>
    <cellStyle name="Note 2 2 2 3 5 10 4 2" xfId="31478"/>
    <cellStyle name="Note 2 2 2 3 5 10 5" xfId="35612"/>
    <cellStyle name="Note 2 2 2 3 5 11" xfId="10197"/>
    <cellStyle name="Note 2 2 2 3 5 11 2" xfId="20221"/>
    <cellStyle name="Note 2 2 2 3 5 11 2 2" xfId="36520"/>
    <cellStyle name="Note 2 2 2 3 5 11 3" xfId="24565"/>
    <cellStyle name="Note 2 2 2 3 5 11 3 2" xfId="43795"/>
    <cellStyle name="Note 2 2 2 3 5 11 4" xfId="15062"/>
    <cellStyle name="Note 2 2 2 3 5 11 4 2" xfId="32139"/>
    <cellStyle name="Note 2 2 2 3 5 11 5" xfId="44596"/>
    <cellStyle name="Note 2 2 2 3 5 12" xfId="10299"/>
    <cellStyle name="Note 2 2 2 3 5 12 2" xfId="20323"/>
    <cellStyle name="Note 2 2 2 3 5 12 2 2" xfId="43481"/>
    <cellStyle name="Note 2 2 2 3 5 12 3" xfId="24658"/>
    <cellStyle name="Note 2 2 2 3 5 12 3 2" xfId="40959"/>
    <cellStyle name="Note 2 2 2 3 5 12 4" xfId="15164"/>
    <cellStyle name="Note 2 2 2 3 5 12 4 2" xfId="32037"/>
    <cellStyle name="Note 2 2 2 3 5 12 5" xfId="35691"/>
    <cellStyle name="Note 2 2 2 3 5 13" xfId="10471"/>
    <cellStyle name="Note 2 2 2 3 5 13 2" xfId="20495"/>
    <cellStyle name="Note 2 2 2 3 5 13 2 2" xfId="30212"/>
    <cellStyle name="Note 2 2 2 3 5 13 3" xfId="24798"/>
    <cellStyle name="Note 2 2 2 3 5 13 3 2" xfId="42801"/>
    <cellStyle name="Note 2 2 2 3 5 13 4" xfId="15336"/>
    <cellStyle name="Note 2 2 2 3 5 13 4 2" xfId="31865"/>
    <cellStyle name="Note 2 2 2 3 5 13 5" xfId="34842"/>
    <cellStyle name="Note 2 2 2 3 5 14" xfId="10559"/>
    <cellStyle name="Note 2 2 2 3 5 14 2" xfId="20583"/>
    <cellStyle name="Note 2 2 2 3 5 14 2 2" xfId="41566"/>
    <cellStyle name="Note 2 2 2 3 5 14 3" xfId="24862"/>
    <cellStyle name="Note 2 2 2 3 5 14 3 2" xfId="37512"/>
    <cellStyle name="Note 2 2 2 3 5 14 4" xfId="15424"/>
    <cellStyle name="Note 2 2 2 3 5 14 4 2" xfId="31777"/>
    <cellStyle name="Note 2 2 2 3 5 14 5" xfId="36087"/>
    <cellStyle name="Note 2 2 2 3 5 15" xfId="19316"/>
    <cellStyle name="Note 2 2 2 3 5 15 2" xfId="43381"/>
    <cellStyle name="Note 2 2 2 3 5 16" xfId="19269"/>
    <cellStyle name="Note 2 2 2 3 5 16 2" xfId="36679"/>
    <cellStyle name="Note 2 2 2 3 5 17" xfId="14323"/>
    <cellStyle name="Note 2 2 2 3 5 17 2" xfId="32831"/>
    <cellStyle name="Note 2 2 2 3 5 18" xfId="9524"/>
    <cellStyle name="Note 2 2 2 3 5 18 2" xfId="35000"/>
    <cellStyle name="Note 2 2 2 3 5 18 3" xfId="35897"/>
    <cellStyle name="Note 2 2 2 3 5 19" xfId="35904"/>
    <cellStyle name="Note 2 2 2 3 5 2" xfId="11549"/>
    <cellStyle name="Note 2 2 2 3 5 2 2" xfId="21561"/>
    <cellStyle name="Note 2 2 2 3 5 2 2 2" xfId="29895"/>
    <cellStyle name="Note 2 2 2 3 5 2 3" xfId="25780"/>
    <cellStyle name="Note 2 2 2 3 5 2 3 2" xfId="43416"/>
    <cellStyle name="Note 2 2 2 3 5 2 4" xfId="16414"/>
    <cellStyle name="Note 2 2 2 3 5 2 4 2" xfId="30799"/>
    <cellStyle name="Note 2 2 2 3 5 2 5" xfId="42276"/>
    <cellStyle name="Note 2 2 2 3 5 3" xfId="11372"/>
    <cellStyle name="Note 2 2 2 3 5 3 2" xfId="21384"/>
    <cellStyle name="Note 2 2 2 3 5 3 2 2" xfId="30002"/>
    <cellStyle name="Note 2 2 2 3 5 3 3" xfId="25615"/>
    <cellStyle name="Note 2 2 2 3 5 3 3 2" xfId="37214"/>
    <cellStyle name="Note 2 2 2 3 5 3 4" xfId="16237"/>
    <cellStyle name="Note 2 2 2 3 5 3 4 2" xfId="30976"/>
    <cellStyle name="Note 2 2 2 3 5 3 5" xfId="42230"/>
    <cellStyle name="Note 2 2 2 3 5 4" xfId="10775"/>
    <cellStyle name="Note 2 2 2 3 5 4 2" xfId="20799"/>
    <cellStyle name="Note 2 2 2 3 5 4 2 2" xfId="45958"/>
    <cellStyle name="Note 2 2 2 3 5 4 3" xfId="25060"/>
    <cellStyle name="Note 2 2 2 3 5 4 3 2" xfId="37515"/>
    <cellStyle name="Note 2 2 2 3 5 4 4" xfId="15640"/>
    <cellStyle name="Note 2 2 2 3 5 4 4 2" xfId="31561"/>
    <cellStyle name="Note 2 2 2 3 5 4 5" xfId="38659"/>
    <cellStyle name="Note 2 2 2 3 5 5" xfId="11421"/>
    <cellStyle name="Note 2 2 2 3 5 5 2" xfId="21433"/>
    <cellStyle name="Note 2 2 2 3 5 5 2 2" xfId="29953"/>
    <cellStyle name="Note 2 2 2 3 5 5 3" xfId="25664"/>
    <cellStyle name="Note 2 2 2 3 5 5 3 2" xfId="29791"/>
    <cellStyle name="Note 2 2 2 3 5 5 4" xfId="16286"/>
    <cellStyle name="Note 2 2 2 3 5 5 4 2" xfId="30927"/>
    <cellStyle name="Note 2 2 2 3 5 5 5" xfId="36001"/>
    <cellStyle name="Note 2 2 2 3 5 6" xfId="10629"/>
    <cellStyle name="Note 2 2 2 3 5 6 2" xfId="20653"/>
    <cellStyle name="Note 2 2 2 3 5 6 2 2" xfId="46305"/>
    <cellStyle name="Note 2 2 2 3 5 6 3" xfId="24926"/>
    <cellStyle name="Note 2 2 2 3 5 6 3 2" xfId="43290"/>
    <cellStyle name="Note 2 2 2 3 5 6 4" xfId="15494"/>
    <cellStyle name="Note 2 2 2 3 5 6 4 2" xfId="31707"/>
    <cellStyle name="Note 2 2 2 3 5 6 5" xfId="44957"/>
    <cellStyle name="Note 2 2 2 3 5 7" xfId="11271"/>
    <cellStyle name="Note 2 2 2 3 5 7 2" xfId="21283"/>
    <cellStyle name="Note 2 2 2 3 5 7 2 2" xfId="30079"/>
    <cellStyle name="Note 2 2 2 3 5 7 3" xfId="25514"/>
    <cellStyle name="Note 2 2 2 3 5 7 3 2" xfId="44202"/>
    <cellStyle name="Note 2 2 2 3 5 7 4" xfId="16136"/>
    <cellStyle name="Note 2 2 2 3 5 7 4 2" xfId="31065"/>
    <cellStyle name="Note 2 2 2 3 5 7 5" xfId="39096"/>
    <cellStyle name="Note 2 2 2 3 5 8" xfId="11108"/>
    <cellStyle name="Note 2 2 2 3 5 8 2" xfId="21120"/>
    <cellStyle name="Note 2 2 2 3 5 8 2 2" xfId="43724"/>
    <cellStyle name="Note 2 2 2 3 5 8 3" xfId="25357"/>
    <cellStyle name="Note 2 2 2 3 5 8 3 2" xfId="40030"/>
    <cellStyle name="Note 2 2 2 3 5 8 4" xfId="15973"/>
    <cellStyle name="Note 2 2 2 3 5 8 4 2" xfId="31228"/>
    <cellStyle name="Note 2 2 2 3 5 8 5" xfId="45082"/>
    <cellStyle name="Note 2 2 2 3 5 9" xfId="10972"/>
    <cellStyle name="Note 2 2 2 3 5 9 2" xfId="20984"/>
    <cellStyle name="Note 2 2 2 3 5 9 2 2" xfId="45456"/>
    <cellStyle name="Note 2 2 2 3 5 9 3" xfId="25233"/>
    <cellStyle name="Note 2 2 2 3 5 9 3 2" xfId="42930"/>
    <cellStyle name="Note 2 2 2 3 5 9 4" xfId="15837"/>
    <cellStyle name="Note 2 2 2 3 5 9 4 2" xfId="31364"/>
    <cellStyle name="Note 2 2 2 3 5 9 5" xfId="41924"/>
    <cellStyle name="Note 2 2 2 3 6" xfId="5722"/>
    <cellStyle name="Note 2 2 2 3 6 10" xfId="10859"/>
    <cellStyle name="Note 2 2 2 3 6 10 2" xfId="20871"/>
    <cellStyle name="Note 2 2 2 3 6 10 2 2" xfId="36705"/>
    <cellStyle name="Note 2 2 2 3 6 10 3" xfId="25120"/>
    <cellStyle name="Note 2 2 2 3 6 10 3 2" xfId="46067"/>
    <cellStyle name="Note 2 2 2 3 6 10 4" xfId="15724"/>
    <cellStyle name="Note 2 2 2 3 6 10 4 2" xfId="31477"/>
    <cellStyle name="Note 2 2 2 3 6 10 5" xfId="38660"/>
    <cellStyle name="Note 2 2 2 3 6 11" xfId="10196"/>
    <cellStyle name="Note 2 2 2 3 6 11 2" xfId="20220"/>
    <cellStyle name="Note 2 2 2 3 6 11 2 2" xfId="42816"/>
    <cellStyle name="Note 2 2 2 3 6 11 3" xfId="24564"/>
    <cellStyle name="Note 2 2 2 3 6 11 3 2" xfId="46505"/>
    <cellStyle name="Note 2 2 2 3 6 11 4" xfId="15061"/>
    <cellStyle name="Note 2 2 2 3 6 11 4 2" xfId="32140"/>
    <cellStyle name="Note 2 2 2 3 6 11 5" xfId="38541"/>
    <cellStyle name="Note 2 2 2 3 6 12" xfId="10298"/>
    <cellStyle name="Note 2 2 2 3 6 12 2" xfId="20322"/>
    <cellStyle name="Note 2 2 2 3 6 12 2 2" xfId="46209"/>
    <cellStyle name="Note 2 2 2 3 6 12 3" xfId="24657"/>
    <cellStyle name="Note 2 2 2 3 6 12 3 2" xfId="41307"/>
    <cellStyle name="Note 2 2 2 3 6 12 4" xfId="15163"/>
    <cellStyle name="Note 2 2 2 3 6 12 4 2" xfId="32038"/>
    <cellStyle name="Note 2 2 2 3 6 12 5" xfId="42007"/>
    <cellStyle name="Note 2 2 2 3 6 13" xfId="10470"/>
    <cellStyle name="Note 2 2 2 3 6 13 2" xfId="20494"/>
    <cellStyle name="Note 2 2 2 3 6 13 2 2" xfId="37106"/>
    <cellStyle name="Note 2 2 2 3 6 13 3" xfId="24797"/>
    <cellStyle name="Note 2 2 2 3 6 13 3 2" xfId="45557"/>
    <cellStyle name="Note 2 2 2 3 6 13 4" xfId="15335"/>
    <cellStyle name="Note 2 2 2 3 6 13 4 2" xfId="31866"/>
    <cellStyle name="Note 2 2 2 3 6 13 5" xfId="35781"/>
    <cellStyle name="Note 2 2 2 3 6 14" xfId="10558"/>
    <cellStyle name="Note 2 2 2 3 6 14 2" xfId="20582"/>
    <cellStyle name="Note 2 2 2 3 6 14 2 2" xfId="44439"/>
    <cellStyle name="Note 2 2 2 3 6 14 3" xfId="24861"/>
    <cellStyle name="Note 2 2 2 3 6 14 3 2" xfId="43800"/>
    <cellStyle name="Note 2 2 2 3 6 14 4" xfId="15423"/>
    <cellStyle name="Note 2 2 2 3 6 14 4 2" xfId="31778"/>
    <cellStyle name="Note 2 2 2 3 6 14 5" xfId="42397"/>
    <cellStyle name="Note 2 2 2 3 6 15" xfId="19317"/>
    <cellStyle name="Note 2 2 2 3 6 15 2" xfId="37087"/>
    <cellStyle name="Note 2 2 2 3 6 16" xfId="19268"/>
    <cellStyle name="Note 2 2 2 3 6 16 2" xfId="42978"/>
    <cellStyle name="Note 2 2 2 3 6 17" xfId="14324"/>
    <cellStyle name="Note 2 2 2 3 6 17 2" xfId="32830"/>
    <cellStyle name="Note 2 2 2 3 6 18" xfId="9525"/>
    <cellStyle name="Note 2 2 2 3 6 18 2" xfId="35001"/>
    <cellStyle name="Note 2 2 2 3 6 18 3" xfId="39051"/>
    <cellStyle name="Note 2 2 2 3 6 19" xfId="39209"/>
    <cellStyle name="Note 2 2 2 3 6 2" xfId="11550"/>
    <cellStyle name="Note 2 2 2 3 6 2 2" xfId="21562"/>
    <cellStyle name="Note 2 2 2 3 6 2 2 2" xfId="38323"/>
    <cellStyle name="Note 2 2 2 3 6 2 3" xfId="25781"/>
    <cellStyle name="Note 2 2 2 3 6 2 3 2" xfId="37121"/>
    <cellStyle name="Note 2 2 2 3 6 2 4" xfId="16415"/>
    <cellStyle name="Note 2 2 2 3 6 2 4 2" xfId="30798"/>
    <cellStyle name="Note 2 2 2 3 6 2 5" xfId="35973"/>
    <cellStyle name="Note 2 2 2 3 6 3" xfId="11373"/>
    <cellStyle name="Note 2 2 2 3 6 3 2" xfId="21385"/>
    <cellStyle name="Note 2 2 2 3 6 3 2 2" xfId="30001"/>
    <cellStyle name="Note 2 2 2 3 6 3 3" xfId="25616"/>
    <cellStyle name="Note 2 2 2 3 6 3 3 2" xfId="39990"/>
    <cellStyle name="Note 2 2 2 3 6 3 4" xfId="16238"/>
    <cellStyle name="Note 2 2 2 3 6 3 4 2" xfId="30975"/>
    <cellStyle name="Note 2 2 2 3 6 3 5" xfId="35927"/>
    <cellStyle name="Note 2 2 2 3 6 4" xfId="10774"/>
    <cellStyle name="Note 2 2 2 3 6 4 2" xfId="20798"/>
    <cellStyle name="Note 2 2 2 3 6 4 2 2" xfId="39911"/>
    <cellStyle name="Note 2 2 2 3 6 4 3" xfId="25059"/>
    <cellStyle name="Note 2 2 2 3 6 4 3 2" xfId="43803"/>
    <cellStyle name="Note 2 2 2 3 6 4 4" xfId="15639"/>
    <cellStyle name="Note 2 2 2 3 6 4 4 2" xfId="31562"/>
    <cellStyle name="Note 2 2 2 3 6 4 5" xfId="35611"/>
    <cellStyle name="Note 2 2 2 3 6 5" xfId="11422"/>
    <cellStyle name="Note 2 2 2 3 6 5 2" xfId="21434"/>
    <cellStyle name="Note 2 2 2 3 6 5 2 2" xfId="29952"/>
    <cellStyle name="Note 2 2 2 3 6 5 3" xfId="25665"/>
    <cellStyle name="Note 2 2 2 3 6 5 3 2" xfId="29790"/>
    <cellStyle name="Note 2 2 2 3 6 5 4" xfId="16287"/>
    <cellStyle name="Note 2 2 2 3 6 5 4 2" xfId="30926"/>
    <cellStyle name="Note 2 2 2 3 6 5 5" xfId="39165"/>
    <cellStyle name="Note 2 2 2 3 6 6" xfId="10628"/>
    <cellStyle name="Note 2 2 2 3 6 6 2" xfId="20652"/>
    <cellStyle name="Note 2 2 2 3 6 6 2 2" xfId="40269"/>
    <cellStyle name="Note 2 2 2 3 6 6 3" xfId="24925"/>
    <cellStyle name="Note 2 2 2 3 6 6 3 2" xfId="46022"/>
    <cellStyle name="Note 2 2 2 3 6 6 4" xfId="15493"/>
    <cellStyle name="Note 2 2 2 3 6 6 4 2" xfId="31708"/>
    <cellStyle name="Note 2 2 2 3 6 6 5" xfId="38977"/>
    <cellStyle name="Note 2 2 2 3 6 7" xfId="11272"/>
    <cellStyle name="Note 2 2 2 3 6 7 2" xfId="21284"/>
    <cellStyle name="Note 2 2 2 3 6 7 2 2" xfId="30078"/>
    <cellStyle name="Note 2 2 2 3 6 7 3" xfId="25515"/>
    <cellStyle name="Note 2 2 2 3 6 7 3 2" xfId="37921"/>
    <cellStyle name="Note 2 2 2 3 6 7 4" xfId="16137"/>
    <cellStyle name="Note 2 2 2 3 6 7 4 2" xfId="31064"/>
    <cellStyle name="Note 2 2 2 3 6 7 5" xfId="45078"/>
    <cellStyle name="Note 2 2 2 3 6 8" xfId="11109"/>
    <cellStyle name="Note 2 2 2 3 6 8 2" xfId="21121"/>
    <cellStyle name="Note 2 2 2 3 6 8 2 2" xfId="37431"/>
    <cellStyle name="Note 2 2 2 3 6 8 3" xfId="25358"/>
    <cellStyle name="Note 2 2 2 3 6 8 3 2" xfId="46071"/>
    <cellStyle name="Note 2 2 2 3 6 8 4" xfId="15974"/>
    <cellStyle name="Note 2 2 2 3 6 8 4 2" xfId="31227"/>
    <cellStyle name="Note 2 2 2 3 6 8 5" xfId="42311"/>
    <cellStyle name="Note 2 2 2 3 6 9" xfId="10973"/>
    <cellStyle name="Note 2 2 2 3 6 9 2" xfId="20985"/>
    <cellStyle name="Note 2 2 2 3 6 9 2 2" xfId="42694"/>
    <cellStyle name="Note 2 2 2 3 6 9 3" xfId="25234"/>
    <cellStyle name="Note 2 2 2 3 6 9 3 2" xfId="36631"/>
    <cellStyle name="Note 2 2 2 3 6 9 4" xfId="15838"/>
    <cellStyle name="Note 2 2 2 3 6 9 4 2" xfId="31363"/>
    <cellStyle name="Note 2 2 2 3 6 9 5" xfId="35614"/>
    <cellStyle name="Note 2 2 2 3 7" xfId="11543"/>
    <cellStyle name="Note 2 2 2 3 7 2" xfId="21555"/>
    <cellStyle name="Note 2 2 2 3 7 2 2" xfId="43978"/>
    <cellStyle name="Note 2 2 2 3 7 3" xfId="25774"/>
    <cellStyle name="Note 2 2 2 3 7 3 2" xfId="40410"/>
    <cellStyle name="Note 2 2 2 3 7 4" xfId="16408"/>
    <cellStyle name="Note 2 2 2 3 7 4 2" xfId="30805"/>
    <cellStyle name="Note 2 2 2 3 7 5" xfId="38765"/>
    <cellStyle name="Note 2 2 2 3 8" xfId="11366"/>
    <cellStyle name="Note 2 2 2 3 8 2" xfId="21378"/>
    <cellStyle name="Note 2 2 2 3 8 2 2" xfId="30008"/>
    <cellStyle name="Note 2 2 2 3 8 3" xfId="25609"/>
    <cellStyle name="Note 2 2 2 3 8 3 2" xfId="40942"/>
    <cellStyle name="Note 2 2 2 3 8 4" xfId="16231"/>
    <cellStyle name="Note 2 2 2 3 8 4 2" xfId="30982"/>
    <cellStyle name="Note 2 2 2 3 8 5" xfId="38964"/>
    <cellStyle name="Note 2 2 2 3 9" xfId="10781"/>
    <cellStyle name="Note 2 2 2 3 9 2" xfId="20805"/>
    <cellStyle name="Note 2 2 2 3 9 2 2" xfId="37423"/>
    <cellStyle name="Note 2 2 2 3 9 3" xfId="25066"/>
    <cellStyle name="Note 2 2 2 3 9 3 2" xfId="46886"/>
    <cellStyle name="Note 2 2 2 3 9 4" xfId="15646"/>
    <cellStyle name="Note 2 2 2 3 9 4 2" xfId="31555"/>
    <cellStyle name="Note 2 2 2 3 9 5" xfId="41804"/>
    <cellStyle name="Note 2 2 2 4" xfId="5723"/>
    <cellStyle name="Note 2 2 2 4 10" xfId="10974"/>
    <cellStyle name="Note 2 2 2 4 10 2" xfId="20986"/>
    <cellStyle name="Note 2 2 2 4 10 2 2" xfId="36397"/>
    <cellStyle name="Note 2 2 2 4 10 3" xfId="25235"/>
    <cellStyle name="Note 2 2 2 4 10 3 2" xfId="38330"/>
    <cellStyle name="Note 2 2 2 4 10 4" xfId="15839"/>
    <cellStyle name="Note 2 2 2 4 10 4 2" xfId="31362"/>
    <cellStyle name="Note 2 2 2 4 10 5" xfId="38662"/>
    <cellStyle name="Note 2 2 2 4 11" xfId="10860"/>
    <cellStyle name="Note 2 2 2 4 11 2" xfId="20872"/>
    <cellStyle name="Note 2 2 2 4 11 2 2" xfId="39379"/>
    <cellStyle name="Note 2 2 2 4 11 3" xfId="25121"/>
    <cellStyle name="Note 2 2 2 4 11 3 2" xfId="43337"/>
    <cellStyle name="Note 2 2 2 4 11 4" xfId="15725"/>
    <cellStyle name="Note 2 2 2 4 11 4 2" xfId="31476"/>
    <cellStyle name="Note 2 2 2 4 11 5" xfId="44696"/>
    <cellStyle name="Note 2 2 2 4 12" xfId="10195"/>
    <cellStyle name="Note 2 2 2 4 12 2" xfId="20219"/>
    <cellStyle name="Note 2 2 2 4 12 2 2" xfId="45572"/>
    <cellStyle name="Note 2 2 2 4 12 3" xfId="24563"/>
    <cellStyle name="Note 2 2 2 4 12 3 2" xfId="40483"/>
    <cellStyle name="Note 2 2 2 4 12 4" xfId="15060"/>
    <cellStyle name="Note 2 2 2 4 12 4 2" xfId="32141"/>
    <cellStyle name="Note 2 2 2 4 12 5" xfId="35475"/>
    <cellStyle name="Note 2 2 2 4 13" xfId="10297"/>
    <cellStyle name="Note 2 2 2 4 13 2" xfId="20321"/>
    <cellStyle name="Note 2 2 2 4 13 2 2" xfId="40167"/>
    <cellStyle name="Note 2 2 2 4 13 3" xfId="24656"/>
    <cellStyle name="Note 2 2 2 4 13 3 2" xfId="37986"/>
    <cellStyle name="Note 2 2 2 4 13 4" xfId="15162"/>
    <cellStyle name="Note 2 2 2 4 13 4 2" xfId="32039"/>
    <cellStyle name="Note 2 2 2 4 13 5" xfId="44799"/>
    <cellStyle name="Note 2 2 2 4 14" xfId="10469"/>
    <cellStyle name="Note 2 2 2 4 14 2" xfId="20493"/>
    <cellStyle name="Note 2 2 2 4 14 2 2" xfId="43401"/>
    <cellStyle name="Note 2 2 2 4 14 3" xfId="24796"/>
    <cellStyle name="Note 2 2 2 4 14 3 2" xfId="39489"/>
    <cellStyle name="Note 2 2 2 4 14 4" xfId="15334"/>
    <cellStyle name="Note 2 2 2 4 14 4 2" xfId="31867"/>
    <cellStyle name="Note 2 2 2 4 14 5" xfId="42088"/>
    <cellStyle name="Note 2 2 2 4 15" xfId="10557"/>
    <cellStyle name="Note 2 2 2 4 15 2" xfId="20581"/>
    <cellStyle name="Note 2 2 2 4 15 2 2" xfId="38401"/>
    <cellStyle name="Note 2 2 2 4 15 3" xfId="24860"/>
    <cellStyle name="Note 2 2 2 4 15 3 2" xfId="46510"/>
    <cellStyle name="Note 2 2 2 4 15 4" xfId="15422"/>
    <cellStyle name="Note 2 2 2 4 15 4 2" xfId="31779"/>
    <cellStyle name="Note 2 2 2 4 15 5" xfId="45157"/>
    <cellStyle name="Note 2 2 2 4 16" xfId="19318"/>
    <cellStyle name="Note 2 2 2 4 16 2" xfId="39424"/>
    <cellStyle name="Note 2 2 2 4 17" xfId="19267"/>
    <cellStyle name="Note 2 2 2 4 17 2" xfId="45725"/>
    <cellStyle name="Note 2 2 2 4 18" xfId="14325"/>
    <cellStyle name="Note 2 2 2 4 18 2" xfId="32829"/>
    <cellStyle name="Note 2 2 2 4 19" xfId="9526"/>
    <cellStyle name="Note 2 2 2 4 19 2" xfId="35002"/>
    <cellStyle name="Note 2 2 2 4 19 3" xfId="45032"/>
    <cellStyle name="Note 2 2 2 4 2" xfId="5724"/>
    <cellStyle name="Note 2 2 2 4 2 10" xfId="10861"/>
    <cellStyle name="Note 2 2 2 4 2 10 2" xfId="20873"/>
    <cellStyle name="Note 2 2 2 4 2 10 2 2" xfId="45454"/>
    <cellStyle name="Note 2 2 2 4 2 10 3" xfId="25122"/>
    <cellStyle name="Note 2 2 2 4 2 10 3 2" xfId="37043"/>
    <cellStyle name="Note 2 2 2 4 2 10 4" xfId="15726"/>
    <cellStyle name="Note 2 2 2 4 2 10 4 2" xfId="31475"/>
    <cellStyle name="Note 2 2 2 4 2 10 5" xfId="41866"/>
    <cellStyle name="Note 2 2 2 4 2 11" xfId="10194"/>
    <cellStyle name="Note 2 2 2 4 2 11 2" xfId="20218"/>
    <cellStyle name="Note 2 2 2 4 2 11 2 2" xfId="39504"/>
    <cellStyle name="Note 2 2 2 4 2 11 3" xfId="24562"/>
    <cellStyle name="Note 2 2 2 4 2 11 3 2" xfId="37656"/>
    <cellStyle name="Note 2 2 2 4 2 11 4" xfId="15059"/>
    <cellStyle name="Note 2 2 2 4 2 11 4 2" xfId="32142"/>
    <cellStyle name="Note 2 2 2 4 2 11 5" xfId="41783"/>
    <cellStyle name="Note 2 2 2 4 2 12" xfId="10296"/>
    <cellStyle name="Note 2 2 2 4 2 12 2" xfId="20320"/>
    <cellStyle name="Note 2 2 2 4 2 12 2 2" xfId="37415"/>
    <cellStyle name="Note 2 2 2 4 2 12 3" xfId="24655"/>
    <cellStyle name="Note 2 2 2 4 2 12 3 2" xfId="35236"/>
    <cellStyle name="Note 2 2 2 4 2 12 4" xfId="15161"/>
    <cellStyle name="Note 2 2 2 4 2 12 4 2" xfId="32040"/>
    <cellStyle name="Note 2 2 2 4 2 12 5" xfId="38794"/>
    <cellStyle name="Note 2 2 2 4 2 13" xfId="10468"/>
    <cellStyle name="Note 2 2 2 4 2 13 2" xfId="20492"/>
    <cellStyle name="Note 2 2 2 4 2 13 2 2" xfId="46130"/>
    <cellStyle name="Note 2 2 2 4 2 13 3" xfId="24795"/>
    <cellStyle name="Note 2 2 2 4 2 13 3 2" xfId="36789"/>
    <cellStyle name="Note 2 2 2 4 2 13 4" xfId="15333"/>
    <cellStyle name="Note 2 2 2 4 2 13 4 2" xfId="31868"/>
    <cellStyle name="Note 2 2 2 4 2 13 5" xfId="44869"/>
    <cellStyle name="Note 2 2 2 4 2 14" xfId="10556"/>
    <cellStyle name="Note 2 2 2 4 2 14 2" xfId="20580"/>
    <cellStyle name="Note 2 2 2 4 2 14 2 2" xfId="36325"/>
    <cellStyle name="Note 2 2 2 4 2 14 3" xfId="24859"/>
    <cellStyle name="Note 2 2 2 4 2 14 3 2" xfId="40488"/>
    <cellStyle name="Note 2 2 2 4 2 14 4" xfId="15421"/>
    <cellStyle name="Note 2 2 2 4 2 14 4 2" xfId="31780"/>
    <cellStyle name="Note 2 2 2 4 2 14 5" xfId="39180"/>
    <cellStyle name="Note 2 2 2 4 2 15" xfId="19319"/>
    <cellStyle name="Note 2 2 2 4 2 15 2" xfId="45493"/>
    <cellStyle name="Note 2 2 2 4 2 16" xfId="19266"/>
    <cellStyle name="Note 2 2 2 4 2 16 2" xfId="39669"/>
    <cellStyle name="Note 2 2 2 4 2 17" xfId="14326"/>
    <cellStyle name="Note 2 2 2 4 2 17 2" xfId="32828"/>
    <cellStyle name="Note 2 2 2 4 2 18" xfId="9527"/>
    <cellStyle name="Note 2 2 2 4 2 18 2" xfId="35003"/>
    <cellStyle name="Note 2 2 2 4 2 18 3" xfId="42261"/>
    <cellStyle name="Note 2 2 2 4 2 19" xfId="42432"/>
    <cellStyle name="Note 2 2 2 4 2 2" xfId="11552"/>
    <cellStyle name="Note 2 2 2 4 2 2 2" xfId="21564"/>
    <cellStyle name="Note 2 2 2 4 2 2 2 2" xfId="41488"/>
    <cellStyle name="Note 2 2 2 4 2 2 3" xfId="25783"/>
    <cellStyle name="Note 2 2 2 4 2 2 3 2" xfId="45843"/>
    <cellStyle name="Note 2 2 2 4 2 2 4" xfId="16417"/>
    <cellStyle name="Note 2 2 2 4 2 2 4 2" xfId="30796"/>
    <cellStyle name="Note 2 2 2 4 2 2 5" xfId="44821"/>
    <cellStyle name="Note 2 2 2 4 2 3" xfId="11375"/>
    <cellStyle name="Note 2 2 2 4 2 3 2" xfId="21387"/>
    <cellStyle name="Note 2 2 2 4 2 3 2 2" xfId="29999"/>
    <cellStyle name="Note 2 2 2 4 2 3 3" xfId="25618"/>
    <cellStyle name="Note 2 2 2 4 2 3 3 2" xfId="37007"/>
    <cellStyle name="Note 2 2 2 4 2 3 4" xfId="16240"/>
    <cellStyle name="Note 2 2 2 4 2 3 4 2" xfId="30973"/>
    <cellStyle name="Note 2 2 2 4 2 3 5" xfId="44780"/>
    <cellStyle name="Note 2 2 2 4 2 4" xfId="10772"/>
    <cellStyle name="Note 2 2 2 4 2 4 2" xfId="20796"/>
    <cellStyle name="Note 2 2 2 4 2 4 2 2" xfId="43742"/>
    <cellStyle name="Note 2 2 2 4 2 4 3" xfId="25057"/>
    <cellStyle name="Note 2 2 2 4 2 4 3 2" xfId="40491"/>
    <cellStyle name="Note 2 2 2 4 2 4 4" xfId="15637"/>
    <cellStyle name="Note 2 2 2 4 2 4 4 2" xfId="31564"/>
    <cellStyle name="Note 2 2 2 4 2 4 5" xfId="44732"/>
    <cellStyle name="Note 2 2 2 4 2 5" xfId="11424"/>
    <cellStyle name="Note 2 2 2 4 2 5 2" xfId="21436"/>
    <cellStyle name="Note 2 2 2 4 2 5 2 2" xfId="29950"/>
    <cellStyle name="Note 2 2 2 4 2 5 3" xfId="25667"/>
    <cellStyle name="Note 2 2 2 4 2 5 3 2" xfId="29788"/>
    <cellStyle name="Note 2 2 2 4 2 5 4" xfId="16289"/>
    <cellStyle name="Note 2 2 2 4 2 5 4 2" xfId="30924"/>
    <cellStyle name="Note 2 2 2 4 2 5 5" xfId="42382"/>
    <cellStyle name="Note 2 2 2 4 2 6" xfId="10626"/>
    <cellStyle name="Note 2 2 2 4 2 6 2" xfId="20650"/>
    <cellStyle name="Note 2 2 2 4 2 6 2 2" xfId="44048"/>
    <cellStyle name="Note 2 2 2 4 2 6 3" xfId="24923"/>
    <cellStyle name="Note 2 2 2 4 2 6 3 2" xfId="37345"/>
    <cellStyle name="Note 2 2 2 4 2 6 4" xfId="15491"/>
    <cellStyle name="Note 2 2 2 4 2 6 4 2" xfId="31710"/>
    <cellStyle name="Note 2 2 2 4 2 6 5" xfId="42135"/>
    <cellStyle name="Note 2 2 2 4 2 7" xfId="11274"/>
    <cellStyle name="Note 2 2 2 4 2 7 2" xfId="21286"/>
    <cellStyle name="Note 2 2 2 4 2 7 2 2" xfId="30076"/>
    <cellStyle name="Note 2 2 2 4 2 7 3" xfId="25517"/>
    <cellStyle name="Note 2 2 2 4 2 7 3 2" xfId="46824"/>
    <cellStyle name="Note 2 2 2 4 2 7 4" xfId="16139"/>
    <cellStyle name="Note 2 2 2 4 2 7 4 2" xfId="31062"/>
    <cellStyle name="Note 2 2 2 4 2 7 5" xfId="36002"/>
    <cellStyle name="Note 2 2 2 4 2 8" xfId="11111"/>
    <cellStyle name="Note 2 2 2 4 2 8 2" xfId="21123"/>
    <cellStyle name="Note 2 2 2 4 2 8 2 2" xfId="39525"/>
    <cellStyle name="Note 2 2 2 4 2 8 3" xfId="25360"/>
    <cellStyle name="Note 2 2 2 4 2 8 3 2" xfId="37047"/>
    <cellStyle name="Note 2 2 2 4 2 8 4" xfId="15976"/>
    <cellStyle name="Note 2 2 2 4 2 8 4 2" xfId="31225"/>
    <cellStyle name="Note 2 2 2 4 2 8 5" xfId="39170"/>
    <cellStyle name="Note 2 2 2 4 2 9" xfId="10975"/>
    <cellStyle name="Note 2 2 2 4 2 9 2" xfId="20987"/>
    <cellStyle name="Note 2 2 2 4 2 9 2 2" xfId="38262"/>
    <cellStyle name="Note 2 2 2 4 2 9 3" xfId="25236"/>
    <cellStyle name="Note 2 2 2 4 2 9 3 2" xfId="44368"/>
    <cellStyle name="Note 2 2 2 4 2 9 4" xfId="15840"/>
    <cellStyle name="Note 2 2 2 4 2 9 4 2" xfId="31361"/>
    <cellStyle name="Note 2 2 2 4 2 9 5" xfId="44698"/>
    <cellStyle name="Note 2 2 2 4 20" xfId="45192"/>
    <cellStyle name="Note 2 2 2 4 3" xfId="11551"/>
    <cellStyle name="Note 2 2 2 4 3 2" xfId="21563"/>
    <cellStyle name="Note 2 2 2 4 3 2 2" xfId="44361"/>
    <cellStyle name="Note 2 2 2 4 3 3" xfId="25782"/>
    <cellStyle name="Note 2 2 2 4 3 3 2" xfId="39789"/>
    <cellStyle name="Note 2 2 2 4 3 4" xfId="16416"/>
    <cellStyle name="Note 2 2 2 4 3 4 2" xfId="30797"/>
    <cellStyle name="Note 2 2 2 4 3 5" xfId="38816"/>
    <cellStyle name="Note 2 2 2 4 4" xfId="11374"/>
    <cellStyle name="Note 2 2 2 4 4 2" xfId="21386"/>
    <cellStyle name="Note 2 2 2 4 4 2 2" xfId="30000"/>
    <cellStyle name="Note 2 2 2 4 4 3" xfId="25617"/>
    <cellStyle name="Note 2 2 2 4 4 3 2" xfId="43302"/>
    <cellStyle name="Note 2 2 2 4 4 4" xfId="16239"/>
    <cellStyle name="Note 2 2 2 4 4 4 2" xfId="30974"/>
    <cellStyle name="Note 2 2 2 4 4 5" xfId="38763"/>
    <cellStyle name="Note 2 2 2 4 5" xfId="10773"/>
    <cellStyle name="Note 2 2 2 4 5 2" xfId="20797"/>
    <cellStyle name="Note 2 2 2 4 5 2 2" xfId="37450"/>
    <cellStyle name="Note 2 2 2 4 5 3" xfId="25058"/>
    <cellStyle name="Note 2 2 2 4 5 3 2" xfId="46513"/>
    <cellStyle name="Note 2 2 2 4 5 4" xfId="15638"/>
    <cellStyle name="Note 2 2 2 4 5 4 2" xfId="31563"/>
    <cellStyle name="Note 2 2 2 4 5 5" xfId="41921"/>
    <cellStyle name="Note 2 2 2 4 6" xfId="11423"/>
    <cellStyle name="Note 2 2 2 4 6 2" xfId="21435"/>
    <cellStyle name="Note 2 2 2 4 6 2 2" xfId="29951"/>
    <cellStyle name="Note 2 2 2 4 6 3" xfId="25666"/>
    <cellStyle name="Note 2 2 2 4 6 3 2" xfId="29789"/>
    <cellStyle name="Note 2 2 2 4 6 4" xfId="16288"/>
    <cellStyle name="Note 2 2 2 4 6 4 2" xfId="30925"/>
    <cellStyle name="Note 2 2 2 4 6 5" xfId="45142"/>
    <cellStyle name="Note 2 2 2 4 7" xfId="10627"/>
    <cellStyle name="Note 2 2 2 4 7 2" xfId="20651"/>
    <cellStyle name="Note 2 2 2 4 7 2 2" xfId="37768"/>
    <cellStyle name="Note 2 2 2 4 7 3" xfId="24924"/>
    <cellStyle name="Note 2 2 2 4 7 3 2" xfId="39979"/>
    <cellStyle name="Note 2 2 2 4 7 4" xfId="15492"/>
    <cellStyle name="Note 2 2 2 4 7 4 2" xfId="31709"/>
    <cellStyle name="Note 2 2 2 4 7 5" xfId="35826"/>
    <cellStyle name="Note 2 2 2 4 8" xfId="11273"/>
    <cellStyle name="Note 2 2 2 4 8 2" xfId="21285"/>
    <cellStyle name="Note 2 2 2 4 8 2 2" xfId="30077"/>
    <cellStyle name="Note 2 2 2 4 8 3" xfId="25516"/>
    <cellStyle name="Note 2 2 2 4 8 3 2" xfId="40825"/>
    <cellStyle name="Note 2 2 2 4 8 4" xfId="16138"/>
    <cellStyle name="Note 2 2 2 4 8 4 2" xfId="31063"/>
    <cellStyle name="Note 2 2 2 4 8 5" xfId="42307"/>
    <cellStyle name="Note 2 2 2 4 9" xfId="11110"/>
    <cellStyle name="Note 2 2 2 4 9 2" xfId="21122"/>
    <cellStyle name="Note 2 2 2 4 9 2 2" xfId="40183"/>
    <cellStyle name="Note 2 2 2 4 9 3" xfId="25359"/>
    <cellStyle name="Note 2 2 2 4 9 3 2" xfId="43341"/>
    <cellStyle name="Note 2 2 2 4 9 4" xfId="15975"/>
    <cellStyle name="Note 2 2 2 4 9 4 2" xfId="31226"/>
    <cellStyle name="Note 2 2 2 4 9 5" xfId="36006"/>
    <cellStyle name="Note 2 2 2 5" xfId="5725"/>
    <cellStyle name="Note 2 2 2 5 10" xfId="10976"/>
    <cellStyle name="Note 2 2 2 5 10 2" xfId="20988"/>
    <cellStyle name="Note 2 2 2 5 10 2 2" xfId="44299"/>
    <cellStyle name="Note 2 2 2 5 10 3" xfId="25237"/>
    <cellStyle name="Note 2 2 2 5 10 3 2" xfId="41495"/>
    <cellStyle name="Note 2 2 2 5 10 4" xfId="15841"/>
    <cellStyle name="Note 2 2 2 5 10 4 2" xfId="31360"/>
    <cellStyle name="Note 2 2 2 5 10 5" xfId="41868"/>
    <cellStyle name="Note 2 2 2 5 11" xfId="10862"/>
    <cellStyle name="Note 2 2 2 5 11 2" xfId="20874"/>
    <cellStyle name="Note 2 2 2 5 11 2 2" xfId="42692"/>
    <cellStyle name="Note 2 2 2 5 11 3" xfId="25123"/>
    <cellStyle name="Note 2 2 2 5 11 3 2" xfId="39593"/>
    <cellStyle name="Note 2 2 2 5 11 4" xfId="15727"/>
    <cellStyle name="Note 2 2 2 5 11 4 2" xfId="31474"/>
    <cellStyle name="Note 2 2 2 5 11 5" xfId="35555"/>
    <cellStyle name="Note 2 2 2 5 12" xfId="10193"/>
    <cellStyle name="Note 2 2 2 5 12 2" xfId="20217"/>
    <cellStyle name="Note 2 2 2 5 12 2 2" xfId="37102"/>
    <cellStyle name="Note 2 2 2 5 12 3" xfId="24561"/>
    <cellStyle name="Note 2 2 2 5 12 3 2" xfId="43942"/>
    <cellStyle name="Note 2 2 2 5 12 4" xfId="15058"/>
    <cellStyle name="Note 2 2 2 5 12 4 2" xfId="32143"/>
    <cellStyle name="Note 2 2 2 5 12 5" xfId="44634"/>
    <cellStyle name="Note 2 2 2 5 13" xfId="10295"/>
    <cellStyle name="Note 2 2 2 5 13 2" xfId="20319"/>
    <cellStyle name="Note 2 2 2 5 13 2 2" xfId="43709"/>
    <cellStyle name="Note 2 2 2 5 13 3" xfId="24654"/>
    <cellStyle name="Note 2 2 2 5 13 3 2" xfId="41505"/>
    <cellStyle name="Note 2 2 2 5 13 4" xfId="15160"/>
    <cellStyle name="Note 2 2 2 5 13 4 2" xfId="32041"/>
    <cellStyle name="Note 2 2 2 5 13 5" xfId="36042"/>
    <cellStyle name="Note 2 2 2 5 14" xfId="10467"/>
    <cellStyle name="Note 2 2 2 5 14 2" xfId="20491"/>
    <cellStyle name="Note 2 2 2 5 14 2 2" xfId="40088"/>
    <cellStyle name="Note 2 2 2 5 14 3" xfId="24794"/>
    <cellStyle name="Note 2 2 2 5 14 3 2" xfId="43087"/>
    <cellStyle name="Note 2 2 2 5 14 4" xfId="15332"/>
    <cellStyle name="Note 2 2 2 5 14 4 2" xfId="31869"/>
    <cellStyle name="Note 2 2 2 5 14 5" xfId="38882"/>
    <cellStyle name="Note 2 2 2 5 15" xfId="10555"/>
    <cellStyle name="Note 2 2 2 5 15 2" xfId="20579"/>
    <cellStyle name="Note 2 2 2 5 15 2 2" xfId="42621"/>
    <cellStyle name="Note 2 2 2 5 15 3" xfId="24858"/>
    <cellStyle name="Note 2 2 2 5 15 3 2" xfId="37661"/>
    <cellStyle name="Note 2 2 2 5 15 4" xfId="15420"/>
    <cellStyle name="Note 2 2 2 5 15 4 2" xfId="31781"/>
    <cellStyle name="Note 2 2 2 5 15 5" xfId="36016"/>
    <cellStyle name="Note 2 2 2 5 16" xfId="19320"/>
    <cellStyle name="Note 2 2 2 5 16 2" xfId="42738"/>
    <cellStyle name="Note 2 2 2 5 17" xfId="19265"/>
    <cellStyle name="Note 2 2 2 5 17 2" xfId="36441"/>
    <cellStyle name="Note 2 2 2 5 18" xfId="14327"/>
    <cellStyle name="Note 2 2 2 5 18 2" xfId="32827"/>
    <cellStyle name="Note 2 2 2 5 19" xfId="9528"/>
    <cellStyle name="Note 2 2 2 5 19 2" xfId="35004"/>
    <cellStyle name="Note 2 2 2 5 19 3" xfId="35958"/>
    <cellStyle name="Note 2 2 2 5 2" xfId="5726"/>
    <cellStyle name="Note 2 2 2 5 2 10" xfId="10863"/>
    <cellStyle name="Note 2 2 2 5 2 10 2" xfId="20875"/>
    <cellStyle name="Note 2 2 2 5 2 10 2 2" xfId="36395"/>
    <cellStyle name="Note 2 2 2 5 2 10 3" xfId="25124"/>
    <cellStyle name="Note 2 2 2 5 2 10 3 2" xfId="45654"/>
    <cellStyle name="Note 2 2 2 5 2 10 4" xfId="15728"/>
    <cellStyle name="Note 2 2 2 5 2 10 4 2" xfId="31473"/>
    <cellStyle name="Note 2 2 2 5 2 10 5" xfId="38601"/>
    <cellStyle name="Note 2 2 2 5 2 11" xfId="10192"/>
    <cellStyle name="Note 2 2 2 5 2 11 2" xfId="20216"/>
    <cellStyle name="Note 2 2 2 5 2 11 2 2" xfId="43397"/>
    <cellStyle name="Note 2 2 2 5 2 11 3" xfId="24560"/>
    <cellStyle name="Note 2 2 2 5 2 11 3 2" xfId="46647"/>
    <cellStyle name="Note 2 2 2 5 2 11 4" xfId="15057"/>
    <cellStyle name="Note 2 2 2 5 2 11 4 2" xfId="32144"/>
    <cellStyle name="Note 2 2 2 5 2 11 5" xfId="38579"/>
    <cellStyle name="Note 2 2 2 5 2 12" xfId="10294"/>
    <cellStyle name="Note 2 2 2 5 2 12 2" xfId="20318"/>
    <cellStyle name="Note 2 2 2 5 2 12 2 2" xfId="46422"/>
    <cellStyle name="Note 2 2 2 5 2 12 3" xfId="24653"/>
    <cellStyle name="Note 2 2 2 5 2 12 3 2" xfId="44378"/>
    <cellStyle name="Note 2 2 2 5 2 12 4" xfId="15159"/>
    <cellStyle name="Note 2 2 2 5 2 12 4 2" xfId="32042"/>
    <cellStyle name="Note 2 2 2 5 2 12 5" xfId="42347"/>
    <cellStyle name="Note 2 2 2 5 2 13" xfId="10466"/>
    <cellStyle name="Note 2 2 2 5 2 13 2" xfId="20490"/>
    <cellStyle name="Note 2 2 2 5 2 13 2 2" xfId="37188"/>
    <cellStyle name="Note 2 2 2 5 2 13 3" xfId="24793"/>
    <cellStyle name="Note 2 2 2 5 2 13 3 2" xfId="45832"/>
    <cellStyle name="Note 2 2 2 5 2 13 4" xfId="15331"/>
    <cellStyle name="Note 2 2 2 5 2 13 4 2" xfId="31870"/>
    <cellStyle name="Note 2 2 2 5 2 13 5" xfId="35441"/>
    <cellStyle name="Note 2 2 2 5 2 14" xfId="10554"/>
    <cellStyle name="Note 2 2 2 5 2 14 2" xfId="20578"/>
    <cellStyle name="Note 2 2 2 5 2 14 2 2" xfId="45382"/>
    <cellStyle name="Note 2 2 2 5 2 14 3" xfId="24857"/>
    <cellStyle name="Note 2 2 2 5 2 14 3 2" xfId="43947"/>
    <cellStyle name="Note 2 2 2 5 2 14 4" xfId="15419"/>
    <cellStyle name="Note 2 2 2 5 2 14 4 2" xfId="31782"/>
    <cellStyle name="Note 2 2 2 5 2 14 5" xfId="42321"/>
    <cellStyle name="Note 2 2 2 5 2 15" xfId="19321"/>
    <cellStyle name="Note 2 2 2 5 2 15 2" xfId="36442"/>
    <cellStyle name="Note 2 2 2 5 2 16" xfId="19264"/>
    <cellStyle name="Note 2 2 2 5 2 16 2" xfId="42737"/>
    <cellStyle name="Note 2 2 2 5 2 17" xfId="14328"/>
    <cellStyle name="Note 2 2 2 5 2 17 2" xfId="32826"/>
    <cellStyle name="Note 2 2 2 5 2 18" xfId="9529"/>
    <cellStyle name="Note 2 2 2 5 2 18 2" xfId="35005"/>
    <cellStyle name="Note 2 2 2 5 2 18 3" xfId="38732"/>
    <cellStyle name="Note 2 2 2 5 2 19" xfId="39200"/>
    <cellStyle name="Note 2 2 2 5 2 2" xfId="11554"/>
    <cellStyle name="Note 2 2 2 5 2 2 2" xfId="21566"/>
    <cellStyle name="Note 2 2 2 5 2 2 2 2" xfId="40275"/>
    <cellStyle name="Note 2 2 2 5 2 2 3" xfId="25785"/>
    <cellStyle name="Note 2 2 2 5 2 2 3 2" xfId="36800"/>
    <cellStyle name="Note 2 2 2 5 2 2 4" xfId="16419"/>
    <cellStyle name="Note 2 2 2 5 2 2 4 2" xfId="30794"/>
    <cellStyle name="Note 2 2 2 5 2 2 5" xfId="35713"/>
    <cellStyle name="Note 2 2 2 5 2 3" xfId="11377"/>
    <cellStyle name="Note 2 2 2 5 2 3 2" xfId="21389"/>
    <cellStyle name="Note 2 2 2 5 2 3 2 2" xfId="29997"/>
    <cellStyle name="Note 2 2 2 5 2 3 3" xfId="25620"/>
    <cellStyle name="Note 2 2 2 5 2 3 3 2" xfId="42937"/>
    <cellStyle name="Note 2 2 2 5 2 3 4" xfId="16242"/>
    <cellStyle name="Note 2 2 2 5 2 3 4 2" xfId="30971"/>
    <cellStyle name="Note 2 2 2 5 2 3 5" xfId="35659"/>
    <cellStyle name="Note 2 2 2 5 2 4" xfId="10770"/>
    <cellStyle name="Note 2 2 2 5 2 4 2" xfId="20794"/>
    <cellStyle name="Note 2 2 2 5 2 4 2 2" xfId="40426"/>
    <cellStyle name="Note 2 2 2 5 2 4 3" xfId="25055"/>
    <cellStyle name="Note 2 2 2 5 2 4 3 2" xfId="43950"/>
    <cellStyle name="Note 2 2 2 5 2 4 4" xfId="15635"/>
    <cellStyle name="Note 2 2 2 5 2 4 4 2" xfId="31566"/>
    <cellStyle name="Note 2 2 2 5 2 4 5" xfId="41144"/>
    <cellStyle name="Note 2 2 2 5 2 5" xfId="11426"/>
    <cellStyle name="Note 2 2 2 5 2 5 2" xfId="21438"/>
    <cellStyle name="Note 2 2 2 5 2 5 2 2" xfId="29948"/>
    <cellStyle name="Note 2 2 2 5 2 5 3" xfId="25669"/>
    <cellStyle name="Note 2 2 2 5 2 5 3 2" xfId="29786"/>
    <cellStyle name="Note 2 2 2 5 2 5 4" xfId="16291"/>
    <cellStyle name="Note 2 2 2 5 2 5 4 2" xfId="30922"/>
    <cellStyle name="Note 2 2 2 5 2 5 5" xfId="38126"/>
    <cellStyle name="Note 2 2 2 5 2 6" xfId="10624"/>
    <cellStyle name="Note 2 2 2 5 2 6 2" xfId="20648"/>
    <cellStyle name="Note 2 2 2 5 2 6 2 2" xfId="40743"/>
    <cellStyle name="Note 2 2 2 5 2 6 3" xfId="24921"/>
    <cellStyle name="Note 2 2 2 5 2 6 3 2" xfId="46360"/>
    <cellStyle name="Note 2 2 2 5 2 6 4" xfId="15489"/>
    <cellStyle name="Note 2 2 2 5 2 6 4 2" xfId="31712"/>
    <cellStyle name="Note 2 2 2 5 2 6 5" xfId="38924"/>
    <cellStyle name="Note 2 2 2 5 2 7" xfId="11276"/>
    <cellStyle name="Note 2 2 2 5 2 7 2" xfId="21288"/>
    <cellStyle name="Note 2 2 2 5 2 7 2 2" xfId="30074"/>
    <cellStyle name="Note 2 2 2 5 2 7 3" xfId="25519"/>
    <cellStyle name="Note 2 2 2 5 2 7 3 2" xfId="37848"/>
    <cellStyle name="Note 2 2 2 5 2 7 4" xfId="16141"/>
    <cellStyle name="Note 2 2 2 5 2 7 4 2" xfId="31060"/>
    <cellStyle name="Note 2 2 2 5 2 7 5" xfId="45143"/>
    <cellStyle name="Note 2 2 2 5 2 8" xfId="11113"/>
    <cellStyle name="Note 2 2 2 5 2 8 2" xfId="21125"/>
    <cellStyle name="Note 2 2 2 5 2 8 2 2" xfId="36541"/>
    <cellStyle name="Note 2 2 2 5 2 8 3" xfId="25362"/>
    <cellStyle name="Note 2 2 2 5 2 8 3 2" xfId="45658"/>
    <cellStyle name="Note 2 2 2 5 2 8 4" xfId="15978"/>
    <cellStyle name="Note 2 2 2 5 2 8 4 2" xfId="31223"/>
    <cellStyle name="Note 2 2 2 5 2 8 5" xfId="42387"/>
    <cellStyle name="Note 2 2 2 5 2 9" xfId="10977"/>
    <cellStyle name="Note 2 2 2 5 2 9 2" xfId="20989"/>
    <cellStyle name="Note 2 2 2 5 2 9 2 2" xfId="41425"/>
    <cellStyle name="Note 2 2 2 5 2 9 3" xfId="25238"/>
    <cellStyle name="Note 2 2 2 5 2 9 3 2" xfId="35226"/>
    <cellStyle name="Note 2 2 2 5 2 9 4" xfId="15842"/>
    <cellStyle name="Note 2 2 2 5 2 9 4 2" xfId="31359"/>
    <cellStyle name="Note 2 2 2 5 2 9 5" xfId="35557"/>
    <cellStyle name="Note 2 2 2 5 20" xfId="36122"/>
    <cellStyle name="Note 2 2 2 5 3" xfId="11553"/>
    <cellStyle name="Note 2 2 2 5 3 2" xfId="21565"/>
    <cellStyle name="Note 2 2 2 5 3 2 2" xfId="35219"/>
    <cellStyle name="Note 2 2 2 5 3 3" xfId="25784"/>
    <cellStyle name="Note 2 2 2 5 3 3 2" xfId="43098"/>
    <cellStyle name="Note 2 2 2 5 3 4" xfId="16418"/>
    <cellStyle name="Note 2 2 2 5 3 4 2" xfId="30795"/>
    <cellStyle name="Note 2 2 2 5 3 5" xfId="42029"/>
    <cellStyle name="Note 2 2 2 5 4" xfId="11376"/>
    <cellStyle name="Note 2 2 2 5 4 2" xfId="21388"/>
    <cellStyle name="Note 2 2 2 5 4 2 2" xfId="29998"/>
    <cellStyle name="Note 2 2 2 5 4 3" xfId="25619"/>
    <cellStyle name="Note 2 2 2 5 4 3 2" xfId="39625"/>
    <cellStyle name="Note 2 2 2 5 4 4" xfId="16241"/>
    <cellStyle name="Note 2 2 2 5 4 4 2" xfId="30972"/>
    <cellStyle name="Note 2 2 2 5 4 5" xfId="41969"/>
    <cellStyle name="Note 2 2 2 5 5" xfId="10771"/>
    <cellStyle name="Note 2 2 2 5 5 2" xfId="20795"/>
    <cellStyle name="Note 2 2 2 5 5 2 2" xfId="46451"/>
    <cellStyle name="Note 2 2 2 5 5 3" xfId="25056"/>
    <cellStyle name="Note 2 2 2 5 5 3 2" xfId="37664"/>
    <cellStyle name="Note 2 2 2 5 5 4" xfId="15636"/>
    <cellStyle name="Note 2 2 2 5 5 4 2" xfId="31565"/>
    <cellStyle name="Note 2 2 2 5 5 5" xfId="38715"/>
    <cellStyle name="Note 2 2 2 5 6" xfId="11425"/>
    <cellStyle name="Note 2 2 2 5 6 2" xfId="21437"/>
    <cellStyle name="Note 2 2 2 5 6 2 2" xfId="29949"/>
    <cellStyle name="Note 2 2 2 5 6 3" xfId="25668"/>
    <cellStyle name="Note 2 2 2 5 6 3 2" xfId="29787"/>
    <cellStyle name="Note 2 2 2 5 6 4" xfId="16290"/>
    <cellStyle name="Note 2 2 2 5 6 4 2" xfId="30923"/>
    <cellStyle name="Note 2 2 2 5 6 5" xfId="36072"/>
    <cellStyle name="Note 2 2 2 5 7" xfId="10625"/>
    <cellStyle name="Note 2 2 2 5 7 2" xfId="20649"/>
    <cellStyle name="Note 2 2 2 5 7 2 2" xfId="46746"/>
    <cellStyle name="Note 2 2 2 5 7 3" xfId="24922"/>
    <cellStyle name="Note 2 2 2 5 7 3 2" xfId="43641"/>
    <cellStyle name="Note 2 2 2 5 7 4" xfId="15490"/>
    <cellStyle name="Note 2 2 2 5 7 4 2" xfId="31711"/>
    <cellStyle name="Note 2 2 2 5 7 5" xfId="44916"/>
    <cellStyle name="Note 2 2 2 5 8" xfId="11275"/>
    <cellStyle name="Note 2 2 2 5 8 2" xfId="21287"/>
    <cellStyle name="Note 2 2 2 5 8 2 2" xfId="30075"/>
    <cellStyle name="Note 2 2 2 5 8 3" xfId="25518"/>
    <cellStyle name="Note 2 2 2 5 8 3 2" xfId="44128"/>
    <cellStyle name="Note 2 2 2 5 8 4" xfId="16140"/>
    <cellStyle name="Note 2 2 2 5 8 4 2" xfId="31061"/>
    <cellStyle name="Note 2 2 2 5 8 5" xfId="39166"/>
    <cellStyle name="Note 2 2 2 5 9" xfId="11112"/>
    <cellStyle name="Note 2 2 2 5 9 2" xfId="21124"/>
    <cellStyle name="Note 2 2 2 5 9 2 2" xfId="42837"/>
    <cellStyle name="Note 2 2 2 5 9 3" xfId="25361"/>
    <cellStyle name="Note 2 2 2 5 9 3 2" xfId="39597"/>
    <cellStyle name="Note 2 2 2 5 9 4" xfId="15977"/>
    <cellStyle name="Note 2 2 2 5 9 4 2" xfId="31224"/>
    <cellStyle name="Note 2 2 2 5 9 5" xfId="45147"/>
    <cellStyle name="Note 2 2 2 6" xfId="5727"/>
    <cellStyle name="Note 2 2 2 6 10" xfId="10864"/>
    <cellStyle name="Note 2 2 2 6 10 2" xfId="20876"/>
    <cellStyle name="Note 2 2 2 6 10 2 2" xfId="30205"/>
    <cellStyle name="Note 2 2 2 6 10 3" xfId="25125"/>
    <cellStyle name="Note 2 2 2 6 10 3 2" xfId="42905"/>
    <cellStyle name="Note 2 2 2 6 10 4" xfId="15729"/>
    <cellStyle name="Note 2 2 2 6 10 4 2" xfId="31472"/>
    <cellStyle name="Note 2 2 2 6 10 5" xfId="44645"/>
    <cellStyle name="Note 2 2 2 6 11" xfId="10191"/>
    <cellStyle name="Note 2 2 2 6 11 2" xfId="20215"/>
    <cellStyle name="Note 2 2 2 6 11 2 2" xfId="46126"/>
    <cellStyle name="Note 2 2 2 6 11 3" xfId="24559"/>
    <cellStyle name="Note 2 2 2 6 11 3 2" xfId="40635"/>
    <cellStyle name="Note 2 2 2 6 11 4" xfId="15056"/>
    <cellStyle name="Note 2 2 2 6 11 4 2" xfId="32145"/>
    <cellStyle name="Note 2 2 2 6 11 5" xfId="35544"/>
    <cellStyle name="Note 2 2 2 6 12" xfId="10293"/>
    <cellStyle name="Note 2 2 2 6 12 2" xfId="20317"/>
    <cellStyle name="Note 2 2 2 6 12 2 2" xfId="40394"/>
    <cellStyle name="Note 2 2 2 6 12 3" xfId="24652"/>
    <cellStyle name="Note 2 2 2 6 12 3 2" xfId="38340"/>
    <cellStyle name="Note 2 2 2 6 12 4" xfId="15158"/>
    <cellStyle name="Note 2 2 2 6 12 4 2" xfId="32043"/>
    <cellStyle name="Note 2 2 2 6 12 5" xfId="45118"/>
    <cellStyle name="Note 2 2 2 6 13" xfId="10465"/>
    <cellStyle name="Note 2 2 2 6 13 2" xfId="20489"/>
    <cellStyle name="Note 2 2 2 6 13 2 2" xfId="43484"/>
    <cellStyle name="Note 2 2 2 6 13 3" xfId="24792"/>
    <cellStyle name="Note 2 2 2 6 13 3 2" xfId="39777"/>
    <cellStyle name="Note 2 2 2 6 13 4" xfId="15330"/>
    <cellStyle name="Note 2 2 2 6 13 4 2" xfId="31871"/>
    <cellStyle name="Note 2 2 2 6 13 5" xfId="41749"/>
    <cellStyle name="Note 2 2 2 6 14" xfId="10553"/>
    <cellStyle name="Note 2 2 2 6 14 2" xfId="20577"/>
    <cellStyle name="Note 2 2 2 6 14 2 2" xfId="39306"/>
    <cellStyle name="Note 2 2 2 6 14 3" xfId="24856"/>
    <cellStyle name="Note 2 2 2 6 14 3 2" xfId="46652"/>
    <cellStyle name="Note 2 2 2 6 14 4" xfId="15418"/>
    <cellStyle name="Note 2 2 2 6 14 4 2" xfId="31783"/>
    <cellStyle name="Note 2 2 2 6 14 5" xfId="45092"/>
    <cellStyle name="Note 2 2 2 6 15" xfId="19322"/>
    <cellStyle name="Note 2 2 2 6 15 2" xfId="39670"/>
    <cellStyle name="Note 2 2 2 6 16" xfId="19263"/>
    <cellStyle name="Note 2 2 2 6 16 2" xfId="45492"/>
    <cellStyle name="Note 2 2 2 6 17" xfId="14329"/>
    <cellStyle name="Note 2 2 2 6 17 2" xfId="32825"/>
    <cellStyle name="Note 2 2 2 6 18" xfId="9530"/>
    <cellStyle name="Note 2 2 2 6 18 2" xfId="35006"/>
    <cellStyle name="Note 2 2 2 6 18 3" xfId="44749"/>
    <cellStyle name="Note 2 2 2 6 19" xfId="45183"/>
    <cellStyle name="Note 2 2 2 6 2" xfId="11555"/>
    <cellStyle name="Note 2 2 2 6 2 2" xfId="21567"/>
    <cellStyle name="Note 2 2 2 6 2 2 2" xfId="46307"/>
    <cellStyle name="Note 2 2 2 6 2 3" xfId="25786"/>
    <cellStyle name="Note 2 2 2 6 2 3 2" xfId="39647"/>
    <cellStyle name="Note 2 2 2 6 2 4" xfId="16420"/>
    <cellStyle name="Note 2 2 2 6 2 4 2" xfId="30793"/>
    <cellStyle name="Note 2 2 2 6 2 5" xfId="39092"/>
    <cellStyle name="Note 2 2 2 6 3" xfId="11378"/>
    <cellStyle name="Note 2 2 2 6 3 2" xfId="21390"/>
    <cellStyle name="Note 2 2 2 6 3 2 2" xfId="29996"/>
    <cellStyle name="Note 2 2 2 6 3 3" xfId="25621"/>
    <cellStyle name="Note 2 2 2 6 3 3 2" xfId="36638"/>
    <cellStyle name="Note 2 2 2 6 3 4" xfId="16243"/>
    <cellStyle name="Note 2 2 2 6 3 4 2" xfId="30970"/>
    <cellStyle name="Note 2 2 2 6 3 5" xfId="39068"/>
    <cellStyle name="Note 2 2 2 6 4" xfId="10769"/>
    <cellStyle name="Note 2 2 2 6 4 2" xfId="20793"/>
    <cellStyle name="Note 2 2 2 6 4 2 2" xfId="37770"/>
    <cellStyle name="Note 2 2 2 6 4 3" xfId="25054"/>
    <cellStyle name="Note 2 2 2 6 4 3 2" xfId="46655"/>
    <cellStyle name="Note 2 2 2 6 4 4" xfId="15634"/>
    <cellStyle name="Note 2 2 2 6 4 4 2" xfId="31567"/>
    <cellStyle name="Note 2 2 2 6 4 5" xfId="41099"/>
    <cellStyle name="Note 2 2 2 6 5" xfId="11427"/>
    <cellStyle name="Note 2 2 2 6 5 2" xfId="21439"/>
    <cellStyle name="Note 2 2 2 6 5 2 2" xfId="29947"/>
    <cellStyle name="Note 2 2 2 6 5 3" xfId="25670"/>
    <cellStyle name="Note 2 2 2 6 5 3 2" xfId="29785"/>
    <cellStyle name="Note 2 2 2 6 5 4" xfId="16292"/>
    <cellStyle name="Note 2 2 2 6 5 4 2" xfId="30921"/>
    <cellStyle name="Note 2 2 2 6 5 5" xfId="41110"/>
    <cellStyle name="Note 2 2 2 6 6" xfId="10623"/>
    <cellStyle name="Note 2 2 2 6 6 2" xfId="20647"/>
    <cellStyle name="Note 2 2 2 6 6 2 2" xfId="41019"/>
    <cellStyle name="Note 2 2 2 6 6 3" xfId="24920"/>
    <cellStyle name="Note 2 2 2 6 6 3 2" xfId="40327"/>
    <cellStyle name="Note 2 2 2 6 6 4" xfId="15488"/>
    <cellStyle name="Note 2 2 2 6 6 4 2" xfId="31713"/>
    <cellStyle name="Note 2 2 2 6 6 5" xfId="36078"/>
    <cellStyle name="Note 2 2 2 6 7" xfId="11277"/>
    <cellStyle name="Note 2 2 2 6 7 2" xfId="21289"/>
    <cellStyle name="Note 2 2 2 6 7 2 2" xfId="30073"/>
    <cellStyle name="Note 2 2 2 6 7 3" xfId="25520"/>
    <cellStyle name="Note 2 2 2 6 7 3 2" xfId="40580"/>
    <cellStyle name="Note 2 2 2 6 7 4" xfId="16142"/>
    <cellStyle name="Note 2 2 2 6 7 4 2" xfId="31059"/>
    <cellStyle name="Note 2 2 2 6 7 5" xfId="42383"/>
    <cellStyle name="Note 2 2 2 6 8" xfId="11114"/>
    <cellStyle name="Note 2 2 2 6 8 2" xfId="21126"/>
    <cellStyle name="Note 2 2 2 6 8 2 2" xfId="40101"/>
    <cellStyle name="Note 2 2 2 6 8 3" xfId="25363"/>
    <cellStyle name="Note 2 2 2 6 8 3 2" xfId="42909"/>
    <cellStyle name="Note 2 2 2 6 8 4" xfId="15979"/>
    <cellStyle name="Note 2 2 2 6 8 4 2" xfId="31222"/>
    <cellStyle name="Note 2 2 2 6 8 5" xfId="36077"/>
    <cellStyle name="Note 2 2 2 6 9" xfId="10978"/>
    <cellStyle name="Note 2 2 2 6 9 2" xfId="20990"/>
    <cellStyle name="Note 2 2 2 6 9 2 2" xfId="35156"/>
    <cellStyle name="Note 2 2 2 6 9 3" xfId="25239"/>
    <cellStyle name="Note 2 2 2 6 9 3 2" xfId="37976"/>
    <cellStyle name="Note 2 2 2 6 9 4" xfId="15843"/>
    <cellStyle name="Note 2 2 2 6 9 4 2" xfId="31358"/>
    <cellStyle name="Note 2 2 2 6 9 5" xfId="38603"/>
    <cellStyle name="Note 2 2 2 7" xfId="5728"/>
    <cellStyle name="Note 2 2 2 7 10" xfId="10865"/>
    <cellStyle name="Note 2 2 2 7 10 2" xfId="20877"/>
    <cellStyle name="Note 2 2 2 7 10 2 2" xfId="40503"/>
    <cellStyle name="Note 2 2 2 7 10 3" xfId="25126"/>
    <cellStyle name="Note 2 2 2 7 10 3 2" xfId="36606"/>
    <cellStyle name="Note 2 2 2 7 10 4" xfId="15730"/>
    <cellStyle name="Note 2 2 2 7 10 4 2" xfId="31471"/>
    <cellStyle name="Note 2 2 2 7 10 5" xfId="41805"/>
    <cellStyle name="Note 2 2 2 7 11" xfId="10190"/>
    <cellStyle name="Note 2 2 2 7 11 2" xfId="20214"/>
    <cellStyle name="Note 2 2 2 7 11 2 2" xfId="40084"/>
    <cellStyle name="Note 2 2 2 7 11 3" xfId="24558"/>
    <cellStyle name="Note 2 2 2 7 11 3 2" xfId="37586"/>
    <cellStyle name="Note 2 2 2 7 11 4" xfId="15055"/>
    <cellStyle name="Note 2 2 2 7 11 4 2" xfId="32146"/>
    <cellStyle name="Note 2 2 2 7 11 5" xfId="41855"/>
    <cellStyle name="Note 2 2 2 7 12" xfId="10292"/>
    <cellStyle name="Note 2 2 2 7 12 2" xfId="20316"/>
    <cellStyle name="Note 2 2 2 7 12 2 2" xfId="36916"/>
    <cellStyle name="Note 2 2 2 7 12 3" xfId="24651"/>
    <cellStyle name="Note 2 2 2 7 12 3 2" xfId="35086"/>
    <cellStyle name="Note 2 2 2 7 12 4" xfId="15157"/>
    <cellStyle name="Note 2 2 2 7 12 4 2" xfId="32044"/>
    <cellStyle name="Note 2 2 2 7 12 5" xfId="39136"/>
    <cellStyle name="Note 2 2 2 7 13" xfId="10464"/>
    <cellStyle name="Note 2 2 2 7 13 2" xfId="20488"/>
    <cellStyle name="Note 2 2 2 7 13 2 2" xfId="46212"/>
    <cellStyle name="Note 2 2 2 7 13 3" xfId="24791"/>
    <cellStyle name="Note 2 2 2 7 13 3 2" xfId="29847"/>
    <cellStyle name="Note 2 2 2 7 13 4" xfId="15329"/>
    <cellStyle name="Note 2 2 2 7 13 4 2" xfId="31872"/>
    <cellStyle name="Note 2 2 2 7 13 5" xfId="44600"/>
    <cellStyle name="Note 2 2 2 7 14" xfId="10552"/>
    <cellStyle name="Note 2 2 2 7 14 2" xfId="20576"/>
    <cellStyle name="Note 2 2 2 7 14 2 2" xfId="35162"/>
    <cellStyle name="Note 2 2 2 7 14 3" xfId="24855"/>
    <cellStyle name="Note 2 2 2 7 14 3 2" xfId="40640"/>
    <cellStyle name="Note 2 2 2 7 14 4" xfId="15417"/>
    <cellStyle name="Note 2 2 2 7 14 4 2" xfId="31784"/>
    <cellStyle name="Note 2 2 2 7 14 5" xfId="39110"/>
    <cellStyle name="Note 2 2 2 7 15" xfId="19323"/>
    <cellStyle name="Note 2 2 2 7 15 2" xfId="45726"/>
    <cellStyle name="Note 2 2 2 7 16" xfId="19262"/>
    <cellStyle name="Note 2 2 2 7 16 2" xfId="39423"/>
    <cellStyle name="Note 2 2 2 7 17" xfId="14330"/>
    <cellStyle name="Note 2 2 2 7 17 2" xfId="32824"/>
    <cellStyle name="Note 2 2 2 7 18" xfId="9531"/>
    <cellStyle name="Note 2 2 2 7 18 2" xfId="35007"/>
    <cellStyle name="Note 2 2 2 7 18 3" xfId="41938"/>
    <cellStyle name="Note 2 2 2 7 19" xfId="42424"/>
    <cellStyle name="Note 2 2 2 7 2" xfId="11556"/>
    <cellStyle name="Note 2 2 2 7 2 2" xfId="21568"/>
    <cellStyle name="Note 2 2 2 7 2 2 2" xfId="43587"/>
    <cellStyle name="Note 2 2 2 7 2 3" xfId="25787"/>
    <cellStyle name="Note 2 2 2 7 2 3 2" xfId="45704"/>
    <cellStyle name="Note 2 2 2 7 2 4" xfId="16421"/>
    <cellStyle name="Note 2 2 2 7 2 4 2" xfId="30792"/>
    <cellStyle name="Note 2 2 2 7 2 5" xfId="45074"/>
    <cellStyle name="Note 2 2 2 7 3" xfId="11379"/>
    <cellStyle name="Note 2 2 2 7 3 2" xfId="21391"/>
    <cellStyle name="Note 2 2 2 7 3 2 2" xfId="29995"/>
    <cellStyle name="Note 2 2 2 7 3 3" xfId="25622"/>
    <cellStyle name="Note 2 2 2 7 3 3 2" xfId="29833"/>
    <cellStyle name="Note 2 2 2 7 3 4" xfId="16244"/>
    <cellStyle name="Note 2 2 2 7 3 4 2" xfId="30969"/>
    <cellStyle name="Note 2 2 2 7 3 5" xfId="45049"/>
    <cellStyle name="Note 2 2 2 7 4" xfId="10768"/>
    <cellStyle name="Note 2 2 2 7 4 2" xfId="20792"/>
    <cellStyle name="Note 2 2 2 7 4 2 2" xfId="44050"/>
    <cellStyle name="Note 2 2 2 7 4 3" xfId="25053"/>
    <cellStyle name="Note 2 2 2 7 4 3 2" xfId="40643"/>
    <cellStyle name="Note 2 2 2 7 4 4" xfId="15633"/>
    <cellStyle name="Note 2 2 2 7 4 4 2" xfId="31568"/>
    <cellStyle name="Note 2 2 2 7 4 5" xfId="38137"/>
    <cellStyle name="Note 2 2 2 7 5" xfId="11428"/>
    <cellStyle name="Note 2 2 2 7 5 2" xfId="21440"/>
    <cellStyle name="Note 2 2 2 7 5 2 2" xfId="29946"/>
    <cellStyle name="Note 2 2 2 7 5 3" xfId="25671"/>
    <cellStyle name="Note 2 2 2 7 5 3 2" xfId="29784"/>
    <cellStyle name="Note 2 2 2 7 5 4" xfId="16293"/>
    <cellStyle name="Note 2 2 2 7 5 4 2" xfId="30920"/>
    <cellStyle name="Note 2 2 2 7 5 5" xfId="41133"/>
    <cellStyle name="Note 2 2 2 7 6" xfId="10622"/>
    <cellStyle name="Note 2 2 2 7 6 2" xfId="20646"/>
    <cellStyle name="Note 2 2 2 7 6 2 2" xfId="41247"/>
    <cellStyle name="Note 2 2 2 7 6 3" xfId="24919"/>
    <cellStyle name="Note 2 2 2 7 6 3 2" xfId="29845"/>
    <cellStyle name="Note 2 2 2 7 6 4" xfId="15487"/>
    <cellStyle name="Note 2 2 2 7 6 4 2" xfId="31714"/>
    <cellStyle name="Note 2 2 2 7 6 5" xfId="42388"/>
    <cellStyle name="Note 2 2 2 7 7" xfId="11278"/>
    <cellStyle name="Note 2 2 2 7 7 2" xfId="21290"/>
    <cellStyle name="Note 2 2 2 7 7 2 2" xfId="30072"/>
    <cellStyle name="Note 2 2 2 7 7 3" xfId="25521"/>
    <cellStyle name="Note 2 2 2 7 7 3 2" xfId="46594"/>
    <cellStyle name="Note 2 2 2 7 7 4" xfId="16143"/>
    <cellStyle name="Note 2 2 2 7 7 4 2" xfId="31058"/>
    <cellStyle name="Note 2 2 2 7 7 5" xfId="36073"/>
    <cellStyle name="Note 2 2 2 7 8" xfId="11115"/>
    <cellStyle name="Note 2 2 2 7 8 2" xfId="21127"/>
    <cellStyle name="Note 2 2 2 7 8 2 2" xfId="39521"/>
    <cellStyle name="Note 2 2 2 7 8 3" xfId="25364"/>
    <cellStyle name="Note 2 2 2 7 8 3 2" xfId="36610"/>
    <cellStyle name="Note 2 2 2 7 8 4" xfId="15980"/>
    <cellStyle name="Note 2 2 2 7 8 4 2" xfId="31221"/>
    <cellStyle name="Note 2 2 2 7 8 5" xfId="38131"/>
    <cellStyle name="Note 2 2 2 7 9" xfId="10979"/>
    <cellStyle name="Note 2 2 2 7 9 2" xfId="20991"/>
    <cellStyle name="Note 2 2 2 7 9 2 2" xfId="39313"/>
    <cellStyle name="Note 2 2 2 7 9 3" xfId="25240"/>
    <cellStyle name="Note 2 2 2 7 9 3 2" xfId="41317"/>
    <cellStyle name="Note 2 2 2 7 9 4" xfId="15844"/>
    <cellStyle name="Note 2 2 2 7 9 4 2" xfId="31357"/>
    <cellStyle name="Note 2 2 2 7 9 5" xfId="44647"/>
    <cellStyle name="Note 2 2 2 8" xfId="5729"/>
    <cellStyle name="Note 2 2 2 8 10" xfId="10866"/>
    <cellStyle name="Note 2 2 2 8 10 2" xfId="20878"/>
    <cellStyle name="Note 2 2 2 8 10 2 2" xfId="46524"/>
    <cellStyle name="Note 2 2 2 8 10 3" xfId="25127"/>
    <cellStyle name="Note 2 2 2 8 10 3 2" xfId="29841"/>
    <cellStyle name="Note 2 2 2 8 10 4" xfId="15731"/>
    <cellStyle name="Note 2 2 2 8 10 4 2" xfId="31470"/>
    <cellStyle name="Note 2 2 2 8 10 5" xfId="35496"/>
    <cellStyle name="Note 2 2 2 8 11" xfId="10189"/>
    <cellStyle name="Note 2 2 2 8 11 2" xfId="20213"/>
    <cellStyle name="Note 2 2 2 8 11 2 2" xfId="35366"/>
    <cellStyle name="Note 2 2 2 8 11 3" xfId="24557"/>
    <cellStyle name="Note 2 2 2 8 11 3 2" xfId="43873"/>
    <cellStyle name="Note 2 2 2 8 11 4" xfId="15054"/>
    <cellStyle name="Note 2 2 2 8 11 4 2" xfId="32147"/>
    <cellStyle name="Note 2 2 2 8 11 5" xfId="44685"/>
    <cellStyle name="Note 2 2 2 8 12" xfId="10291"/>
    <cellStyle name="Note 2 2 2 8 12 2" xfId="20315"/>
    <cellStyle name="Note 2 2 2 8 12 2 2" xfId="43214"/>
    <cellStyle name="Note 2 2 2 8 12 3" xfId="24650"/>
    <cellStyle name="Note 2 2 2 8 12 3 2" xfId="41354"/>
    <cellStyle name="Note 2 2 2 8 12 4" xfId="15156"/>
    <cellStyle name="Note 2 2 2 8 12 4 2" xfId="32045"/>
    <cellStyle name="Note 2 2 2 8 12 5" xfId="35641"/>
    <cellStyle name="Note 2 2 2 8 13" xfId="10463"/>
    <cellStyle name="Note 2 2 2 8 13 2" xfId="20487"/>
    <cellStyle name="Note 2 2 2 8 13 2 2" xfId="40170"/>
    <cellStyle name="Note 2 2 2 8 13 3" xfId="24790"/>
    <cellStyle name="Note 2 2 2 8 13 3 2" xfId="37342"/>
    <cellStyle name="Note 2 2 2 8 13 4" xfId="15328"/>
    <cellStyle name="Note 2 2 2 8 13 4 2" xfId="31873"/>
    <cellStyle name="Note 2 2 2 8 13 5" xfId="38545"/>
    <cellStyle name="Note 2 2 2 8 14" xfId="10551"/>
    <cellStyle name="Note 2 2 2 8 14 2" xfId="20575"/>
    <cellStyle name="Note 2 2 2 8 14 2 2" xfId="41431"/>
    <cellStyle name="Note 2 2 2 8 14 3" xfId="24854"/>
    <cellStyle name="Note 2 2 2 8 14 3 2" xfId="37591"/>
    <cellStyle name="Note 2 2 2 8 14 4" xfId="15416"/>
    <cellStyle name="Note 2 2 2 8 14 4 2" xfId="31785"/>
    <cellStyle name="Note 2 2 2 8 14 5" xfId="35695"/>
    <cellStyle name="Note 2 2 2 8 15" xfId="19324"/>
    <cellStyle name="Note 2 2 2 8 15 2" xfId="42979"/>
    <cellStyle name="Note 2 2 2 8 16" xfId="19261"/>
    <cellStyle name="Note 2 2 2 8 16 2" xfId="37086"/>
    <cellStyle name="Note 2 2 2 8 17" xfId="14331"/>
    <cellStyle name="Note 2 2 2 8 17 2" xfId="32823"/>
    <cellStyle name="Note 2 2 2 8 18" xfId="9532"/>
    <cellStyle name="Note 2 2 2 8 18 2" xfId="35008"/>
    <cellStyle name="Note 2 2 2 8 18 3" xfId="35628"/>
    <cellStyle name="Note 2 2 2 8 19" xfId="36114"/>
    <cellStyle name="Note 2 2 2 8 2" xfId="11557"/>
    <cellStyle name="Note 2 2 2 8 2 2" xfId="21569"/>
    <cellStyle name="Note 2 2 2 8 2 2 2" xfId="37294"/>
    <cellStyle name="Note 2 2 2 8 2 3" xfId="25788"/>
    <cellStyle name="Note 2 2 2 8 2 3 2" xfId="42956"/>
    <cellStyle name="Note 2 2 2 8 2 4" xfId="16422"/>
    <cellStyle name="Note 2 2 2 8 2 4 2" xfId="30791"/>
    <cellStyle name="Note 2 2 2 8 2 5" xfId="42303"/>
    <cellStyle name="Note 2 2 2 8 3" xfId="11380"/>
    <cellStyle name="Note 2 2 2 8 3 2" xfId="21392"/>
    <cellStyle name="Note 2 2 2 8 3 2 2" xfId="29994"/>
    <cellStyle name="Note 2 2 2 8 3 3" xfId="25623"/>
    <cellStyle name="Note 2 2 2 8 3 3 2" xfId="29832"/>
    <cellStyle name="Note 2 2 2 8 3 4" xfId="16245"/>
    <cellStyle name="Note 2 2 2 8 3 4 2" xfId="30968"/>
    <cellStyle name="Note 2 2 2 8 3 5" xfId="42278"/>
    <cellStyle name="Note 2 2 2 8 4" xfId="10767"/>
    <cellStyle name="Note 2 2 2 8 4 2" xfId="20791"/>
    <cellStyle name="Note 2 2 2 8 4 2 2" xfId="46748"/>
    <cellStyle name="Note 2 2 2 8 4 3" xfId="25052"/>
    <cellStyle name="Note 2 2 2 8 4 3 2" xfId="37594"/>
    <cellStyle name="Note 2 2 2 8 4 4" xfId="15632"/>
    <cellStyle name="Note 2 2 2 8 4 4 2" xfId="31569"/>
    <cellStyle name="Note 2 2 2 8 4 5" xfId="36083"/>
    <cellStyle name="Note 2 2 2 8 5" xfId="11429"/>
    <cellStyle name="Note 2 2 2 8 5 2" xfId="21441"/>
    <cellStyle name="Note 2 2 2 8 5 2 2" xfId="29945"/>
    <cellStyle name="Note 2 2 2 8 5 3" xfId="25672"/>
    <cellStyle name="Note 2 2 2 8 5 3 2" xfId="29783"/>
    <cellStyle name="Note 2 2 2 8 5 4" xfId="16294"/>
    <cellStyle name="Note 2 2 2 8 5 4 2" xfId="30919"/>
    <cellStyle name="Note 2 2 2 8 5 5" xfId="38726"/>
    <cellStyle name="Note 2 2 2 8 6" xfId="10621"/>
    <cellStyle name="Note 2 2 2 8 6 2" xfId="20645"/>
    <cellStyle name="Note 2 2 2 8 6 2 2" xfId="38051"/>
    <cellStyle name="Note 2 2 2 8 6 3" xfId="24918"/>
    <cellStyle name="Note 2 2 2 8 6 3 2" xfId="37513"/>
    <cellStyle name="Note 2 2 2 8 6 4" xfId="15486"/>
    <cellStyle name="Note 2 2 2 8 6 4 2" xfId="31715"/>
    <cellStyle name="Note 2 2 2 8 6 5" xfId="45148"/>
    <cellStyle name="Note 2 2 2 8 7" xfId="11279"/>
    <cellStyle name="Note 2 2 2 8 7 2" xfId="21291"/>
    <cellStyle name="Note 2 2 2 8 7 2 2" xfId="30071"/>
    <cellStyle name="Note 2 2 2 8 7 3" xfId="25522"/>
    <cellStyle name="Note 2 2 2 8 7 3 2" xfId="43890"/>
    <cellStyle name="Note 2 2 2 8 7 4" xfId="16144"/>
    <cellStyle name="Note 2 2 2 8 7 4 2" xfId="31057"/>
    <cellStyle name="Note 2 2 2 8 7 5" xfId="38913"/>
    <cellStyle name="Note 2 2 2 8 8" xfId="11116"/>
    <cellStyle name="Note 2 2 2 8 8 2" xfId="21128"/>
    <cellStyle name="Note 2 2 2 8 8 2 2" xfId="42833"/>
    <cellStyle name="Note 2 2 2 8 8 3" xfId="25365"/>
    <cellStyle name="Note 2 2 2 8 8 3 2" xfId="39781"/>
    <cellStyle name="Note 2 2 2 8 8 4" xfId="15981"/>
    <cellStyle name="Note 2 2 2 8 8 4 2" xfId="31220"/>
    <cellStyle name="Note 2 2 2 8 8 5" xfId="41105"/>
    <cellStyle name="Note 2 2 2 8 9" xfId="10980"/>
    <cellStyle name="Note 2 2 2 8 9 2" xfId="20992"/>
    <cellStyle name="Note 2 2 2 8 9 2 2" xfId="45389"/>
    <cellStyle name="Note 2 2 2 8 9 3" xfId="25241"/>
    <cellStyle name="Note 2 2 2 8 9 3 2" xfId="40950"/>
    <cellStyle name="Note 2 2 2 8 9 4" xfId="15845"/>
    <cellStyle name="Note 2 2 2 8 9 4 2" xfId="31356"/>
    <cellStyle name="Note 2 2 2 8 9 5" xfId="41807"/>
    <cellStyle name="Note 2 2 2 9" xfId="11534"/>
    <cellStyle name="Note 2 2 2 9 2" xfId="21546"/>
    <cellStyle name="Note 2 2 2 9 2 2" xfId="38039"/>
    <cellStyle name="Note 2 2 2 9 3" xfId="25765"/>
    <cellStyle name="Note 2 2 2 9 3 2" xfId="37850"/>
    <cellStyle name="Note 2 2 2 9 4" xfId="16399"/>
    <cellStyle name="Note 2 2 2 9 4 2" xfId="30814"/>
    <cellStyle name="Note 2 2 2 9 5" xfId="35810"/>
    <cellStyle name="Note 2 2 20" xfId="10575"/>
    <cellStyle name="Note 2 2 20 2" xfId="20599"/>
    <cellStyle name="Note 2 2 20 2 2" xfId="37287"/>
    <cellStyle name="Note 2 2 20 3" xfId="24878"/>
    <cellStyle name="Note 2 2 20 3 2" xfId="42901"/>
    <cellStyle name="Note 2 2 20 4" xfId="15440"/>
    <cellStyle name="Note 2 2 20 4 2" xfId="31761"/>
    <cellStyle name="Note 2 2 20 5" xfId="38547"/>
    <cellStyle name="Note 2 2 21" xfId="19300"/>
    <cellStyle name="Note 2 2 21 2" xfId="37254"/>
    <cellStyle name="Note 2 2 22" xfId="19285"/>
    <cellStyle name="Note 2 2 22 2" xfId="35317"/>
    <cellStyle name="Note 2 2 23" xfId="14307"/>
    <cellStyle name="Note 2 2 23 2" xfId="32847"/>
    <cellStyle name="Note 2 2 24" xfId="9508"/>
    <cellStyle name="Note 2 2 24 2" xfId="34984"/>
    <cellStyle name="Note 2 2 24 3" xfId="35679"/>
    <cellStyle name="Note 2 2 25" xfId="38527"/>
    <cellStyle name="Note 2 2 3" xfId="5730"/>
    <cellStyle name="Note 2 2 3 10" xfId="10981"/>
    <cellStyle name="Note 2 2 3 10 2" xfId="20993"/>
    <cellStyle name="Note 2 2 3 10 2 2" xfId="42628"/>
    <cellStyle name="Note 2 2 3 10 3" xfId="25242"/>
    <cellStyle name="Note 2 2 3 10 3 2" xfId="40890"/>
    <cellStyle name="Note 2 2 3 10 4" xfId="15846"/>
    <cellStyle name="Note 2 2 3 10 4 2" xfId="31355"/>
    <cellStyle name="Note 2 2 3 10 5" xfId="35498"/>
    <cellStyle name="Note 2 2 3 11" xfId="10867"/>
    <cellStyle name="Note 2 2 3 11 2" xfId="20879"/>
    <cellStyle name="Note 2 2 3 11 2 2" xfId="43814"/>
    <cellStyle name="Note 2 2 3 11 3" xfId="25128"/>
    <cellStyle name="Note 2 2 3 11 3 2" xfId="37971"/>
    <cellStyle name="Note 2 2 3 11 4" xfId="15732"/>
    <cellStyle name="Note 2 2 3 11 4 2" xfId="31469"/>
    <cellStyle name="Note 2 2 3 11 5" xfId="38552"/>
    <cellStyle name="Note 2 2 3 12" xfId="10188"/>
    <cellStyle name="Note 2 2 3 12 2" xfId="20212"/>
    <cellStyle name="Note 2 2 3 12 2 2" xfId="41636"/>
    <cellStyle name="Note 2 2 3 12 3" xfId="24556"/>
    <cellStyle name="Note 2 2 3 12 3 2" xfId="46577"/>
    <cellStyle name="Note 2 2 3 12 4" xfId="15053"/>
    <cellStyle name="Note 2 2 3 12 4 2" xfId="32148"/>
    <cellStyle name="Note 2 2 3 12 5" xfId="38649"/>
    <cellStyle name="Note 2 2 3 13" xfId="10290"/>
    <cellStyle name="Note 2 2 3 13 2" xfId="20314"/>
    <cellStyle name="Note 2 2 3 13 2 2" xfId="45950"/>
    <cellStyle name="Note 2 2 3 13 3" xfId="24649"/>
    <cellStyle name="Note 2 2 3 13 3 2" xfId="44232"/>
    <cellStyle name="Note 2 2 3 13 4" xfId="15155"/>
    <cellStyle name="Note 2 2 3 13 4 2" xfId="32046"/>
    <cellStyle name="Note 2 2 3 13 5" xfId="41951"/>
    <cellStyle name="Note 2 2 3 14" xfId="10462"/>
    <cellStyle name="Note 2 2 3 14 2" xfId="20486"/>
    <cellStyle name="Note 2 2 3 14 2 2" xfId="37418"/>
    <cellStyle name="Note 2 2 3 14 3" xfId="24789"/>
    <cellStyle name="Note 2 2 3 14 3 2" xfId="43638"/>
    <cellStyle name="Note 2 2 3 14 4" xfId="15327"/>
    <cellStyle name="Note 2 2 3 14 4 2" xfId="31874"/>
    <cellStyle name="Note 2 2 3 14 5" xfId="35479"/>
    <cellStyle name="Note 2 2 3 15" xfId="10550"/>
    <cellStyle name="Note 2 2 3 15 2" xfId="20574"/>
    <cellStyle name="Note 2 2 3 15 2 2" xfId="44305"/>
    <cellStyle name="Note 2 2 3 15 3" xfId="24853"/>
    <cellStyle name="Note 2 2 3 15 3 2" xfId="43878"/>
    <cellStyle name="Note 2 2 3 15 4" xfId="15415"/>
    <cellStyle name="Note 2 2 3 15 4 2" xfId="31786"/>
    <cellStyle name="Note 2 2 3 15 5" xfId="42011"/>
    <cellStyle name="Note 2 2 3 16" xfId="19325"/>
    <cellStyle name="Note 2 2 3 16 2" xfId="36680"/>
    <cellStyle name="Note 2 2 3 17" xfId="19260"/>
    <cellStyle name="Note 2 2 3 17 2" xfId="43380"/>
    <cellStyle name="Note 2 2 3 18" xfId="14332"/>
    <cellStyle name="Note 2 2 3 18 2" xfId="32822"/>
    <cellStyle name="Note 2 2 3 19" xfId="9533"/>
    <cellStyle name="Note 2 2 3 19 2" xfId="35009"/>
    <cellStyle name="Note 2 2 3 19 3" xfId="39150"/>
    <cellStyle name="Note 2 2 3 2" xfId="5731"/>
    <cellStyle name="Note 2 2 3 2 10" xfId="10868"/>
    <cellStyle name="Note 2 2 3 2 10 2" xfId="20880"/>
    <cellStyle name="Note 2 2 3 2 10 2 2" xfId="37526"/>
    <cellStyle name="Note 2 2 3 2 10 3" xfId="25129"/>
    <cellStyle name="Note 2 2 3 2 10 3 2" xfId="41322"/>
    <cellStyle name="Note 2 2 3 2 10 4" xfId="15733"/>
    <cellStyle name="Note 2 2 3 2 10 4 2" xfId="31468"/>
    <cellStyle name="Note 2 2 3 2 10 5" xfId="44607"/>
    <cellStyle name="Note 2 2 3 2 11" xfId="10187"/>
    <cellStyle name="Note 2 2 3 2 11 2" xfId="20211"/>
    <cellStyle name="Note 2 2 3 2 11 2 2" xfId="44505"/>
    <cellStyle name="Note 2 2 3 2 11 3" xfId="24555"/>
    <cellStyle name="Note 2 2 3 2 11 3 2" xfId="40563"/>
    <cellStyle name="Note 2 2 3 2 11 4" xfId="15052"/>
    <cellStyle name="Note 2 2 3 2 11 4 2" xfId="32149"/>
    <cellStyle name="Note 2 2 3 2 11 5" xfId="35601"/>
    <cellStyle name="Note 2 2 3 2 12" xfId="10289"/>
    <cellStyle name="Note 2 2 3 2 12 2" xfId="20313"/>
    <cellStyle name="Note 2 2 3 2 12 2 2" xfId="39903"/>
    <cellStyle name="Note 2 2 3 2 12 3" xfId="24648"/>
    <cellStyle name="Note 2 2 3 2 12 3 2" xfId="38192"/>
    <cellStyle name="Note 2 2 3 2 12 4" xfId="15154"/>
    <cellStyle name="Note 2 2 3 2 12 4 2" xfId="32047"/>
    <cellStyle name="Note 2 2 3 2 12 5" xfId="44762"/>
    <cellStyle name="Note 2 2 3 2 13" xfId="10461"/>
    <cellStyle name="Note 2 2 3 2 13 2" xfId="20485"/>
    <cellStyle name="Note 2 2 3 2 13 2 2" xfId="43712"/>
    <cellStyle name="Note 2 2 3 2 13 3" xfId="24788"/>
    <cellStyle name="Note 2 2 3 2 13 3 2" xfId="46357"/>
    <cellStyle name="Note 2 2 3 2 13 4" xfId="15326"/>
    <cellStyle name="Note 2 2 3 2 13 4 2" xfId="31875"/>
    <cellStyle name="Note 2 2 3 2 13 5" xfId="41787"/>
    <cellStyle name="Note 2 2 3 2 14" xfId="10549"/>
    <cellStyle name="Note 2 2 3 2 14 2" xfId="20573"/>
    <cellStyle name="Note 2 2 3 2 14 2 2" xfId="38268"/>
    <cellStyle name="Note 2 2 3 2 14 3" xfId="24852"/>
    <cellStyle name="Note 2 2 3 2 14 3 2" xfId="46582"/>
    <cellStyle name="Note 2 2 3 2 14 4" xfId="15414"/>
    <cellStyle name="Note 2 2 3 2 14 4 2" xfId="31787"/>
    <cellStyle name="Note 2 2 3 2 14 5" xfId="44803"/>
    <cellStyle name="Note 2 2 3 2 15" xfId="19326"/>
    <cellStyle name="Note 2 2 3 2 15 2" xfId="39354"/>
    <cellStyle name="Note 2 2 3 2 16" xfId="19259"/>
    <cellStyle name="Note 2 2 3 2 16 2" xfId="46110"/>
    <cellStyle name="Note 2 2 3 2 17" xfId="14333"/>
    <cellStyle name="Note 2 2 3 2 17 2" xfId="32821"/>
    <cellStyle name="Note 2 2 3 2 18" xfId="9534"/>
    <cellStyle name="Note 2 2 3 2 18 2" xfId="35010"/>
    <cellStyle name="Note 2 2 3 2 18 3" xfId="45137"/>
    <cellStyle name="Note 2 2 3 2 19" xfId="44785"/>
    <cellStyle name="Note 2 2 3 2 2" xfId="11559"/>
    <cellStyle name="Note 2 2 3 2 2 2" xfId="21571"/>
    <cellStyle name="Note 2 2 3 2 2 2 2" xfId="45969"/>
    <cellStyle name="Note 2 2 3 2 2 3" xfId="25790"/>
    <cellStyle name="Note 2 2 3 2 2 3 2" xfId="37966"/>
    <cellStyle name="Note 2 2 3 2 2 4" xfId="16424"/>
    <cellStyle name="Note 2 2 3 2 2 4 2" xfId="30789"/>
    <cellStyle name="Note 2 2 3 2 2 5" xfId="34822"/>
    <cellStyle name="Note 2 2 3 2 3" xfId="11382"/>
    <cellStyle name="Note 2 2 3 2 3 2" xfId="21394"/>
    <cellStyle name="Note 2 2 3 2 3 2 2" xfId="29992"/>
    <cellStyle name="Note 2 2 3 2 3 3" xfId="25625"/>
    <cellStyle name="Note 2 2 3 2 3 3 2" xfId="29830"/>
    <cellStyle name="Note 2 2 3 2 3 4" xfId="16247"/>
    <cellStyle name="Note 2 2 3 2 3 4 2" xfId="30966"/>
    <cellStyle name="Note 2 2 3 2 3 5" xfId="38814"/>
    <cellStyle name="Note 2 2 3 2 4" xfId="10765"/>
    <cellStyle name="Note 2 2 3 2 4 2" xfId="20789"/>
    <cellStyle name="Note 2 2 3 2 4 2 2" xfId="41017"/>
    <cellStyle name="Note 2 2 3 2 4 3" xfId="25050"/>
    <cellStyle name="Note 2 2 3 2 4 3 2" xfId="46585"/>
    <cellStyle name="Note 2 2 3 2 4 4" xfId="15630"/>
    <cellStyle name="Note 2 2 3 2 4 4 2" xfId="31571"/>
    <cellStyle name="Note 2 2 3 2 4 5" xfId="45153"/>
    <cellStyle name="Note 2 2 3 2 5" xfId="11431"/>
    <cellStyle name="Note 2 2 3 2 5 2" xfId="21443"/>
    <cellStyle name="Note 2 2 3 2 5 2 2" xfId="29943"/>
    <cellStyle name="Note 2 2 3 2 5 3" xfId="25674"/>
    <cellStyle name="Note 2 2 3 2 5 3 2" xfId="29781"/>
    <cellStyle name="Note 2 2 3 2 5 4" xfId="16296"/>
    <cellStyle name="Note 2 2 3 2 5 4 2" xfId="30917"/>
    <cellStyle name="Note 2 2 3 2 5 5" xfId="41932"/>
    <cellStyle name="Note 2 2 3 2 6" xfId="10619"/>
    <cellStyle name="Note 2 2 3 2 6 2" xfId="20643"/>
    <cellStyle name="Note 2 2 3 2 6 2 2" xfId="41634"/>
    <cellStyle name="Note 2 2 3 2 6 3" xfId="24916"/>
    <cellStyle name="Note 2 2 3 2 6 3 2" xfId="46511"/>
    <cellStyle name="Note 2 2 3 2 6 4" xfId="15484"/>
    <cellStyle name="Note 2 2 3 2 6 4 2" xfId="31717"/>
    <cellStyle name="Note 2 2 3 2 6 5" xfId="36007"/>
    <cellStyle name="Note 2 2 3 2 7" xfId="11281"/>
    <cellStyle name="Note 2 2 3 2 7 2" xfId="21293"/>
    <cellStyle name="Note 2 2 3 2 7 2 2" xfId="30069"/>
    <cellStyle name="Note 2 2 3 2 7 3" xfId="25524"/>
    <cellStyle name="Note 2 2 3 2 7 3 2" xfId="40653"/>
    <cellStyle name="Note 2 2 3 2 7 4" xfId="16146"/>
    <cellStyle name="Note 2 2 3 2 7 4 2" xfId="31055"/>
    <cellStyle name="Note 2 2 3 2 7 5" xfId="42124"/>
    <cellStyle name="Note 2 2 3 2 8" xfId="11118"/>
    <cellStyle name="Note 2 2 3 2 8 2" xfId="21130"/>
    <cellStyle name="Note 2 2 3 2 8 2 2" xfId="40274"/>
    <cellStyle name="Note 2 2 3 2 8 3" xfId="25367"/>
    <cellStyle name="Note 2 2 3 2 8 3 2" xfId="43091"/>
    <cellStyle name="Note 2 2 3 2 8 4" xfId="15983"/>
    <cellStyle name="Note 2 2 3 2 8 4 2" xfId="31218"/>
    <cellStyle name="Note 2 2 3 2 8 5" xfId="38721"/>
    <cellStyle name="Note 2 2 3 2 9" xfId="10982"/>
    <cellStyle name="Note 2 2 3 2 9 2" xfId="20994"/>
    <cellStyle name="Note 2 2 3 2 9 2 2" xfId="36332"/>
    <cellStyle name="Note 2 2 3 2 9 3" xfId="25243"/>
    <cellStyle name="Note 2 2 3 2 9 3 2" xfId="46888"/>
    <cellStyle name="Note 2 2 3 2 9 4" xfId="15847"/>
    <cellStyle name="Note 2 2 3 2 9 4 2" xfId="31354"/>
    <cellStyle name="Note 2 2 3 2 9 5" xfId="38554"/>
    <cellStyle name="Note 2 2 3 20" xfId="38780"/>
    <cellStyle name="Note 2 2 3 3" xfId="11558"/>
    <cellStyle name="Note 2 2 3 3 2" xfId="21570"/>
    <cellStyle name="Note 2 2 3 3 2 2" xfId="39922"/>
    <cellStyle name="Note 2 2 3 3 3" xfId="25789"/>
    <cellStyle name="Note 2 2 3 3 3 2" xfId="36657"/>
    <cellStyle name="Note 2 2 3 3 4" xfId="16423"/>
    <cellStyle name="Note 2 2 3 3 4 2" xfId="30790"/>
    <cellStyle name="Note 2 2 3 3 5" xfId="35998"/>
    <cellStyle name="Note 2 2 3 4" xfId="11381"/>
    <cellStyle name="Note 2 2 3 4 2" xfId="21393"/>
    <cellStyle name="Note 2 2 3 4 2 2" xfId="29993"/>
    <cellStyle name="Note 2 2 3 4 3" xfId="25624"/>
    <cellStyle name="Note 2 2 3 4 3 2" xfId="29831"/>
    <cellStyle name="Note 2 2 3 4 4" xfId="16246"/>
    <cellStyle name="Note 2 2 3 4 4 2" xfId="30967"/>
    <cellStyle name="Note 2 2 3 4 5" xfId="35975"/>
    <cellStyle name="Note 2 2 3 5" xfId="10766"/>
    <cellStyle name="Note 2 2 3 5 2" xfId="20790"/>
    <cellStyle name="Note 2 2 3 5 2 2" xfId="40745"/>
    <cellStyle name="Note 2 2 3 5 3" xfId="25051"/>
    <cellStyle name="Note 2 2 3 5 3 2" xfId="43881"/>
    <cellStyle name="Note 2 2 3 5 4" xfId="15631"/>
    <cellStyle name="Note 2 2 3 5 4 2" xfId="31570"/>
    <cellStyle name="Note 2 2 3 5 5" xfId="42393"/>
    <cellStyle name="Note 2 2 3 6" xfId="11430"/>
    <cellStyle name="Note 2 2 3 6 2" xfId="21442"/>
    <cellStyle name="Note 2 2 3 6 2 2" xfId="29944"/>
    <cellStyle name="Note 2 2 3 6 3" xfId="25673"/>
    <cellStyle name="Note 2 2 3 6 3 2" xfId="29782"/>
    <cellStyle name="Note 2 2 3 6 4" xfId="16295"/>
    <cellStyle name="Note 2 2 3 6 4 2" xfId="30918"/>
    <cellStyle name="Note 2 2 3 6 5" xfId="44743"/>
    <cellStyle name="Note 2 2 3 7" xfId="10620"/>
    <cellStyle name="Note 2 2 3 7 2" xfId="20644"/>
    <cellStyle name="Note 2 2 3 7 2 2" xfId="35364"/>
    <cellStyle name="Note 2 2 3 7 3" xfId="24917"/>
    <cellStyle name="Note 2 2 3 7 3 2" xfId="43801"/>
    <cellStyle name="Note 2 2 3 7 4" xfId="15485"/>
    <cellStyle name="Note 2 2 3 7 4 2" xfId="31716"/>
    <cellStyle name="Note 2 2 3 7 5" xfId="39171"/>
    <cellStyle name="Note 2 2 3 8" xfId="11280"/>
    <cellStyle name="Note 2 2 3 8 2" xfId="21292"/>
    <cellStyle name="Note 2 2 3 8 2 2" xfId="30070"/>
    <cellStyle name="Note 2 2 3 8 3" xfId="25523"/>
    <cellStyle name="Note 2 2 3 8 3 2" xfId="37604"/>
    <cellStyle name="Note 2 2 3 8 4" xfId="16145"/>
    <cellStyle name="Note 2 2 3 8 4 2" xfId="31056"/>
    <cellStyle name="Note 2 2 3 8 5" xfId="44905"/>
    <cellStyle name="Note 2 2 3 9" xfId="11117"/>
    <cellStyle name="Note 2 2 3 9 2" xfId="21129"/>
    <cellStyle name="Note 2 2 3 9 2 2" xfId="36537"/>
    <cellStyle name="Note 2 2 3 9 3" xfId="25366"/>
    <cellStyle name="Note 2 2 3 9 3 2" xfId="45836"/>
    <cellStyle name="Note 2 2 3 9 4" xfId="15982"/>
    <cellStyle name="Note 2 2 3 9 4 2" xfId="31219"/>
    <cellStyle name="Note 2 2 3 9 5" xfId="41138"/>
    <cellStyle name="Note 2 2 4" xfId="5732"/>
    <cellStyle name="Note 2 2 4 10" xfId="10983"/>
    <cellStyle name="Note 2 2 4 10 2" xfId="20995"/>
    <cellStyle name="Note 2 2 4 10 2 2" xfId="38394"/>
    <cellStyle name="Note 2 2 4 10 3" xfId="25244"/>
    <cellStyle name="Note 2 2 4 10 3 2" xfId="44196"/>
    <cellStyle name="Note 2 2 4 10 4" xfId="15848"/>
    <cellStyle name="Note 2 2 4 10 4 2" xfId="31353"/>
    <cellStyle name="Note 2 2 4 10 5" xfId="44609"/>
    <cellStyle name="Note 2 2 4 11" xfId="10869"/>
    <cellStyle name="Note 2 2 4 11 2" xfId="20881"/>
    <cellStyle name="Note 2 2 4 11 2 2" xfId="39912"/>
    <cellStyle name="Note 2 2 4 11 3" xfId="25130"/>
    <cellStyle name="Note 2 2 4 11 3 2" xfId="40945"/>
    <cellStyle name="Note 2 2 4 11 4" xfId="15734"/>
    <cellStyle name="Note 2 2 4 11 4 2" xfId="31467"/>
    <cellStyle name="Note 2 2 4 11 5" xfId="41756"/>
    <cellStyle name="Note 2 2 4 12" xfId="10186"/>
    <cellStyle name="Note 2 2 4 12 2" xfId="20210"/>
    <cellStyle name="Note 2 2 4 12 2 2" xfId="38471"/>
    <cellStyle name="Note 2 2 4 12 3" xfId="24554"/>
    <cellStyle name="Note 2 2 4 12 3 2" xfId="37831"/>
    <cellStyle name="Note 2 2 4 12 4" xfId="15051"/>
    <cellStyle name="Note 2 2 4 12 4 2" xfId="32150"/>
    <cellStyle name="Note 2 2 4 12 5" xfId="41911"/>
    <cellStyle name="Note 2 2 4 13" xfId="10288"/>
    <cellStyle name="Note 2 2 4 13 2" xfId="20312"/>
    <cellStyle name="Note 2 2 4 13 2 2" xfId="37270"/>
    <cellStyle name="Note 2 2 4 13 3" xfId="24647"/>
    <cellStyle name="Note 2 2 4 13 3 2" xfId="36497"/>
    <cellStyle name="Note 2 2 4 13 4" xfId="15153"/>
    <cellStyle name="Note 2 2 4 13 4 2" xfId="32048"/>
    <cellStyle name="Note 2 2 4 13 5" xfId="38745"/>
    <cellStyle name="Note 2 2 4 14" xfId="10460"/>
    <cellStyle name="Note 2 2 4 14 2" xfId="20484"/>
    <cellStyle name="Note 2 2 4 14 2 2" xfId="46425"/>
    <cellStyle name="Note 2 2 4 14 3" xfId="24787"/>
    <cellStyle name="Note 2 2 4 14 3 2" xfId="40324"/>
    <cellStyle name="Note 2 2 4 14 4" xfId="15325"/>
    <cellStyle name="Note 2 2 4 14 4 2" xfId="31876"/>
    <cellStyle name="Note 2 2 4 14 5" xfId="44638"/>
    <cellStyle name="Note 2 2 4 15" xfId="10548"/>
    <cellStyle name="Note 2 2 4 15 2" xfId="20572"/>
    <cellStyle name="Note 2 2 4 15 2 2" xfId="36391"/>
    <cellStyle name="Note 2 2 4 15 3" xfId="24851"/>
    <cellStyle name="Note 2 2 4 15 3 2" xfId="40568"/>
    <cellStyle name="Note 2 2 4 15 4" xfId="15413"/>
    <cellStyle name="Note 2 2 4 15 4 2" xfId="31788"/>
    <cellStyle name="Note 2 2 4 15 5" xfId="38798"/>
    <cellStyle name="Note 2 2 4 16" xfId="19327"/>
    <cellStyle name="Note 2 2 4 16 2" xfId="45430"/>
    <cellStyle name="Note 2 2 4 17" xfId="19258"/>
    <cellStyle name="Note 2 2 4 17 2" xfId="40067"/>
    <cellStyle name="Note 2 2 4 18" xfId="14334"/>
    <cellStyle name="Note 2 2 4 18 2" xfId="32820"/>
    <cellStyle name="Note 2 2 4 19" xfId="9535"/>
    <cellStyle name="Note 2 2 4 19 2" xfId="35011"/>
    <cellStyle name="Note 2 2 4 19 3" xfId="42367"/>
    <cellStyle name="Note 2 2 4 2" xfId="5733"/>
    <cellStyle name="Note 2 2 4 2 10" xfId="10870"/>
    <cellStyle name="Note 2 2 4 2 10 2" xfId="20882"/>
    <cellStyle name="Note 2 2 4 2 10 2 2" xfId="45959"/>
    <cellStyle name="Note 2 2 4 2 10 3" xfId="25131"/>
    <cellStyle name="Note 2 2 4 2 10 3 2" xfId="40895"/>
    <cellStyle name="Note 2 2 4 2 10 4" xfId="15735"/>
    <cellStyle name="Note 2 2 4 2 10 4 2" xfId="31466"/>
    <cellStyle name="Note 2 2 4 2 10 5" xfId="35448"/>
    <cellStyle name="Note 2 2 4 2 11" xfId="10185"/>
    <cellStyle name="Note 2 2 4 2 11 2" xfId="20209"/>
    <cellStyle name="Note 2 2 4 2 11 2 2" xfId="35298"/>
    <cellStyle name="Note 2 2 4 2 11 3" xfId="24553"/>
    <cellStyle name="Note 2 2 4 2 11 3 2" xfId="44111"/>
    <cellStyle name="Note 2 2 4 2 11 4" xfId="15050"/>
    <cellStyle name="Note 2 2 4 2 11 4 2" xfId="32151"/>
    <cellStyle name="Note 2 2 4 2 11 5" xfId="44722"/>
    <cellStyle name="Note 2 2 4 2 12" xfId="10287"/>
    <cellStyle name="Note 2 2 4 2 12 2" xfId="20311"/>
    <cellStyle name="Note 2 2 4 2 12 2 2" xfId="43568"/>
    <cellStyle name="Note 2 2 4 2 12 3" xfId="24646"/>
    <cellStyle name="Note 2 2 4 2 12 3 2" xfId="42793"/>
    <cellStyle name="Note 2 2 4 2 12 4" xfId="15152"/>
    <cellStyle name="Note 2 2 4 2 12 4 2" xfId="32049"/>
    <cellStyle name="Note 2 2 4 2 12 5" xfId="35945"/>
    <cellStyle name="Note 2 2 4 2 13" xfId="10459"/>
    <cellStyle name="Note 2 2 4 2 13 2" xfId="20483"/>
    <cellStyle name="Note 2 2 4 2 13 2 2" xfId="40397"/>
    <cellStyle name="Note 2 2 4 2 13 3" xfId="24786"/>
    <cellStyle name="Note 2 2 4 2 13 3 2" xfId="37511"/>
    <cellStyle name="Note 2 2 4 2 13 4" xfId="15324"/>
    <cellStyle name="Note 2 2 4 2 13 4 2" xfId="31877"/>
    <cellStyle name="Note 2 2 4 2 13 5" xfId="38583"/>
    <cellStyle name="Note 2 2 4 2 14" xfId="10547"/>
    <cellStyle name="Note 2 2 4 2 14 2" xfId="20571"/>
    <cellStyle name="Note 2 2 4 2 14 2 2" xfId="42688"/>
    <cellStyle name="Note 2 2 4 2 14 3" xfId="24850"/>
    <cellStyle name="Note 2 2 4 2 14 3 2" xfId="37836"/>
    <cellStyle name="Note 2 2 4 2 14 4" xfId="15412"/>
    <cellStyle name="Note 2 2 4 2 14 4 2" xfId="31789"/>
    <cellStyle name="Note 2 2 4 2 14 5" xfId="36038"/>
    <cellStyle name="Note 2 2 4 2 15" xfId="19328"/>
    <cellStyle name="Note 2 2 4 2 15 2" xfId="42669"/>
    <cellStyle name="Note 2 2 4 2 16" xfId="19257"/>
    <cellStyle name="Note 2 2 4 2 16 2" xfId="30233"/>
    <cellStyle name="Note 2 2 4 2 17" xfId="14335"/>
    <cellStyle name="Note 2 2 4 2 17 2" xfId="32819"/>
    <cellStyle name="Note 2 2 4 2 18" xfId="9536"/>
    <cellStyle name="Note 2 2 4 2 18 2" xfId="35012"/>
    <cellStyle name="Note 2 2 4 2 18 3" xfId="36057"/>
    <cellStyle name="Note 2 2 4 2 19" xfId="35676"/>
    <cellStyle name="Note 2 2 4 2 2" xfId="11561"/>
    <cellStyle name="Note 2 2 4 2 2 2" xfId="21573"/>
    <cellStyle name="Note 2 2 4 2 2 2 2" xfId="36935"/>
    <cellStyle name="Note 2 2 4 2 2 3" xfId="25792"/>
    <cellStyle name="Note 2 2 4 2 2 3 2" xfId="29718"/>
    <cellStyle name="Note 2 2 4 2 2 4" xfId="16426"/>
    <cellStyle name="Note 2 2 4 2 2 4 2" xfId="30787"/>
    <cellStyle name="Note 2 2 4 2 2 5" xfId="44710"/>
    <cellStyle name="Note 2 2 4 2 3" xfId="11384"/>
    <cellStyle name="Note 2 2 4 2 3 2" xfId="21396"/>
    <cellStyle name="Note 2 2 4 2 3 2 2" xfId="29990"/>
    <cellStyle name="Note 2 2 4 2 3 3" xfId="25627"/>
    <cellStyle name="Note 2 2 4 2 3 3 2" xfId="29828"/>
    <cellStyle name="Note 2 2 4 2 3 4" xfId="16249"/>
    <cellStyle name="Note 2 2 4 2 3 4 2" xfId="30964"/>
    <cellStyle name="Note 2 2 4 2 3 5" xfId="42027"/>
    <cellStyle name="Note 2 2 4 2 4" xfId="10763"/>
    <cellStyle name="Note 2 2 4 2 4 2" xfId="20787"/>
    <cellStyle name="Note 2 2 4 2 4 2 2" xfId="38049"/>
    <cellStyle name="Note 2 2 4 2 4 3" xfId="25048"/>
    <cellStyle name="Note 2 2 4 2 4 3 2" xfId="37839"/>
    <cellStyle name="Note 2 2 4 2 4 4" xfId="15628"/>
    <cellStyle name="Note 2 2 4 2 4 4 2" xfId="31573"/>
    <cellStyle name="Note 2 2 4 2 4 5" xfId="36012"/>
    <cellStyle name="Note 2 2 4 2 5" xfId="11433"/>
    <cellStyle name="Note 2 2 4 2 5 2" xfId="21445"/>
    <cellStyle name="Note 2 2 4 2 5 2 2" xfId="29941"/>
    <cellStyle name="Note 2 2 4 2 5 3" xfId="25676"/>
    <cellStyle name="Note 2 2 4 2 5 3 2" xfId="29779"/>
    <cellStyle name="Note 2 2 4 2 5 4" xfId="16298"/>
    <cellStyle name="Note 2 2 4 2 5 4 2" xfId="30915"/>
    <cellStyle name="Note 2 2 4 2 5 5" xfId="38670"/>
    <cellStyle name="Note 2 2 4 2 6" xfId="10617"/>
    <cellStyle name="Note 2 2 4 2 6 2" xfId="20641"/>
    <cellStyle name="Note 2 2 4 2 6 2 2" xfId="38469"/>
    <cellStyle name="Note 2 2 4 2 6 3" xfId="24914"/>
    <cellStyle name="Note 2 2 4 2 6 3 2" xfId="37662"/>
    <cellStyle name="Note 2 2 4 2 6 4" xfId="15482"/>
    <cellStyle name="Note 2 2 4 2 6 4 2" xfId="31719"/>
    <cellStyle name="Note 2 2 4 2 6 5" xfId="45083"/>
    <cellStyle name="Note 2 2 4 2 7" xfId="11283"/>
    <cellStyle name="Note 2 2 4 2 7 2" xfId="21295"/>
    <cellStyle name="Note 2 2 4 2 7 2 2" xfId="30067"/>
    <cellStyle name="Note 2 2 4 2 7 3" xfId="25526"/>
    <cellStyle name="Note 2 2 4 2 7 3 2" xfId="43959"/>
    <cellStyle name="Note 2 2 4 2 7 4" xfId="16148"/>
    <cellStyle name="Note 2 2 4 2 7 4 2" xfId="31053"/>
    <cellStyle name="Note 2 2 4 2 7 5" xfId="38967"/>
    <cellStyle name="Note 2 2 4 2 8" xfId="11120"/>
    <cellStyle name="Note 2 2 4 2 8 2" xfId="21132"/>
    <cellStyle name="Note 2 2 4 2 8 2 2" xfId="39919"/>
    <cellStyle name="Note 2 2 4 2 8 3" xfId="25369"/>
    <cellStyle name="Note 2 2 4 2 8 3 2" xfId="39493"/>
    <cellStyle name="Note 2 2 4 2 8 4" xfId="15985"/>
    <cellStyle name="Note 2 2 4 2 8 4 2" xfId="31216"/>
    <cellStyle name="Note 2 2 4 2 8 5" xfId="41927"/>
    <cellStyle name="Note 2 2 4 2 9" xfId="10984"/>
    <cellStyle name="Note 2 2 4 2 9 2" xfId="20996"/>
    <cellStyle name="Note 2 2 4 2 9 2 2" xfId="44432"/>
    <cellStyle name="Note 2 2 4 2 9 3" xfId="25245"/>
    <cellStyle name="Note 2 2 4 2 9 3 2" xfId="37915"/>
    <cellStyle name="Note 2 2 4 2 9 4" xfId="15849"/>
    <cellStyle name="Note 2 2 4 2 9 4 2" xfId="31352"/>
    <cellStyle name="Note 2 2 4 2 9 5" xfId="41758"/>
    <cellStyle name="Note 2 2 4 20" xfId="41992"/>
    <cellStyle name="Note 2 2 4 3" xfId="11560"/>
    <cellStyle name="Note 2 2 4 3 2" xfId="21572"/>
    <cellStyle name="Note 2 2 4 3 2 2" xfId="43233"/>
    <cellStyle name="Note 2 2 4 3 3" xfId="25791"/>
    <cellStyle name="Note 2 2 4 3 3 2" xfId="41325"/>
    <cellStyle name="Note 2 2 4 3 4" xfId="16425"/>
    <cellStyle name="Note 2 2 4 3 4 2" xfId="30788"/>
    <cellStyle name="Note 2 2 4 3 5" xfId="38674"/>
    <cellStyle name="Note 2 2 4 4" xfId="11383"/>
    <cellStyle name="Note 2 2 4 4 2" xfId="21395"/>
    <cellStyle name="Note 2 2 4 4 2 2" xfId="29991"/>
    <cellStyle name="Note 2 2 4 4 3" xfId="25626"/>
    <cellStyle name="Note 2 2 4 4 3 2" xfId="29829"/>
    <cellStyle name="Note 2 2 4 4 4" xfId="16248"/>
    <cellStyle name="Note 2 2 4 4 4 2" xfId="30965"/>
    <cellStyle name="Note 2 2 4 4 5" xfId="44819"/>
    <cellStyle name="Note 2 2 4 5" xfId="10764"/>
    <cellStyle name="Note 2 2 4 5 2" xfId="20788"/>
    <cellStyle name="Note 2 2 4 5 2 2" xfId="41249"/>
    <cellStyle name="Note 2 2 4 5 3" xfId="25049"/>
    <cellStyle name="Note 2 2 4 5 3 2" xfId="40571"/>
    <cellStyle name="Note 2 2 4 5 4" xfId="15629"/>
    <cellStyle name="Note 2 2 4 5 4 2" xfId="31572"/>
    <cellStyle name="Note 2 2 4 5 5" xfId="39176"/>
    <cellStyle name="Note 2 2 4 6" xfId="11432"/>
    <cellStyle name="Note 2 2 4 6 2" xfId="21444"/>
    <cellStyle name="Note 2 2 4 6 2 2" xfId="29942"/>
    <cellStyle name="Note 2 2 4 6 3" xfId="25675"/>
    <cellStyle name="Note 2 2 4 6 3 2" xfId="29780"/>
    <cellStyle name="Note 2 2 4 6 4" xfId="16297"/>
    <cellStyle name="Note 2 2 4 6 4 2" xfId="30916"/>
    <cellStyle name="Note 2 2 4 6 5" xfId="35622"/>
    <cellStyle name="Note 2 2 4 7" xfId="10618"/>
    <cellStyle name="Note 2 2 4 7 2" xfId="20642"/>
    <cellStyle name="Note 2 2 4 7 2 2" xfId="44503"/>
    <cellStyle name="Note 2 2 4 7 3" xfId="24915"/>
    <cellStyle name="Note 2 2 4 7 3 2" xfId="40489"/>
    <cellStyle name="Note 2 2 4 7 4" xfId="15483"/>
    <cellStyle name="Note 2 2 4 7 4 2" xfId="31718"/>
    <cellStyle name="Note 2 2 4 7 5" xfId="42312"/>
    <cellStyle name="Note 2 2 4 8" xfId="11282"/>
    <cellStyle name="Note 2 2 4 8 2" xfId="21294"/>
    <cellStyle name="Note 2 2 4 8 2 2" xfId="30068"/>
    <cellStyle name="Note 2 2 4 8 3" xfId="25525"/>
    <cellStyle name="Note 2 2 4 8 3 2" xfId="46665"/>
    <cellStyle name="Note 2 2 4 8 4" xfId="16147"/>
    <cellStyle name="Note 2 2 4 8 4 2" xfId="31054"/>
    <cellStyle name="Note 2 2 4 8 5" xfId="35815"/>
    <cellStyle name="Note 2 2 4 9" xfId="11119"/>
    <cellStyle name="Note 2 2 4 9 2" xfId="21131"/>
    <cellStyle name="Note 2 2 4 9 2 2" xfId="37293"/>
    <cellStyle name="Note 2 2 4 9 3" xfId="25368"/>
    <cellStyle name="Note 2 2 4 9 3 2" xfId="36793"/>
    <cellStyle name="Note 2 2 4 9 4" xfId="15984"/>
    <cellStyle name="Note 2 2 4 9 4 2" xfId="31217"/>
    <cellStyle name="Note 2 2 4 9 5" xfId="44738"/>
    <cellStyle name="Note 2 2 5" xfId="5734"/>
    <cellStyle name="Note 2 2 5 10" xfId="10871"/>
    <cellStyle name="Note 2 2 5 10 2" xfId="20883"/>
    <cellStyle name="Note 2 2 5 10 2 2" xfId="43223"/>
    <cellStyle name="Note 2 2 5 10 3" xfId="25132"/>
    <cellStyle name="Note 2 2 5 10 3 2" xfId="46893"/>
    <cellStyle name="Note 2 2 5 10 4" xfId="15736"/>
    <cellStyle name="Note 2 2 5 10 4 2" xfId="31465"/>
    <cellStyle name="Note 2 2 5 10 5" xfId="38875"/>
    <cellStyle name="Note 2 2 5 11" xfId="10184"/>
    <cellStyle name="Note 2 2 5 11 2" xfId="20208"/>
    <cellStyle name="Note 2 2 5 11 2 2" xfId="41567"/>
    <cellStyle name="Note 2 2 5 11 3" xfId="24552"/>
    <cellStyle name="Note 2 2 5 11 3 2" xfId="46807"/>
    <cellStyle name="Note 2 2 5 11 4" xfId="15049"/>
    <cellStyle name="Note 2 2 5 11 4 2" xfId="32152"/>
    <cellStyle name="Note 2 2 5 11 5" xfId="38705"/>
    <cellStyle name="Note 2 2 5 12" xfId="10286"/>
    <cellStyle name="Note 2 2 5 12 2" xfId="20310"/>
    <cellStyle name="Note 2 2 5 12 2 2" xfId="46288"/>
    <cellStyle name="Note 2 2 5 12 3" xfId="24645"/>
    <cellStyle name="Note 2 2 5 12 3 2" xfId="45549"/>
    <cellStyle name="Note 2 2 5 12 4" xfId="15151"/>
    <cellStyle name="Note 2 2 5 12 4 2" xfId="32050"/>
    <cellStyle name="Note 2 2 5 12 5" xfId="42248"/>
    <cellStyle name="Note 2 2 5 13" xfId="10458"/>
    <cellStyle name="Note 2 2 5 13 2" xfId="20482"/>
    <cellStyle name="Note 2 2 5 13 2 2" xfId="36919"/>
    <cellStyle name="Note 2 2 5 13 3" xfId="24785"/>
    <cellStyle name="Note 2 2 5 13 3 2" xfId="43799"/>
    <cellStyle name="Note 2 2 5 13 4" xfId="15323"/>
    <cellStyle name="Note 2 2 5 13 4 2" xfId="31878"/>
    <cellStyle name="Note 2 2 5 13 5" xfId="35548"/>
    <cellStyle name="Note 2 2 5 14" xfId="10546"/>
    <cellStyle name="Note 2 2 5 14 2" xfId="20570"/>
    <cellStyle name="Note 2 2 5 14 2 2" xfId="45449"/>
    <cellStyle name="Note 2 2 5 14 3" xfId="24849"/>
    <cellStyle name="Note 2 2 5 14 3 2" xfId="44116"/>
    <cellStyle name="Note 2 2 5 14 4" xfId="15411"/>
    <cellStyle name="Note 2 2 5 14 4 2" xfId="31790"/>
    <cellStyle name="Note 2 2 5 14 5" xfId="42343"/>
    <cellStyle name="Note 2 2 5 15" xfId="19329"/>
    <cellStyle name="Note 2 2 5 15 2" xfId="36372"/>
    <cellStyle name="Note 2 2 5 16" xfId="19256"/>
    <cellStyle name="Note 2 2 5 16 2" xfId="37166"/>
    <cellStyle name="Note 2 2 5 17" xfId="14336"/>
    <cellStyle name="Note 2 2 5 17 2" xfId="32818"/>
    <cellStyle name="Note 2 2 5 18" xfId="9537"/>
    <cellStyle name="Note 2 2 5 18 2" xfId="35013"/>
    <cellStyle name="Note 2 2 5 18 3" xfId="38782"/>
    <cellStyle name="Note 2 2 5 19" xfId="39144"/>
    <cellStyle name="Note 2 2 5 2" xfId="11562"/>
    <cellStyle name="Note 2 2 5 2 2" xfId="21574"/>
    <cellStyle name="Note 2 2 5 2 2 2" xfId="39811"/>
    <cellStyle name="Note 2 2 5 2 3" xfId="25793"/>
    <cellStyle name="Note 2 2 5 2 3 2" xfId="40829"/>
    <cellStyle name="Note 2 2 5 2 4" xfId="16427"/>
    <cellStyle name="Note 2 2 5 2 4 2" xfId="30786"/>
    <cellStyle name="Note 2 2 5 2 5" xfId="41880"/>
    <cellStyle name="Note 2 2 5 3" xfId="11385"/>
    <cellStyle name="Note 2 2 5 3 2" xfId="21397"/>
    <cellStyle name="Note 2 2 5 3 2 2" xfId="29989"/>
    <cellStyle name="Note 2 2 5 3 3" xfId="25628"/>
    <cellStyle name="Note 2 2 5 3 3 2" xfId="29827"/>
    <cellStyle name="Note 2 2 5 3 4" xfId="16250"/>
    <cellStyle name="Note 2 2 5 3 4 2" xfId="30963"/>
    <cellStyle name="Note 2 2 5 3 5" xfId="35711"/>
    <cellStyle name="Note 2 2 5 4" xfId="10762"/>
    <cellStyle name="Note 2 2 5 4 2" xfId="20786"/>
    <cellStyle name="Note 2 2 5 4 2 2" xfId="35362"/>
    <cellStyle name="Note 2 2 5 4 3" xfId="25047"/>
    <cellStyle name="Note 2 2 5 4 3 2" xfId="44119"/>
    <cellStyle name="Note 2 2 5 4 4" xfId="15627"/>
    <cellStyle name="Note 2 2 5 4 4 2" xfId="31574"/>
    <cellStyle name="Note 2 2 5 4 5" xfId="42317"/>
    <cellStyle name="Note 2 2 5 5" xfId="11434"/>
    <cellStyle name="Note 2 2 5 5 2" xfId="21446"/>
    <cellStyle name="Note 2 2 5 5 2 2" xfId="29940"/>
    <cellStyle name="Note 2 2 5 5 3" xfId="25677"/>
    <cellStyle name="Note 2 2 5 5 3 2" xfId="29778"/>
    <cellStyle name="Note 2 2 5 5 4" xfId="16299"/>
    <cellStyle name="Note 2 2 5 5 4 2" xfId="30914"/>
    <cellStyle name="Note 2 2 5 5 5" xfId="44706"/>
    <cellStyle name="Note 2 2 5 6" xfId="10616"/>
    <cellStyle name="Note 2 2 5 6 2" xfId="20640"/>
    <cellStyle name="Note 2 2 5 6 2 2" xfId="35296"/>
    <cellStyle name="Note 2 2 5 6 3" xfId="24913"/>
    <cellStyle name="Note 2 2 5 6 3 2" xfId="43948"/>
    <cellStyle name="Note 2 2 5 6 4" xfId="15481"/>
    <cellStyle name="Note 2 2 5 6 4 2" xfId="31720"/>
    <cellStyle name="Note 2 2 5 6 5" xfId="39101"/>
    <cellStyle name="Note 2 2 5 7" xfId="11284"/>
    <cellStyle name="Note 2 2 5 7 2" xfId="21296"/>
    <cellStyle name="Note 2 2 5 7 2 2" xfId="30066"/>
    <cellStyle name="Note 2 2 5 7 3" xfId="25527"/>
    <cellStyle name="Note 2 2 5 7 3 2" xfId="37673"/>
    <cellStyle name="Note 2 2 5 7 4" xfId="16149"/>
    <cellStyle name="Note 2 2 5 7 4 2" xfId="31052"/>
    <cellStyle name="Note 2 2 5 7 5" xfId="44947"/>
    <cellStyle name="Note 2 2 5 8" xfId="11121"/>
    <cellStyle name="Note 2 2 5 8 2" xfId="21133"/>
    <cellStyle name="Note 2 2 5 8 2 2" xfId="36932"/>
    <cellStyle name="Note 2 2 5 8 3" xfId="25370"/>
    <cellStyle name="Note 2 2 5 8 3 2" xfId="45561"/>
    <cellStyle name="Note 2 2 5 8 4" xfId="15986"/>
    <cellStyle name="Note 2 2 5 8 4 2" xfId="31215"/>
    <cellStyle name="Note 2 2 5 8 5" xfId="35617"/>
    <cellStyle name="Note 2 2 5 9" xfId="10985"/>
    <cellStyle name="Note 2 2 5 9 2" xfId="20997"/>
    <cellStyle name="Note 2 2 5 9 2 2" xfId="41559"/>
    <cellStyle name="Note 2 2 5 9 3" xfId="25246"/>
    <cellStyle name="Note 2 2 5 9 3 2" xfId="40819"/>
    <cellStyle name="Note 2 2 5 9 4" xfId="15850"/>
    <cellStyle name="Note 2 2 5 9 4 2" xfId="31351"/>
    <cellStyle name="Note 2 2 5 9 5" xfId="35450"/>
    <cellStyle name="Note 2 2 6" xfId="5735"/>
    <cellStyle name="Note 2 2 6 10" xfId="10872"/>
    <cellStyle name="Note 2 2 6 10 2" xfId="20884"/>
    <cellStyle name="Note 2 2 6 10 2 2" xfId="36925"/>
    <cellStyle name="Note 2 2 6 10 3" xfId="25133"/>
    <cellStyle name="Note 2 2 6 10 3 2" xfId="44201"/>
    <cellStyle name="Note 2 2 6 10 4" xfId="15737"/>
    <cellStyle name="Note 2 2 6 10 4 2" xfId="31464"/>
    <cellStyle name="Note 2 2 6 10 5" xfId="44862"/>
    <cellStyle name="Note 2 2 6 11" xfId="10183"/>
    <cellStyle name="Note 2 2 6 11 2" xfId="20207"/>
    <cellStyle name="Note 2 2 6 11 2 2" xfId="44440"/>
    <cellStyle name="Note 2 2 6 11 3" xfId="24551"/>
    <cellStyle name="Note 2 2 6 11 3 2" xfId="40808"/>
    <cellStyle name="Note 2 2 6 11 4" xfId="15048"/>
    <cellStyle name="Note 2 2 6 11 4 2" xfId="32153"/>
    <cellStyle name="Note 2 2 6 11 5" xfId="41154"/>
    <cellStyle name="Note 2 2 6 12" xfId="10285"/>
    <cellStyle name="Note 2 2 6 12 2" xfId="20309"/>
    <cellStyle name="Note 2 2 6 12 2 2" xfId="40251"/>
    <cellStyle name="Note 2 2 6 12 3" xfId="24644"/>
    <cellStyle name="Note 2 2 6 12 3 2" xfId="39481"/>
    <cellStyle name="Note 2 2 6 12 4" xfId="15150"/>
    <cellStyle name="Note 2 2 6 12 4 2" xfId="32051"/>
    <cellStyle name="Note 2 2 6 12 5" xfId="45019"/>
    <cellStyle name="Note 2 2 6 13" xfId="10457"/>
    <cellStyle name="Note 2 2 6 13 2" xfId="20481"/>
    <cellStyle name="Note 2 2 6 13 2 2" xfId="43217"/>
    <cellStyle name="Note 2 2 6 13 3" xfId="24784"/>
    <cellStyle name="Note 2 2 6 13 3 2" xfId="46509"/>
    <cellStyle name="Note 2 2 6 13 4" xfId="15322"/>
    <cellStyle name="Note 2 2 6 13 4 2" xfId="31879"/>
    <cellStyle name="Note 2 2 6 13 5" xfId="41859"/>
    <cellStyle name="Note 2 2 6 14" xfId="10545"/>
    <cellStyle name="Note 2 2 6 14 2" xfId="20569"/>
    <cellStyle name="Note 2 2 6 14 2 2" xfId="39374"/>
    <cellStyle name="Note 2 2 6 14 3" xfId="24848"/>
    <cellStyle name="Note 2 2 6 14 3 2" xfId="46812"/>
    <cellStyle name="Note 2 2 6 14 4" xfId="15410"/>
    <cellStyle name="Note 2 2 6 14 4 2" xfId="31791"/>
    <cellStyle name="Note 2 2 6 14 5" xfId="45114"/>
    <cellStyle name="Note 2 2 6 15" xfId="19330"/>
    <cellStyle name="Note 2 2 6 15 2" xfId="38287"/>
    <cellStyle name="Note 2 2 6 16" xfId="19255"/>
    <cellStyle name="Note 2 2 6 16 2" xfId="43462"/>
    <cellStyle name="Note 2 2 6 17" xfId="14337"/>
    <cellStyle name="Note 2 2 6 17 2" xfId="32817"/>
    <cellStyle name="Note 2 2 6 18" xfId="9538"/>
    <cellStyle name="Note 2 2 6 18 2" xfId="35014"/>
    <cellStyle name="Note 2 2 6 18 3" xfId="44787"/>
    <cellStyle name="Note 2 2 6 19" xfId="45126"/>
    <cellStyle name="Note 2 2 6 2" xfId="11563"/>
    <cellStyle name="Note 2 2 6 2 2" xfId="21575"/>
    <cellStyle name="Note 2 2 6 2 2 2" xfId="45861"/>
    <cellStyle name="Note 2 2 6 2 3" xfId="25794"/>
    <cellStyle name="Note 2 2 6 2 3 2" xfId="46828"/>
    <cellStyle name="Note 2 2 6 2 4" xfId="16428"/>
    <cellStyle name="Note 2 2 6 2 4 2" xfId="30785"/>
    <cellStyle name="Note 2 2 6 2 5" xfId="35569"/>
    <cellStyle name="Note 2 2 6 3" xfId="11386"/>
    <cellStyle name="Note 2 2 6 3 2" xfId="21398"/>
    <cellStyle name="Note 2 2 6 3 2 2" xfId="29988"/>
    <cellStyle name="Note 2 2 6 3 3" xfId="25629"/>
    <cellStyle name="Note 2 2 6 3 3 2" xfId="29826"/>
    <cellStyle name="Note 2 2 6 3 4" xfId="16251"/>
    <cellStyle name="Note 2 2 6 3 4 2" xfId="30962"/>
    <cellStyle name="Note 2 2 6 3 5" xfId="39094"/>
    <cellStyle name="Note 2 2 6 4" xfId="10761"/>
    <cellStyle name="Note 2 2 6 4 2" xfId="20785"/>
    <cellStyle name="Note 2 2 6 4 2 2" xfId="41632"/>
    <cellStyle name="Note 2 2 6 4 3" xfId="25046"/>
    <cellStyle name="Note 2 2 6 4 3 2" xfId="46815"/>
    <cellStyle name="Note 2 2 6 4 4" xfId="15626"/>
    <cellStyle name="Note 2 2 6 4 4 2" xfId="31575"/>
    <cellStyle name="Note 2 2 6 4 5" xfId="45088"/>
    <cellStyle name="Note 2 2 6 5" xfId="11505"/>
    <cellStyle name="Note 2 2 6 5 2" xfId="21517"/>
    <cellStyle name="Note 2 2 6 5 2 2" xfId="37692"/>
    <cellStyle name="Note 2 2 6 5 3" xfId="25748"/>
    <cellStyle name="Note 2 2 6 5 3 2" xfId="37436"/>
    <cellStyle name="Note 2 2 6 5 4" xfId="16370"/>
    <cellStyle name="Note 2 2 6 5 4 2" xfId="30843"/>
    <cellStyle name="Note 2 2 6 5 5" xfId="35865"/>
    <cellStyle name="Note 2 2 6 6" xfId="10615"/>
    <cellStyle name="Note 2 2 6 6 2" xfId="20639"/>
    <cellStyle name="Note 2 2 6 6 2 2" xfId="41565"/>
    <cellStyle name="Note 2 2 6 6 3" xfId="24912"/>
    <cellStyle name="Note 2 2 6 6 3 2" xfId="46653"/>
    <cellStyle name="Note 2 2 6 6 4" xfId="15480"/>
    <cellStyle name="Note 2 2 6 6 4 2" xfId="31721"/>
    <cellStyle name="Note 2 2 6 6 5" xfId="35704"/>
    <cellStyle name="Note 2 2 6 7" xfId="11285"/>
    <cellStyle name="Note 2 2 6 7 2" xfId="21297"/>
    <cellStyle name="Note 2 2 6 7 2 2" xfId="30065"/>
    <cellStyle name="Note 2 2 6 7 3" xfId="25528"/>
    <cellStyle name="Note 2 2 6 7 3 2" xfId="40500"/>
    <cellStyle name="Note 2 2 6 7 4" xfId="16150"/>
    <cellStyle name="Note 2 2 6 7 4 2" xfId="31051"/>
    <cellStyle name="Note 2 2 6 7 5" xfId="42178"/>
    <cellStyle name="Note 2 2 6 8" xfId="11122"/>
    <cellStyle name="Note 2 2 6 8 2" xfId="21134"/>
    <cellStyle name="Note 2 2 6 8 2 2" xfId="40431"/>
    <cellStyle name="Note 2 2 6 8 3" xfId="25371"/>
    <cellStyle name="Note 2 2 6 8 3 2" xfId="42805"/>
    <cellStyle name="Note 2 2 6 8 4" xfId="15987"/>
    <cellStyle name="Note 2 2 6 8 4 2" xfId="31214"/>
    <cellStyle name="Note 2 2 6 8 5" xfId="38665"/>
    <cellStyle name="Note 2 2 6 9" xfId="10986"/>
    <cellStyle name="Note 2 2 6 9 2" xfId="20998"/>
    <cellStyle name="Note 2 2 6 9 2 2" xfId="35290"/>
    <cellStyle name="Note 2 2 6 9 3" xfId="25247"/>
    <cellStyle name="Note 2 2 6 9 3 2" xfId="46818"/>
    <cellStyle name="Note 2 2 6 9 4" xfId="15851"/>
    <cellStyle name="Note 2 2 6 9 4 2" xfId="31350"/>
    <cellStyle name="Note 2 2 6 9 5" xfId="38873"/>
    <cellStyle name="Note 2 2 7" xfId="5736"/>
    <cellStyle name="Note 2 2 7 10" xfId="10873"/>
    <cellStyle name="Note 2 2 7 10 2" xfId="20885"/>
    <cellStyle name="Note 2 2 7 10 2 2" xfId="40403"/>
    <cellStyle name="Note 2 2 7 10 3" xfId="25134"/>
    <cellStyle name="Note 2 2 7 10 3 2" xfId="37920"/>
    <cellStyle name="Note 2 2 7 10 4" xfId="15738"/>
    <cellStyle name="Note 2 2 7 10 4 2" xfId="31463"/>
    <cellStyle name="Note 2 2 7 10 5" xfId="42081"/>
    <cellStyle name="Note 2 2 7 11" xfId="10182"/>
    <cellStyle name="Note 2 2 7 11 2" xfId="20206"/>
    <cellStyle name="Note 2 2 7 11 2 2" xfId="38402"/>
    <cellStyle name="Note 2 2 7 11 3" xfId="24550"/>
    <cellStyle name="Note 2 2 7 11 3 2" xfId="37904"/>
    <cellStyle name="Note 2 2 7 11 4" xfId="15047"/>
    <cellStyle name="Note 2 2 7 11 4 2" xfId="32154"/>
    <cellStyle name="Note 2 2 7 11 5" xfId="41089"/>
    <cellStyle name="Note 2 2 7 12" xfId="10284"/>
    <cellStyle name="Note 2 2 7 12 2" xfId="20308"/>
    <cellStyle name="Note 2 2 7 12 2 2" xfId="37763"/>
    <cellStyle name="Note 2 2 7 12 3" xfId="24643"/>
    <cellStyle name="Note 2 2 7 12 3 2" xfId="36781"/>
    <cellStyle name="Note 2 2 7 12 4" xfId="15149"/>
    <cellStyle name="Note 2 2 7 12 4 2" xfId="32052"/>
    <cellStyle name="Note 2 2 7 12 5" xfId="39038"/>
    <cellStyle name="Note 2 2 7 13" xfId="10456"/>
    <cellStyle name="Note 2 2 7 13 2" xfId="20480"/>
    <cellStyle name="Note 2 2 7 13 2 2" xfId="45953"/>
    <cellStyle name="Note 2 2 7 13 3" xfId="24783"/>
    <cellStyle name="Note 2 2 7 13 3 2" xfId="40487"/>
    <cellStyle name="Note 2 2 7 13 4" xfId="15321"/>
    <cellStyle name="Note 2 2 7 13 4 2" xfId="31880"/>
    <cellStyle name="Note 2 2 7 13 5" xfId="44689"/>
    <cellStyle name="Note 2 2 7 14" xfId="10544"/>
    <cellStyle name="Note 2 2 7 14 2" xfId="20568"/>
    <cellStyle name="Note 2 2 7 14 2 2" xfId="36700"/>
    <cellStyle name="Note 2 2 7 14 3" xfId="24847"/>
    <cellStyle name="Note 2 2 7 14 3 2" xfId="40813"/>
    <cellStyle name="Note 2 2 7 14 4" xfId="15409"/>
    <cellStyle name="Note 2 2 7 14 4 2" xfId="31792"/>
    <cellStyle name="Note 2 2 7 14 5" xfId="39132"/>
    <cellStyle name="Note 2 2 7 15" xfId="19331"/>
    <cellStyle name="Note 2 2 7 15 2" xfId="44324"/>
    <cellStyle name="Note 2 2 7 16" xfId="19254"/>
    <cellStyle name="Note 2 2 7 16 2" xfId="46190"/>
    <cellStyle name="Note 2 2 7 17" xfId="14338"/>
    <cellStyle name="Note 2 2 7 17 2" xfId="32816"/>
    <cellStyle name="Note 2 2 7 18" xfId="9539"/>
    <cellStyle name="Note 2 2 7 18 2" xfId="35015"/>
    <cellStyle name="Note 2 2 7 18 3" xfId="41994"/>
    <cellStyle name="Note 2 2 7 19" xfId="42356"/>
    <cellStyle name="Note 2 2 7 2" xfId="11564"/>
    <cellStyle name="Note 2 2 7 2 2" xfId="21576"/>
    <cellStyle name="Note 2 2 7 2 2 2" xfId="43120"/>
    <cellStyle name="Note 2 2 7 2 3" xfId="25795"/>
    <cellStyle name="Note 2 2 7 2 3 2" xfId="44132"/>
    <cellStyle name="Note 2 2 7 2 4" xfId="16429"/>
    <cellStyle name="Note 2 2 7 2 4 2" xfId="30784"/>
    <cellStyle name="Note 2 2 7 2 5" xfId="38615"/>
    <cellStyle name="Note 2 2 7 3" xfId="11387"/>
    <cellStyle name="Note 2 2 7 3 2" xfId="21399"/>
    <cellStyle name="Note 2 2 7 3 2 2" xfId="29987"/>
    <cellStyle name="Note 2 2 7 3 3" xfId="25630"/>
    <cellStyle name="Note 2 2 7 3 3 2" xfId="29825"/>
    <cellStyle name="Note 2 2 7 3 4" xfId="16252"/>
    <cellStyle name="Note 2 2 7 3 4 2" xfId="30961"/>
    <cellStyle name="Note 2 2 7 3 5" xfId="45076"/>
    <cellStyle name="Note 2 2 7 4" xfId="10760"/>
    <cellStyle name="Note 2 2 7 4 2" xfId="20784"/>
    <cellStyle name="Note 2 2 7 4 2 2" xfId="44501"/>
    <cellStyle name="Note 2 2 7 4 3" xfId="25045"/>
    <cellStyle name="Note 2 2 7 4 3 2" xfId="40816"/>
    <cellStyle name="Note 2 2 7 4 4" xfId="15625"/>
    <cellStyle name="Note 2 2 7 4 4 2" xfId="31576"/>
    <cellStyle name="Note 2 2 7 4 5" xfId="39106"/>
    <cellStyle name="Note 2 2 7 5" xfId="11506"/>
    <cellStyle name="Note 2 2 7 5 2" xfId="21518"/>
    <cellStyle name="Note 2 2 7 5 2 2" xfId="40186"/>
    <cellStyle name="Note 2 2 7 5 3" xfId="25749"/>
    <cellStyle name="Note 2 2 7 5 3 2" xfId="40106"/>
    <cellStyle name="Note 2 2 7 5 4" xfId="16371"/>
    <cellStyle name="Note 2 2 7 5 4 2" xfId="30842"/>
    <cellStyle name="Note 2 2 7 5 5" xfId="39019"/>
    <cellStyle name="Note 2 2 7 6" xfId="10614"/>
    <cellStyle name="Note 2 2 7 6 2" xfId="20638"/>
    <cellStyle name="Note 2 2 7 6 2 2" xfId="44438"/>
    <cellStyle name="Note 2 2 7 6 3" xfId="24911"/>
    <cellStyle name="Note 2 2 7 6 3 2" xfId="40641"/>
    <cellStyle name="Note 2 2 7 6 4" xfId="15479"/>
    <cellStyle name="Note 2 2 7 6 4 2" xfId="31722"/>
    <cellStyle name="Note 2 2 7 6 5" xfId="42020"/>
    <cellStyle name="Note 2 2 7 7" xfId="11286"/>
    <cellStyle name="Note 2 2 7 7 2" xfId="21298"/>
    <cellStyle name="Note 2 2 7 7 2 2" xfId="30064"/>
    <cellStyle name="Note 2 2 7 7 3" xfId="25529"/>
    <cellStyle name="Note 2 2 7 7 3 2" xfId="46521"/>
    <cellStyle name="Note 2 2 7 7 4" xfId="16151"/>
    <cellStyle name="Note 2 2 7 7 4 2" xfId="31050"/>
    <cellStyle name="Note 2 2 7 7 5" xfId="35869"/>
    <cellStyle name="Note 2 2 7 8" xfId="11123"/>
    <cellStyle name="Note 2 2 7 8 2" xfId="21135"/>
    <cellStyle name="Note 2 2 7 8 2 2" xfId="37454"/>
    <cellStyle name="Note 2 2 7 8 3" xfId="25372"/>
    <cellStyle name="Note 2 2 7 8 3 2" xfId="36509"/>
    <cellStyle name="Note 2 2 7 8 4" xfId="15988"/>
    <cellStyle name="Note 2 2 7 8 4 2" xfId="31213"/>
    <cellStyle name="Note 2 2 7 8 5" xfId="44701"/>
    <cellStyle name="Note 2 2 7 9" xfId="10987"/>
    <cellStyle name="Note 2 2 7 9 2" xfId="20999"/>
    <cellStyle name="Note 2 2 7 9 2 2" xfId="30203"/>
    <cellStyle name="Note 2 2 7 9 3" xfId="25248"/>
    <cellStyle name="Note 2 2 7 9 3 2" xfId="44122"/>
    <cellStyle name="Note 2 2 7 9 4" xfId="15852"/>
    <cellStyle name="Note 2 2 7 9 4 2" xfId="31349"/>
    <cellStyle name="Note 2 2 7 9 5" xfId="44860"/>
    <cellStyle name="Note 2 2 8" xfId="11533"/>
    <cellStyle name="Note 2 2 8 2" xfId="21545"/>
    <cellStyle name="Note 2 2 8 2 2" xfId="35285"/>
    <cellStyle name="Note 2 2 8 3" xfId="25764"/>
    <cellStyle name="Note 2 2 8 3 2" xfId="44130"/>
    <cellStyle name="Note 2 2 8 4" xfId="16398"/>
    <cellStyle name="Note 2 2 8 4 2" xfId="30815"/>
    <cellStyle name="Note 2 2 8 5" xfId="42119"/>
    <cellStyle name="Note 2 2 9" xfId="11356"/>
    <cellStyle name="Note 2 2 9 2" xfId="21368"/>
    <cellStyle name="Note 2 2 9 2 2" xfId="30018"/>
    <cellStyle name="Note 2 2 9 3" xfId="25599"/>
    <cellStyle name="Note 2 2 9 3 2" xfId="40197"/>
    <cellStyle name="Note 2 2 9 4" xfId="16221"/>
    <cellStyle name="Note 2 2 9 4 2" xfId="30992"/>
    <cellStyle name="Note 2 2 9 5" xfId="42072"/>
    <cellStyle name="Note 2 20" xfId="10488"/>
    <cellStyle name="Note 2 20 2" xfId="20512"/>
    <cellStyle name="Note 2 20 2 2" xfId="37419"/>
    <cellStyle name="Note 2 20 3" xfId="24815"/>
    <cellStyle name="Note 2 20 3 2" xfId="36993"/>
    <cellStyle name="Note 2 20 4" xfId="15353"/>
    <cellStyle name="Note 2 20 4 2" xfId="31848"/>
    <cellStyle name="Note 2 20 5" xfId="44601"/>
    <cellStyle name="Note 2 21" xfId="10576"/>
    <cellStyle name="Note 2 21 2" xfId="20600"/>
    <cellStyle name="Note 2 21 2 2" xfId="39908"/>
    <cellStyle name="Note 2 21 3" xfId="24879"/>
    <cellStyle name="Note 2 21 3 2" xfId="36602"/>
    <cellStyle name="Note 2 21 4" xfId="15441"/>
    <cellStyle name="Note 2 21 4 2" xfId="31760"/>
    <cellStyle name="Note 2 21 5" xfId="44602"/>
    <cellStyle name="Note 2 22" xfId="19299"/>
    <cellStyle name="Note 2 22 2" xfId="43551"/>
    <cellStyle name="Note 2 23" xfId="19286"/>
    <cellStyle name="Note 2 23 2" xfId="38490"/>
    <cellStyle name="Note 2 24" xfId="14306"/>
    <cellStyle name="Note 2 24 2" xfId="32848"/>
    <cellStyle name="Note 2 25" xfId="9507"/>
    <cellStyle name="Note 2 25 2" xfId="34983"/>
    <cellStyle name="Note 2 25 3" xfId="41995"/>
    <cellStyle name="Note 2 26" xfId="36160"/>
    <cellStyle name="Note 2 3" xfId="5737"/>
    <cellStyle name="Note 2 3 10" xfId="11388"/>
    <cellStyle name="Note 2 3 10 2" xfId="21400"/>
    <cellStyle name="Note 2 3 10 2 2" xfId="29986"/>
    <cellStyle name="Note 2 3 10 3" xfId="25631"/>
    <cellStyle name="Note 2 3 10 3 2" xfId="29824"/>
    <cellStyle name="Note 2 3 10 4" xfId="16253"/>
    <cellStyle name="Note 2 3 10 4 2" xfId="30960"/>
    <cellStyle name="Note 2 3 10 5" xfId="42305"/>
    <cellStyle name="Note 2 3 11" xfId="10759"/>
    <cellStyle name="Note 2 3 11 2" xfId="20783"/>
    <cellStyle name="Note 2 3 11 2 2" xfId="38467"/>
    <cellStyle name="Note 2 3 11 3" xfId="25044"/>
    <cellStyle name="Note 2 3 11 3 2" xfId="37912"/>
    <cellStyle name="Note 2 3 11 4" xfId="15624"/>
    <cellStyle name="Note 2 3 11 4 2" xfId="31577"/>
    <cellStyle name="Note 2 3 11 5" xfId="35699"/>
    <cellStyle name="Note 2 3 12" xfId="11507"/>
    <cellStyle name="Note 2 3 12 2" xfId="21519"/>
    <cellStyle name="Note 2 3 12 2 2" xfId="46228"/>
    <cellStyle name="Note 2 3 12 3" xfId="25750"/>
    <cellStyle name="Note 2 3 12 3 2" xfId="46148"/>
    <cellStyle name="Note 2 3 12 4" xfId="16372"/>
    <cellStyle name="Note 2 3 12 4 2" xfId="30841"/>
    <cellStyle name="Note 2 3 12 5" xfId="45000"/>
    <cellStyle name="Note 2 3 13" xfId="10613"/>
    <cellStyle name="Note 2 3 13 2" xfId="20637"/>
    <cellStyle name="Note 2 3 13 2 2" xfId="38400"/>
    <cellStyle name="Note 2 3 13 3" xfId="24910"/>
    <cellStyle name="Note 2 3 13 3 2" xfId="37592"/>
    <cellStyle name="Note 2 3 13 4" xfId="15478"/>
    <cellStyle name="Note 2 3 13 4 2" xfId="31723"/>
    <cellStyle name="Note 2 3 13 5" xfId="44812"/>
    <cellStyle name="Note 2 3 14" xfId="11287"/>
    <cellStyle name="Note 2 3 14 2" xfId="21299"/>
    <cellStyle name="Note 2 3 14 2 2" xfId="30063"/>
    <cellStyle name="Note 2 3 14 3" xfId="25530"/>
    <cellStyle name="Note 2 3 14 3 2" xfId="43811"/>
    <cellStyle name="Note 2 3 14 4" xfId="16152"/>
    <cellStyle name="Note 2 3 14 4 2" xfId="31049"/>
    <cellStyle name="Note 2 3 14 5" xfId="39023"/>
    <cellStyle name="Note 2 3 15" xfId="11124"/>
    <cellStyle name="Note 2 3 15 2" xfId="21136"/>
    <cellStyle name="Note 2 3 15 2 2" xfId="39856"/>
    <cellStyle name="Note 2 3 15 3" xfId="25373"/>
    <cellStyle name="Note 2 3 15 3 2" xfId="39620"/>
    <cellStyle name="Note 2 3 15 4" xfId="15989"/>
    <cellStyle name="Note 2 3 15 4 2" xfId="31212"/>
    <cellStyle name="Note 2 3 15 5" xfId="41871"/>
    <cellStyle name="Note 2 3 16" xfId="10988"/>
    <cellStyle name="Note 2 3 16 2" xfId="21000"/>
    <cellStyle name="Note 2 3 16 2 2" xfId="39702"/>
    <cellStyle name="Note 2 3 16 3" xfId="25249"/>
    <cellStyle name="Note 2 3 16 3 2" xfId="37842"/>
    <cellStyle name="Note 2 3 16 4" xfId="15853"/>
    <cellStyle name="Note 2 3 16 4 2" xfId="31348"/>
    <cellStyle name="Note 2 3 16 5" xfId="42079"/>
    <cellStyle name="Note 2 3 17" xfId="10874"/>
    <cellStyle name="Note 2 3 17 2" xfId="20886"/>
    <cellStyle name="Note 2 3 17 2 2" xfId="46432"/>
    <cellStyle name="Note 2 3 17 3" xfId="25135"/>
    <cellStyle name="Note 2 3 17 3 2" xfId="39783"/>
    <cellStyle name="Note 2 3 17 4" xfId="15739"/>
    <cellStyle name="Note 2 3 17 4 2" xfId="31462"/>
    <cellStyle name="Note 2 3 17 5" xfId="35774"/>
    <cellStyle name="Note 2 3 18" xfId="10181"/>
    <cellStyle name="Note 2 3 18 2" xfId="20205"/>
    <cellStyle name="Note 2 3 18 2 2" xfId="36324"/>
    <cellStyle name="Note 2 3 18 3" xfId="24549"/>
    <cellStyle name="Note 2 3 18 3 2" xfId="44185"/>
    <cellStyle name="Note 2 3 18 4" xfId="15046"/>
    <cellStyle name="Note 2 3 18 4 2" xfId="32155"/>
    <cellStyle name="Note 2 3 18 5" xfId="38147"/>
    <cellStyle name="Note 2 3 19" xfId="10283"/>
    <cellStyle name="Note 2 3 19 2" xfId="20307"/>
    <cellStyle name="Note 2 3 19 2 2" xfId="44043"/>
    <cellStyle name="Note 2 3 19 3" xfId="24642"/>
    <cellStyle name="Note 2 3 19 3 2" xfId="43079"/>
    <cellStyle name="Note 2 3 19 4" xfId="15148"/>
    <cellStyle name="Note 2 3 19 4 2" xfId="32053"/>
    <cellStyle name="Note 2 3 19 5" xfId="35884"/>
    <cellStyle name="Note 2 3 2" xfId="5738"/>
    <cellStyle name="Note 2 3 2 10" xfId="11508"/>
    <cellStyle name="Note 2 3 2 10 2" xfId="21520"/>
    <cellStyle name="Note 2 3 2 10 2 2" xfId="43500"/>
    <cellStyle name="Note 2 3 2 10 3" xfId="25751"/>
    <cellStyle name="Note 2 3 2 10 3 2" xfId="43419"/>
    <cellStyle name="Note 2 3 2 10 4" xfId="16373"/>
    <cellStyle name="Note 2 3 2 10 4 2" xfId="30840"/>
    <cellStyle name="Note 2 3 2 10 5" xfId="42229"/>
    <cellStyle name="Note 2 3 2 11" xfId="10612"/>
    <cellStyle name="Note 2 3 2 11 2" xfId="20636"/>
    <cellStyle name="Note 2 3 2 11 2 2" xfId="36326"/>
    <cellStyle name="Note 2 3 2 11 3" xfId="24909"/>
    <cellStyle name="Note 2 3 2 11 3 2" xfId="43879"/>
    <cellStyle name="Note 2 3 2 11 4" xfId="15477"/>
    <cellStyle name="Note 2 3 2 11 4 2" xfId="31724"/>
    <cellStyle name="Note 2 3 2 11 5" xfId="38807"/>
    <cellStyle name="Note 2 3 2 12" xfId="11288"/>
    <cellStyle name="Note 2 3 2 12 2" xfId="21300"/>
    <cellStyle name="Note 2 3 2 12 2 2" xfId="30062"/>
    <cellStyle name="Note 2 3 2 12 3" xfId="25531"/>
    <cellStyle name="Note 2 3 2 12 3 2" xfId="37523"/>
    <cellStyle name="Note 2 3 2 12 4" xfId="16153"/>
    <cellStyle name="Note 2 3 2 12 4 2" xfId="31048"/>
    <cellStyle name="Note 2 3 2 12 5" xfId="45004"/>
    <cellStyle name="Note 2 3 2 13" xfId="11125"/>
    <cellStyle name="Note 2 3 2 13 2" xfId="21137"/>
    <cellStyle name="Note 2 3 2 13 2 2" xfId="43165"/>
    <cellStyle name="Note 2 3 2 13 3" xfId="25374"/>
    <cellStyle name="Note 2 3 2 13 3 2" xfId="45681"/>
    <cellStyle name="Note 2 3 2 13 4" xfId="15990"/>
    <cellStyle name="Note 2 3 2 13 4 2" xfId="31211"/>
    <cellStyle name="Note 2 3 2 13 5" xfId="35560"/>
    <cellStyle name="Note 2 3 2 14" xfId="10989"/>
    <cellStyle name="Note 2 3 2 14 2" xfId="21001"/>
    <cellStyle name="Note 2 3 2 14 2 2" xfId="39386"/>
    <cellStyle name="Note 2 3 2 14 3" xfId="25250"/>
    <cellStyle name="Note 2 3 2 14 3 2" xfId="40574"/>
    <cellStyle name="Note 2 3 2 14 4" xfId="15854"/>
    <cellStyle name="Note 2 3 2 14 4 2" xfId="31347"/>
    <cellStyle name="Note 2 3 2 14 5" xfId="35772"/>
    <cellStyle name="Note 2 3 2 15" xfId="10875"/>
    <cellStyle name="Note 2 3 2 15 2" xfId="20887"/>
    <cellStyle name="Note 2 3 2 15 2 2" xfId="43719"/>
    <cellStyle name="Note 2 3 2 15 3" xfId="25136"/>
    <cellStyle name="Note 2 3 2 15 3 2" xfId="45838"/>
    <cellStyle name="Note 2 3 2 15 4" xfId="15740"/>
    <cellStyle name="Note 2 3 2 15 4 2" xfId="31461"/>
    <cellStyle name="Note 2 3 2 15 5" xfId="34835"/>
    <cellStyle name="Note 2 3 2 16" xfId="10180"/>
    <cellStyle name="Note 2 3 2 16 2" xfId="20204"/>
    <cellStyle name="Note 2 3 2 16 2 2" xfId="42620"/>
    <cellStyle name="Note 2 3 2 16 3" xfId="24548"/>
    <cellStyle name="Note 2 3 2 16 3 2" xfId="46877"/>
    <cellStyle name="Note 2 3 2 16 4" xfId="15045"/>
    <cellStyle name="Note 2 3 2 16 4 2" xfId="32156"/>
    <cellStyle name="Note 2 3 2 16 5" xfId="34847"/>
    <cellStyle name="Note 2 3 2 17" xfId="10282"/>
    <cellStyle name="Note 2 3 2 17 2" xfId="20306"/>
    <cellStyle name="Note 2 3 2 17 2 2" xfId="46741"/>
    <cellStyle name="Note 2 3 2 17 3" xfId="24641"/>
    <cellStyle name="Note 2 3 2 17 3 2" xfId="45824"/>
    <cellStyle name="Note 2 3 2 17 4" xfId="15147"/>
    <cellStyle name="Note 2 3 2 17 4 2" xfId="32054"/>
    <cellStyle name="Note 2 3 2 17 5" xfId="42193"/>
    <cellStyle name="Note 2 3 2 18" xfId="10454"/>
    <cellStyle name="Note 2 3 2 18 2" xfId="20478"/>
    <cellStyle name="Note 2 3 2 18 2 2" xfId="37285"/>
    <cellStyle name="Note 2 3 2 18 3" xfId="24781"/>
    <cellStyle name="Note 2 3 2 18 3 2" xfId="43946"/>
    <cellStyle name="Note 2 3 2 18 4" xfId="15319"/>
    <cellStyle name="Note 2 3 2 18 4 2" xfId="31882"/>
    <cellStyle name="Note 2 3 2 18 5" xfId="35605"/>
    <cellStyle name="Note 2 3 2 19" xfId="10542"/>
    <cellStyle name="Note 2 3 2 19 2" xfId="20566"/>
    <cellStyle name="Note 2 3 2 19 2 2" xfId="45746"/>
    <cellStyle name="Note 2 3 2 19 3" xfId="24845"/>
    <cellStyle name="Note 2 3 2 19 3 2" xfId="44190"/>
    <cellStyle name="Note 2 3 2 19 4" xfId="15407"/>
    <cellStyle name="Note 2 3 2 19 4 2" xfId="31794"/>
    <cellStyle name="Note 2 3 2 19 5" xfId="41955"/>
    <cellStyle name="Note 2 3 2 2" xfId="5739"/>
    <cellStyle name="Note 2 3 2 2 10" xfId="10990"/>
    <cellStyle name="Note 2 3 2 2 10 2" xfId="21002"/>
    <cellStyle name="Note 2 3 2 2 10 2 2" xfId="42698"/>
    <cellStyle name="Note 2 3 2 2 10 3" xfId="25251"/>
    <cellStyle name="Note 2 3 2 2 10 3 2" xfId="46588"/>
    <cellStyle name="Note 2 3 2 2 10 4" xfId="15855"/>
    <cellStyle name="Note 2 3 2 2 10 4 2" xfId="31346"/>
    <cellStyle name="Note 2 3 2 2 10 5" xfId="34833"/>
    <cellStyle name="Note 2 3 2 2 11" xfId="10876"/>
    <cellStyle name="Note 2 3 2 2 11 2" xfId="20888"/>
    <cellStyle name="Note 2 3 2 2 11 2 2" xfId="37426"/>
    <cellStyle name="Note 2 3 2 2 11 3" xfId="25137"/>
    <cellStyle name="Note 2 3 2 2 11 3 2" xfId="43093"/>
    <cellStyle name="Note 2 3 2 2 11 4" xfId="15741"/>
    <cellStyle name="Note 2 3 2 2 11 4 2" xfId="31460"/>
    <cellStyle name="Note 2 3 2 2 11 5" xfId="38135"/>
    <cellStyle name="Note 2 3 2 2 12" xfId="10179"/>
    <cellStyle name="Note 2 3 2 2 12 2" xfId="20203"/>
    <cellStyle name="Note 2 3 2 2 12 2 2" xfId="45381"/>
    <cellStyle name="Note 2 3 2 2 12 3" xfId="24547"/>
    <cellStyle name="Note 2 3 2 2 12 3 2" xfId="40879"/>
    <cellStyle name="Note 2 3 2 2 12 4" xfId="15044"/>
    <cellStyle name="Note 2 3 2 2 12 4 2" xfId="32157"/>
    <cellStyle name="Note 2 3 2 2 12 5" xfId="35786"/>
    <cellStyle name="Note 2 3 2 2 13" xfId="10281"/>
    <cellStyle name="Note 2 3 2 2 13 2" xfId="20305"/>
    <cellStyle name="Note 2 3 2 2 13 2 2" xfId="40738"/>
    <cellStyle name="Note 2 3 2 2 13 3" xfId="24640"/>
    <cellStyle name="Note 2 3 2 2 13 3 2" xfId="39769"/>
    <cellStyle name="Note 2 3 2 2 13 4" xfId="15146"/>
    <cellStyle name="Note 2 3 2 2 13 4 2" xfId="32055"/>
    <cellStyle name="Note 2 3 2 2 13 5" xfId="44963"/>
    <cellStyle name="Note 2 3 2 2 14" xfId="10453"/>
    <cellStyle name="Note 2 3 2 2 14 2" xfId="20477"/>
    <cellStyle name="Note 2 3 2 2 14 2 2" xfId="43582"/>
    <cellStyle name="Note 2 3 2 2 14 3" xfId="24780"/>
    <cellStyle name="Note 2 3 2 2 14 3 2" xfId="46651"/>
    <cellStyle name="Note 2 3 2 2 14 4" xfId="15318"/>
    <cellStyle name="Note 2 3 2 2 14 4 2" xfId="31883"/>
    <cellStyle name="Note 2 3 2 2 14 5" xfId="41915"/>
    <cellStyle name="Note 2 3 2 2 15" xfId="10541"/>
    <cellStyle name="Note 2 3 2 2 15 2" xfId="20565"/>
    <cellStyle name="Note 2 3 2 2 15 2 2" xfId="39690"/>
    <cellStyle name="Note 2 3 2 2 15 3" xfId="24844"/>
    <cellStyle name="Note 2 3 2 2 15 3 2" xfId="46882"/>
    <cellStyle name="Note 2 3 2 2 15 4" xfId="15406"/>
    <cellStyle name="Note 2 3 2 2 15 4 2" xfId="31795"/>
    <cellStyle name="Note 2 3 2 2 15 5" xfId="44766"/>
    <cellStyle name="Note 2 3 2 2 16" xfId="19334"/>
    <cellStyle name="Note 2 3 2 2 16 2" xfId="39286"/>
    <cellStyle name="Note 2 3 2 2 17" xfId="19251"/>
    <cellStyle name="Note 2 3 2 2 17 2" xfId="43691"/>
    <cellStyle name="Note 2 3 2 2 18" xfId="14341"/>
    <cellStyle name="Note 2 3 2 2 18 2" xfId="32813"/>
    <cellStyle name="Note 2 3 2 2 19" xfId="9542"/>
    <cellStyle name="Note 2 3 2 2 19 2" xfId="35018"/>
    <cellStyle name="Note 2 3 2 2 19 3" xfId="45109"/>
    <cellStyle name="Note 2 3 2 2 2" xfId="5740"/>
    <cellStyle name="Note 2 3 2 2 2 10" xfId="10877"/>
    <cellStyle name="Note 2 3 2 2 2 10 2" xfId="20889"/>
    <cellStyle name="Note 2 3 2 2 2 10 2 2" xfId="40178"/>
    <cellStyle name="Note 2 3 2 2 2 10 3" xfId="25138"/>
    <cellStyle name="Note 2 3 2 2 2 10 3 2" xfId="36795"/>
    <cellStyle name="Note 2 3 2 2 2 10 4" xfId="15742"/>
    <cellStyle name="Note 2 3 2 2 2 10 4 2" xfId="31459"/>
    <cellStyle name="Note 2 3 2 2 2 10 5" xfId="41101"/>
    <cellStyle name="Note 2 3 2 2 2 11" xfId="10178"/>
    <cellStyle name="Note 2 3 2 2 2 11 2" xfId="20202"/>
    <cellStyle name="Note 2 3 2 2 2 11 2 2" xfId="39305"/>
    <cellStyle name="Note 2 3 2 2 2 11 3" xfId="24546"/>
    <cellStyle name="Note 2 3 2 2 2 11 3 2" xfId="40961"/>
    <cellStyle name="Note 2 3 2 2 2 11 4" xfId="15043"/>
    <cellStyle name="Note 2 3 2 2 2 11 4 2" xfId="32158"/>
    <cellStyle name="Note 2 3 2 2 2 11 5" xfId="42093"/>
    <cellStyle name="Note 2 3 2 2 2 12" xfId="10280"/>
    <cellStyle name="Note 2 3 2 2 2 12 2" xfId="20304"/>
    <cellStyle name="Note 2 3 2 2 2 12 2 2" xfId="41024"/>
    <cellStyle name="Note 2 3 2 2 2 12 3" xfId="24639"/>
    <cellStyle name="Note 2 3 2 2 2 12 3 2" xfId="36598"/>
    <cellStyle name="Note 2 3 2 2 2 12 4" xfId="15145"/>
    <cellStyle name="Note 2 3 2 2 2 12 4 2" xfId="32056"/>
    <cellStyle name="Note 2 3 2 2 2 12 5" xfId="38983"/>
    <cellStyle name="Note 2 3 2 2 2 13" xfId="10452"/>
    <cellStyle name="Note 2 3 2 2 2 13 2" xfId="20476"/>
    <cellStyle name="Note 2 3 2 2 2 13 2 2" xfId="46302"/>
    <cellStyle name="Note 2 3 2 2 2 13 3" xfId="24779"/>
    <cellStyle name="Note 2 3 2 2 2 13 3 2" xfId="40639"/>
    <cellStyle name="Note 2 3 2 2 2 13 4" xfId="15317"/>
    <cellStyle name="Note 2 3 2 2 2 13 4 2" xfId="31884"/>
    <cellStyle name="Note 2 3 2 2 2 13 5" xfId="44726"/>
    <cellStyle name="Note 2 3 2 2 2 14" xfId="10540"/>
    <cellStyle name="Note 2 3 2 2 2 14 2" xfId="20564"/>
    <cellStyle name="Note 2 3 2 2 2 14 2 2" xfId="36526"/>
    <cellStyle name="Note 2 3 2 2 2 14 3" xfId="24843"/>
    <cellStyle name="Note 2 3 2 2 2 14 3 2" xfId="40884"/>
    <cellStyle name="Note 2 3 2 2 2 14 4" xfId="15405"/>
    <cellStyle name="Note 2 3 2 2 2 14 4 2" xfId="31796"/>
    <cellStyle name="Note 2 3 2 2 2 14 5" xfId="38749"/>
    <cellStyle name="Note 2 3 2 2 2 15" xfId="19335"/>
    <cellStyle name="Note 2 3 2 2 2 15 2" xfId="45363"/>
    <cellStyle name="Note 2 3 2 2 2 16" xfId="19250"/>
    <cellStyle name="Note 2 3 2 2 2 16 2" xfId="46404"/>
    <cellStyle name="Note 2 3 2 2 2 17" xfId="14342"/>
    <cellStyle name="Note 2 3 2 2 2 17 2" xfId="32812"/>
    <cellStyle name="Note 2 3 2 2 2 18" xfId="9543"/>
    <cellStyle name="Note 2 3 2 2 2 18 2" xfId="35019"/>
    <cellStyle name="Note 2 3 2 2 2 18 3" xfId="42337"/>
    <cellStyle name="Note 2 3 2 2 2 19" xfId="42416"/>
    <cellStyle name="Note 2 3 2 2 2 2" xfId="11568"/>
    <cellStyle name="Note 2 3 2 2 2 2 2" xfId="21580"/>
    <cellStyle name="Note 2 3 2 2 2 2 2 2" xfId="42851"/>
    <cellStyle name="Note 2 3 2 2 2 2 3" xfId="25799"/>
    <cellStyle name="Note 2 3 2 2 2 2 3 2" xfId="43976"/>
    <cellStyle name="Note 2 3 2 2 2 2 4" xfId="16433"/>
    <cellStyle name="Note 2 3 2 2 2 2 4 2" xfId="30780"/>
    <cellStyle name="Note 2 3 2 2 2 2 5" xfId="38566"/>
    <cellStyle name="Note 2 3 2 2 2 3" xfId="11391"/>
    <cellStyle name="Note 2 3 2 2 2 3 2" xfId="21403"/>
    <cellStyle name="Note 2 3 2 2 2 3 2 2" xfId="29983"/>
    <cellStyle name="Note 2 3 2 2 2 3 3" xfId="25634"/>
    <cellStyle name="Note 2 3 2 2 2 3 3 2" xfId="29821"/>
    <cellStyle name="Note 2 3 2 2 2 3 4" xfId="16256"/>
    <cellStyle name="Note 2 3 2 2 2 3 4 2" xfId="30957"/>
    <cellStyle name="Note 2 3 2 2 2 3 5" xfId="45141"/>
    <cellStyle name="Note 2 3 2 2 2 4" xfId="10756"/>
    <cellStyle name="Note 2 3 2 2 2 4 2" xfId="20780"/>
    <cellStyle name="Note 2 3 2 2 2 4 2 2" xfId="44436"/>
    <cellStyle name="Note 2 3 2 2 2 4 3" xfId="25041"/>
    <cellStyle name="Note 2 3 2 2 2 4 3 2" xfId="40887"/>
    <cellStyle name="Note 2 3 2 2 2 4 4" xfId="15621"/>
    <cellStyle name="Note 2 3 2 2 2 4 4 2" xfId="31580"/>
    <cellStyle name="Note 2 3 2 2 2 4 5" xfId="38802"/>
    <cellStyle name="Note 2 3 2 2 2 5" xfId="11510"/>
    <cellStyle name="Note 2 3 2 2 2 5 2" xfId="21522"/>
    <cellStyle name="Note 2 3 2 2 2 5 2 2" xfId="39920"/>
    <cellStyle name="Note 2 3 2 2 2 5 3" xfId="25753"/>
    <cellStyle name="Note 2 3 2 2 2 5 3 2" xfId="39792"/>
    <cellStyle name="Note 2 3 2 2 2 5 4" xfId="16375"/>
    <cellStyle name="Note 2 3 2 2 2 5 4 2" xfId="30838"/>
    <cellStyle name="Note 2 3 2 2 2 5 5" xfId="38764"/>
    <cellStyle name="Note 2 3 2 2 2 6" xfId="10610"/>
    <cellStyle name="Note 2 3 2 2 2 6 2" xfId="20634"/>
    <cellStyle name="Note 2 3 2 2 2 6 2 2" xfId="45383"/>
    <cellStyle name="Note 2 3 2 2 2 6 3" xfId="24907"/>
    <cellStyle name="Note 2 3 2 2 2 6 3 2" xfId="40569"/>
    <cellStyle name="Note 2 3 2 2 2 6 4" xfId="15475"/>
    <cellStyle name="Note 2 3 2 2 2 6 4 2" xfId="31726"/>
    <cellStyle name="Note 2 3 2 2 2 6 5" xfId="35827"/>
    <cellStyle name="Note 2 3 2 2 2 7" xfId="11290"/>
    <cellStyle name="Note 2 3 2 2 2 7 2" xfId="21302"/>
    <cellStyle name="Note 2 3 2 2 2 7 2 2" xfId="30060"/>
    <cellStyle name="Note 2 3 2 2 2 7 3" xfId="25533"/>
    <cellStyle name="Note 2 3 2 2 2 7 3 2" xfId="46369"/>
    <cellStyle name="Note 2 3 2 2 2 7 4" xfId="16155"/>
    <cellStyle name="Note 2 3 2 2 2 7 4 2" xfId="31046"/>
    <cellStyle name="Note 2 3 2 2 2 7 5" xfId="35930"/>
    <cellStyle name="Note 2 3 2 2 2 8" xfId="11127"/>
    <cellStyle name="Note 2 3 2 2 2 8 2" xfId="21139"/>
    <cellStyle name="Note 2 3 2 2 2 8 2 2" xfId="40409"/>
    <cellStyle name="Note 2 3 2 2 2 8 3" xfId="25376"/>
    <cellStyle name="Note 2 3 2 2 2 8 3 2" xfId="36633"/>
    <cellStyle name="Note 2 3 2 2 2 8 4" xfId="15992"/>
    <cellStyle name="Note 2 3 2 2 2 8 4 2" xfId="31209"/>
    <cellStyle name="Note 2 3 2 2 2 8 5" xfId="44650"/>
    <cellStyle name="Note 2 3 2 2 2 9" xfId="10991"/>
    <cellStyle name="Note 2 3 2 2 2 9 2" xfId="21003"/>
    <cellStyle name="Note 2 3 2 2 2 9 2 2" xfId="36401"/>
    <cellStyle name="Note 2 3 2 2 2 9 3" xfId="25252"/>
    <cellStyle name="Note 2 3 2 2 2 9 3 2" xfId="43884"/>
    <cellStyle name="Note 2 3 2 2 2 9 4" xfId="15856"/>
    <cellStyle name="Note 2 3 2 2 2 9 4 2" xfId="31345"/>
    <cellStyle name="Note 2 3 2 2 2 9 5" xfId="38133"/>
    <cellStyle name="Note 2 3 2 2 20" xfId="45175"/>
    <cellStyle name="Note 2 3 2 2 3" xfId="11567"/>
    <cellStyle name="Note 2 3 2 2 3 2" xfId="21579"/>
    <cellStyle name="Note 2 3 2 2 3 2 2" xfId="45599"/>
    <cellStyle name="Note 2 3 2 2 3 3" xfId="25798"/>
    <cellStyle name="Note 2 3 2 2 3 3 2" xfId="46681"/>
    <cellStyle name="Note 2 3 2 2 3 4" xfId="16432"/>
    <cellStyle name="Note 2 3 2 2 3 4 2" xfId="30781"/>
    <cellStyle name="Note 2 3 2 2 3 5" xfId="35510"/>
    <cellStyle name="Note 2 3 2 2 4" xfId="11390"/>
    <cellStyle name="Note 2 3 2 2 4 2" xfId="21402"/>
    <cellStyle name="Note 2 3 2 2 4 2 2" xfId="29984"/>
    <cellStyle name="Note 2 3 2 2 4 3" xfId="25633"/>
    <cellStyle name="Note 2 3 2 2 4 3 2" xfId="29822"/>
    <cellStyle name="Note 2 3 2 2 4 4" xfId="16255"/>
    <cellStyle name="Note 2 3 2 2 4 4 2" xfId="30958"/>
    <cellStyle name="Note 2 3 2 2 4 5" xfId="39164"/>
    <cellStyle name="Note 2 3 2 2 5" xfId="10757"/>
    <cellStyle name="Note 2 3 2 2 5 2" xfId="20781"/>
    <cellStyle name="Note 2 3 2 2 5 2 2" xfId="41563"/>
    <cellStyle name="Note 2 3 2 2 5 3" xfId="25042"/>
    <cellStyle name="Note 2 3 2 2 5 3 2" xfId="46885"/>
    <cellStyle name="Note 2 3 2 2 5 4" xfId="15622"/>
    <cellStyle name="Note 2 3 2 2 5 4 2" xfId="31579"/>
    <cellStyle name="Note 2 3 2 2 5 5" xfId="44807"/>
    <cellStyle name="Note 2 3 2 2 6" xfId="11509"/>
    <cellStyle name="Note 2 3 2 2 6 2" xfId="21521"/>
    <cellStyle name="Note 2 3 2 2 6 2 2" xfId="37204"/>
    <cellStyle name="Note 2 3 2 2 6 3" xfId="25752"/>
    <cellStyle name="Note 2 3 2 2 6 3 2" xfId="37124"/>
    <cellStyle name="Note 2 3 2 2 6 4" xfId="16374"/>
    <cellStyle name="Note 2 3 2 2 6 4 2" xfId="30839"/>
    <cellStyle name="Note 2 3 2 2 6 5" xfId="35926"/>
    <cellStyle name="Note 2 3 2 2 7" xfId="10611"/>
    <cellStyle name="Note 2 3 2 2 7 2" xfId="20635"/>
    <cellStyle name="Note 2 3 2 2 7 2 2" xfId="42622"/>
    <cellStyle name="Note 2 3 2 2 7 3" xfId="24908"/>
    <cellStyle name="Note 2 3 2 2 7 3 2" xfId="46583"/>
    <cellStyle name="Note 2 3 2 2 7 4" xfId="15476"/>
    <cellStyle name="Note 2 3 2 2 7 4 2" xfId="31725"/>
    <cellStyle name="Note 2 3 2 2 7 5" xfId="34839"/>
    <cellStyle name="Note 2 3 2 2 8" xfId="11289"/>
    <cellStyle name="Note 2 3 2 2 8 2" xfId="21301"/>
    <cellStyle name="Note 2 3 2 2 8 2 2" xfId="30061"/>
    <cellStyle name="Note 2 3 2 2 8 3" xfId="25532"/>
    <cellStyle name="Note 2 3 2 2 8 3 2" xfId="40336"/>
    <cellStyle name="Note 2 3 2 2 8 4" xfId="16154"/>
    <cellStyle name="Note 2 3 2 2 8 4 2" xfId="31047"/>
    <cellStyle name="Note 2 3 2 2 8 5" xfId="42233"/>
    <cellStyle name="Note 2 3 2 2 9" xfId="11126"/>
    <cellStyle name="Note 2 3 2 2 9 2" xfId="21138"/>
    <cellStyle name="Note 2 3 2 2 9 2 2" xfId="36868"/>
    <cellStyle name="Note 2 3 2 2 9 3" xfId="25375"/>
    <cellStyle name="Note 2 3 2 2 9 3 2" xfId="42932"/>
    <cellStyle name="Note 2 3 2 2 9 4" xfId="15991"/>
    <cellStyle name="Note 2 3 2 2 9 4 2" xfId="31210"/>
    <cellStyle name="Note 2 3 2 2 9 5" xfId="38606"/>
    <cellStyle name="Note 2 3 2 20" xfId="19333"/>
    <cellStyle name="Note 2 3 2 20 2" xfId="35181"/>
    <cellStyle name="Note 2 3 2 21" xfId="19252"/>
    <cellStyle name="Note 2 3 2 21 2" xfId="37396"/>
    <cellStyle name="Note 2 3 2 22" xfId="14340"/>
    <cellStyle name="Note 2 3 2 22 2" xfId="32814"/>
    <cellStyle name="Note 2 3 2 23" xfId="9541"/>
    <cellStyle name="Note 2 3 2 23 2" xfId="35017"/>
    <cellStyle name="Note 2 3 2 23 3" xfId="39127"/>
    <cellStyle name="Note 2 3 2 24" xfId="39198"/>
    <cellStyle name="Note 2 3 2 3" xfId="5741"/>
    <cellStyle name="Note 2 3 2 3 10" xfId="10992"/>
    <cellStyle name="Note 2 3 2 3 10 2" xfId="21004"/>
    <cellStyle name="Note 2 3 2 3 10 2 2" xfId="39317"/>
    <cellStyle name="Note 2 3 2 3 10 3" xfId="25253"/>
    <cellStyle name="Note 2 3 2 3 10 3 2" xfId="37598"/>
    <cellStyle name="Note 2 3 2 3 10 4" xfId="15857"/>
    <cellStyle name="Note 2 3 2 3 10 4 2" xfId="31344"/>
    <cellStyle name="Note 2 3 2 3 10 5" xfId="41103"/>
    <cellStyle name="Note 2 3 2 3 11" xfId="10878"/>
    <cellStyle name="Note 2 3 2 3 11 2" xfId="20890"/>
    <cellStyle name="Note 2 3 2 3 11 2 2" xfId="46220"/>
    <cellStyle name="Note 2 3 2 3 11 3" xfId="25139"/>
    <cellStyle name="Note 2 3 2 3 11 3 2" xfId="39495"/>
    <cellStyle name="Note 2 3 2 3 11 4" xfId="15743"/>
    <cellStyle name="Note 2 3 2 3 11 4 2" xfId="31458"/>
    <cellStyle name="Note 2 3 2 3 11 5" xfId="41142"/>
    <cellStyle name="Note 2 3 2 3 12" xfId="10177"/>
    <cellStyle name="Note 2 3 2 3 12 2" xfId="20201"/>
    <cellStyle name="Note 2 3 2 3 12 2 2" xfId="35163"/>
    <cellStyle name="Note 2 3 2 3 12 3" xfId="24545"/>
    <cellStyle name="Note 2 3 2 3 12 3 2" xfId="41305"/>
    <cellStyle name="Note 2 3 2 3 12 4" xfId="15042"/>
    <cellStyle name="Note 2 3 2 3 12 4 2" xfId="32159"/>
    <cellStyle name="Note 2 3 2 3 12 5" xfId="44874"/>
    <cellStyle name="Note 2 3 2 3 13" xfId="10279"/>
    <cellStyle name="Note 2 3 2 3 13 2" xfId="20303"/>
    <cellStyle name="Note 2 3 2 3 13 2 2" xfId="41242"/>
    <cellStyle name="Note 2 3 2 3 13 3" xfId="24638"/>
    <cellStyle name="Note 2 3 2 3 13 3 2" xfId="42897"/>
    <cellStyle name="Note 2 3 2 3 13 4" xfId="15144"/>
    <cellStyle name="Note 2 3 2 3 13 4 2" xfId="32057"/>
    <cellStyle name="Note 2 3 2 3 13 5" xfId="35832"/>
    <cellStyle name="Note 2 3 2 3 14" xfId="10451"/>
    <cellStyle name="Note 2 3 2 3 14 2" xfId="20475"/>
    <cellStyle name="Note 2 3 2 3 14 2 2" xfId="40266"/>
    <cellStyle name="Note 2 3 2 3 14 3" xfId="24778"/>
    <cellStyle name="Note 2 3 2 3 14 3 2" xfId="37590"/>
    <cellStyle name="Note 2 3 2 3 14 4" xfId="15316"/>
    <cellStyle name="Note 2 3 2 3 14 4 2" xfId="31885"/>
    <cellStyle name="Note 2 3 2 3 14 5" xfId="38709"/>
    <cellStyle name="Note 2 3 2 3 15" xfId="10539"/>
    <cellStyle name="Note 2 3 2 3 15 2" xfId="20563"/>
    <cellStyle name="Note 2 3 2 3 15 2 2" xfId="42822"/>
    <cellStyle name="Note 2 3 2 3 15 3" xfId="24842"/>
    <cellStyle name="Note 2 3 2 3 15 3 2" xfId="40956"/>
    <cellStyle name="Note 2 3 2 3 15 4" xfId="15404"/>
    <cellStyle name="Note 2 3 2 3 15 4 2" xfId="31797"/>
    <cellStyle name="Note 2 3 2 3 15 5" xfId="35941"/>
    <cellStyle name="Note 2 3 2 3 16" xfId="19336"/>
    <cellStyle name="Note 2 3 2 3 16 2" xfId="42602"/>
    <cellStyle name="Note 2 3 2 3 17" xfId="19249"/>
    <cellStyle name="Note 2 3 2 3 17 2" xfId="40376"/>
    <cellStyle name="Note 2 3 2 3 18" xfId="14343"/>
    <cellStyle name="Note 2 3 2 3 18 2" xfId="32811"/>
    <cellStyle name="Note 2 3 2 3 19" xfId="9544"/>
    <cellStyle name="Note 2 3 2 3 19 2" xfId="35020"/>
    <cellStyle name="Note 2 3 2 3 19 3" xfId="36032"/>
    <cellStyle name="Note 2 3 2 3 2" xfId="5742"/>
    <cellStyle name="Note 2 3 2 3 2 10" xfId="10879"/>
    <cellStyle name="Note 2 3 2 3 2 10 2" xfId="20891"/>
    <cellStyle name="Note 2 3 2 3 2 10 2 2" xfId="43492"/>
    <cellStyle name="Note 2 3 2 3 2 10 3" xfId="25140"/>
    <cellStyle name="Note 2 3 2 3 2 10 3 2" xfId="45563"/>
    <cellStyle name="Note 2 3 2 3 2 10 4" xfId="15744"/>
    <cellStyle name="Note 2 3 2 3 2 10 4 2" xfId="31457"/>
    <cellStyle name="Note 2 3 2 3 2 10 5" xfId="38717"/>
    <cellStyle name="Note 2 3 2 3 2 11" xfId="10176"/>
    <cellStyle name="Note 2 3 2 3 2 11 2" xfId="20200"/>
    <cellStyle name="Note 2 3 2 3 2 11 2 2" xfId="41432"/>
    <cellStyle name="Note 2 3 2 3 2 11 3" xfId="24544"/>
    <cellStyle name="Note 2 3 2 3 2 11 3 2" xfId="37988"/>
    <cellStyle name="Note 2 3 2 3 2 11 4" xfId="15041"/>
    <cellStyle name="Note 2 3 2 3 2 11 4 2" xfId="32160"/>
    <cellStyle name="Note 2 3 2 3 2 11 5" xfId="38887"/>
    <cellStyle name="Note 2 3 2 3 2 12" xfId="10278"/>
    <cellStyle name="Note 2 3 2 3 2 12 2" xfId="20302"/>
    <cellStyle name="Note 2 3 2 3 2 12 2 2" xfId="38056"/>
    <cellStyle name="Note 2 3 2 3 2 12 3" xfId="24637"/>
    <cellStyle name="Note 2 3 2 3 2 12 3 2" xfId="45647"/>
    <cellStyle name="Note 2 3 2 3 2 12 4" xfId="15143"/>
    <cellStyle name="Note 2 3 2 3 2 12 4 2" xfId="32058"/>
    <cellStyle name="Note 2 3 2 3 2 12 5" xfId="42141"/>
    <cellStyle name="Note 2 3 2 3 2 13" xfId="10450"/>
    <cellStyle name="Note 2 3 2 3 2 13 2" xfId="20474"/>
    <cellStyle name="Note 2 3 2 3 2 13 2 2" xfId="37765"/>
    <cellStyle name="Note 2 3 2 3 2 13 3" xfId="24777"/>
    <cellStyle name="Note 2 3 2 3 2 13 3 2" xfId="43877"/>
    <cellStyle name="Note 2 3 2 3 2 13 4" xfId="15315"/>
    <cellStyle name="Note 2 3 2 3 2 13 4 2" xfId="31886"/>
    <cellStyle name="Note 2 3 2 3 2 13 5" xfId="41150"/>
    <cellStyle name="Note 2 3 2 3 2 14" xfId="10538"/>
    <cellStyle name="Note 2 3 2 3 2 14 2" xfId="20562"/>
    <cellStyle name="Note 2 3 2 3 2 14 2 2" xfId="45578"/>
    <cellStyle name="Note 2 3 2 3 2 14 3" xfId="24841"/>
    <cellStyle name="Note 2 3 2 3 2 14 3 2" xfId="41310"/>
    <cellStyle name="Note 2 3 2 3 2 14 4" xfId="15403"/>
    <cellStyle name="Note 2 3 2 3 2 14 4 2" xfId="31798"/>
    <cellStyle name="Note 2 3 2 3 2 14 5" xfId="42244"/>
    <cellStyle name="Note 2 3 2 3 2 15" xfId="19337"/>
    <cellStyle name="Note 2 3 2 3 2 15 2" xfId="36305"/>
    <cellStyle name="Note 2 3 2 3 2 16" xfId="19248"/>
    <cellStyle name="Note 2 3 2 3 2 16 2" xfId="36898"/>
    <cellStyle name="Note 2 3 2 3 2 17" xfId="14344"/>
    <cellStyle name="Note 2 3 2 3 2 17 2" xfId="32810"/>
    <cellStyle name="Note 2 3 2 3 2 18" xfId="9545"/>
    <cellStyle name="Note 2 3 2 3 2 18 2" xfId="35021"/>
    <cellStyle name="Note 2 3 2 3 2 18 3" xfId="39195"/>
    <cellStyle name="Note 2 3 2 3 2 19" xfId="38159"/>
    <cellStyle name="Note 2 3 2 3 2 2" xfId="11570"/>
    <cellStyle name="Note 2 3 2 3 2 2 2" xfId="21582"/>
    <cellStyle name="Note 2 3 2 3 2 2 2 2" xfId="39709"/>
    <cellStyle name="Note 2 3 2 3 2 2 3" xfId="25801"/>
    <cellStyle name="Note 2 3 2 3 2 2 3 2" xfId="40585"/>
    <cellStyle name="Note 2 3 2 3 2 2 4" xfId="16435"/>
    <cellStyle name="Note 2 3 2 3 2 2 4 2" xfId="30778"/>
    <cellStyle name="Note 2 3 2 3 2 2 5" xfId="41770"/>
    <cellStyle name="Note 2 3 2 3 2 3" xfId="11393"/>
    <cellStyle name="Note 2 3 2 3 2 3 2" xfId="21405"/>
    <cellStyle name="Note 2 3 2 3 2 3 2 2" xfId="29981"/>
    <cellStyle name="Note 2 3 2 3 2 3 3" xfId="25636"/>
    <cellStyle name="Note 2 3 2 3 2 3 3 2" xfId="29819"/>
    <cellStyle name="Note 2 3 2 3 2 3 4" xfId="16258"/>
    <cellStyle name="Note 2 3 2 3 2 3 4 2" xfId="30955"/>
    <cellStyle name="Note 2 3 2 3 2 3 5" xfId="36071"/>
    <cellStyle name="Note 2 3 2 3 2 4" xfId="10754"/>
    <cellStyle name="Note 2 3 2 3 2 4 2" xfId="20778"/>
    <cellStyle name="Note 2 3 2 3 2 4 2 2" xfId="36328"/>
    <cellStyle name="Note 2 3 2 3 2 4 3" xfId="25039"/>
    <cellStyle name="Note 2 3 2 3 2 4 3 2" xfId="41313"/>
    <cellStyle name="Note 2 3 2 3 2 4 4" xfId="15619"/>
    <cellStyle name="Note 2 3 2 3 2 4 4 2" xfId="31582"/>
    <cellStyle name="Note 2 3 2 3 2 4 5" xfId="42339"/>
    <cellStyle name="Note 2 3 2 3 2 5" xfId="11512"/>
    <cellStyle name="Note 2 3 2 3 2 5 2" xfId="21524"/>
    <cellStyle name="Note 2 3 2 3 2 5 2 2" xfId="43231"/>
    <cellStyle name="Note 2 3 2 3 2 5 3" xfId="25755"/>
    <cellStyle name="Note 2 3 2 3 2 5 3 2" xfId="43101"/>
    <cellStyle name="Note 2 3 2 3 2 5 4" xfId="16377"/>
    <cellStyle name="Note 2 3 2 3 2 5 4 2" xfId="30836"/>
    <cellStyle name="Note 2 3 2 3 2 5 5" xfId="41970"/>
    <cellStyle name="Note 2 3 2 3 2 6" xfId="10608"/>
    <cellStyle name="Note 2 3 2 3 2 6 2" xfId="20632"/>
    <cellStyle name="Note 2 3 2 3 2 6 2 2" xfId="35161"/>
    <cellStyle name="Note 2 3 2 3 2 6 3" xfId="24905"/>
    <cellStyle name="Note 2 3 2 3 2 6 3 2" xfId="44117"/>
    <cellStyle name="Note 2 3 2 3 2 6 4" xfId="15473"/>
    <cellStyle name="Note 2 3 2 3 2 6 4 2" xfId="31728"/>
    <cellStyle name="Note 2 3 2 3 2 6 5" xfId="44917"/>
    <cellStyle name="Note 2 3 2 3 2 7" xfId="11292"/>
    <cellStyle name="Note 2 3 2 3 2 7 2" xfId="21304"/>
    <cellStyle name="Note 2 3 2 3 2 7 2 2" xfId="30058"/>
    <cellStyle name="Note 2 3 2 3 2 7 3" xfId="25535"/>
    <cellStyle name="Note 2 3 2 3 2 7 3 2" xfId="37354"/>
    <cellStyle name="Note 2 3 2 3 2 7 4" xfId="16157"/>
    <cellStyle name="Note 2 3 2 3 2 7 4 2" xfId="31044"/>
    <cellStyle name="Note 2 3 2 3 2 7 5" xfId="44777"/>
    <cellStyle name="Note 2 3 2 3 2 8" xfId="11129"/>
    <cellStyle name="Note 2 3 2 3 2 8 2" xfId="21141"/>
    <cellStyle name="Note 2 3 2 3 2 8 2 2" xfId="37432"/>
    <cellStyle name="Note 2 3 2 3 2 8 3" xfId="25378"/>
    <cellStyle name="Note 2 3 2 3 2 8 3 2" xfId="44366"/>
    <cellStyle name="Note 2 3 2 3 2 8 4" xfId="15994"/>
    <cellStyle name="Note 2 3 2 3 2 8 4 2" xfId="31207"/>
    <cellStyle name="Note 2 3 2 3 2 8 5" xfId="35501"/>
    <cellStyle name="Note 2 3 2 3 2 9" xfId="10993"/>
    <cellStyle name="Note 2 3 2 3 2 9 2" xfId="21005"/>
    <cellStyle name="Note 2 3 2 3 2 9 2 2" xfId="45393"/>
    <cellStyle name="Note 2 3 2 3 2 9 3" xfId="25254"/>
    <cellStyle name="Note 2 3 2 3 2 9 3 2" xfId="40647"/>
    <cellStyle name="Note 2 3 2 3 2 9 4" xfId="15858"/>
    <cellStyle name="Note 2 3 2 3 2 9 4 2" xfId="31343"/>
    <cellStyle name="Note 2 3 2 3 2 9 5" xfId="41140"/>
    <cellStyle name="Note 2 3 2 3 20" xfId="36106"/>
    <cellStyle name="Note 2 3 2 3 3" xfId="11569"/>
    <cellStyle name="Note 2 3 2 3 3 2" xfId="21581"/>
    <cellStyle name="Note 2 3 2 3 3 2 2" xfId="36553"/>
    <cellStyle name="Note 2 3 2 3 3 3" xfId="25800"/>
    <cellStyle name="Note 2 3 2 3 3 3 2" xfId="37690"/>
    <cellStyle name="Note 2 3 2 3 3 4" xfId="16434"/>
    <cellStyle name="Note 2 3 2 3 3 4 2" xfId="30779"/>
    <cellStyle name="Note 2 3 2 3 3 5" xfId="44621"/>
    <cellStyle name="Note 2 3 2 3 4" xfId="11392"/>
    <cellStyle name="Note 2 3 2 3 4 2" xfId="21404"/>
    <cellStyle name="Note 2 3 2 3 4 2 2" xfId="29982"/>
    <cellStyle name="Note 2 3 2 3 4 3" xfId="25635"/>
    <cellStyle name="Note 2 3 2 3 4 3 2" xfId="29820"/>
    <cellStyle name="Note 2 3 2 3 4 4" xfId="16257"/>
    <cellStyle name="Note 2 3 2 3 4 4 2" xfId="30956"/>
    <cellStyle name="Note 2 3 2 3 4 5" xfId="42381"/>
    <cellStyle name="Note 2 3 2 3 5" xfId="10755"/>
    <cellStyle name="Note 2 3 2 3 5 2" xfId="20779"/>
    <cellStyle name="Note 2 3 2 3 5 2 2" xfId="38398"/>
    <cellStyle name="Note 2 3 2 3 5 3" xfId="25040"/>
    <cellStyle name="Note 2 3 2 3 5 3 2" xfId="40953"/>
    <cellStyle name="Note 2 3 2 3 5 4" xfId="15620"/>
    <cellStyle name="Note 2 3 2 3 5 4 2" xfId="31581"/>
    <cellStyle name="Note 2 3 2 3 5 5" xfId="36034"/>
    <cellStyle name="Note 2 3 2 3 6" xfId="11511"/>
    <cellStyle name="Note 2 3 2 3 6 2" xfId="21523"/>
    <cellStyle name="Note 2 3 2 3 6 2 2" xfId="45967"/>
    <cellStyle name="Note 2 3 2 3 6 3" xfId="25754"/>
    <cellStyle name="Note 2 3 2 3 6 3 2" xfId="45846"/>
    <cellStyle name="Note 2 3 2 3 6 4" xfId="16376"/>
    <cellStyle name="Note 2 3 2 3 6 4 2" xfId="30837"/>
    <cellStyle name="Note 2 3 2 3 6 5" xfId="44781"/>
    <cellStyle name="Note 2 3 2 3 7" xfId="10609"/>
    <cellStyle name="Note 2 3 2 3 7 2" xfId="20633"/>
    <cellStyle name="Note 2 3 2 3 7 2 2" xfId="39307"/>
    <cellStyle name="Note 2 3 2 3 7 3" xfId="24906"/>
    <cellStyle name="Note 2 3 2 3 7 3 2" xfId="37837"/>
    <cellStyle name="Note 2 3 2 3 7 4" xfId="15474"/>
    <cellStyle name="Note 2 3 2 3 7 4 2" xfId="31727"/>
    <cellStyle name="Note 2 3 2 3 7 5" xfId="42136"/>
    <cellStyle name="Note 2 3 2 3 8" xfId="11291"/>
    <cellStyle name="Note 2 3 2 3 8 2" xfId="21303"/>
    <cellStyle name="Note 2 3 2 3 8 2 2" xfId="30059"/>
    <cellStyle name="Note 2 3 2 3 8 3" xfId="25534"/>
    <cellStyle name="Note 2 3 2 3 8 3 2" xfId="43650"/>
    <cellStyle name="Note 2 3 2 3 8 4" xfId="16156"/>
    <cellStyle name="Note 2 3 2 3 8 4 2" xfId="31045"/>
    <cellStyle name="Note 2 3 2 3 8 5" xfId="38760"/>
    <cellStyle name="Note 2 3 2 3 9" xfId="11128"/>
    <cellStyle name="Note 2 3 2 3 9 2" xfId="21140"/>
    <cellStyle name="Note 2 3 2 3 9 2 2" xfId="43725"/>
    <cellStyle name="Note 2 3 2 3 9 3" xfId="25377"/>
    <cellStyle name="Note 2 3 2 3 9 3 2" xfId="38328"/>
    <cellStyle name="Note 2 3 2 3 9 4" xfId="15993"/>
    <cellStyle name="Note 2 3 2 3 9 4 2" xfId="31208"/>
    <cellStyle name="Note 2 3 2 3 9 5" xfId="41810"/>
    <cellStyle name="Note 2 3 2 4" xfId="5743"/>
    <cellStyle name="Note 2 3 2 4 10" xfId="10880"/>
    <cellStyle name="Note 2 3 2 4 10 2" xfId="20892"/>
    <cellStyle name="Note 2 3 2 4 10 2 2" xfId="37196"/>
    <cellStyle name="Note 2 3 2 4 10 3" xfId="25141"/>
    <cellStyle name="Note 2 3 2 4 10 3 2" xfId="42807"/>
    <cellStyle name="Note 2 3 2 4 10 4" xfId="15745"/>
    <cellStyle name="Note 2 3 2 4 10 4 2" xfId="31456"/>
    <cellStyle name="Note 2 3 2 4 10 5" xfId="44734"/>
    <cellStyle name="Note 2 3 2 4 11" xfId="10175"/>
    <cellStyle name="Note 2 3 2 4 11 2" xfId="20199"/>
    <cellStyle name="Note 2 3 2 4 11 2 2" xfId="44306"/>
    <cellStyle name="Note 2 3 2 4 11 3" xfId="24543"/>
    <cellStyle name="Note 2 3 2 4 11 3 2" xfId="35238"/>
    <cellStyle name="Note 2 3 2 4 11 4" xfId="15040"/>
    <cellStyle name="Note 2 3 2 4 11 4 2" xfId="32161"/>
    <cellStyle name="Note 2 3 2 4 11 5" xfId="35436"/>
    <cellStyle name="Note 2 3 2 4 12" xfId="10277"/>
    <cellStyle name="Note 2 3 2 4 12 2" xfId="20301"/>
    <cellStyle name="Note 2 3 2 4 12 2 2" xfId="35369"/>
    <cellStyle name="Note 2 3 2 4 12 3" xfId="24636"/>
    <cellStyle name="Note 2 3 2 4 12 3 2" xfId="39586"/>
    <cellStyle name="Note 2 3 2 4 12 4" xfId="15142"/>
    <cellStyle name="Note 2 3 2 4 12 4 2" xfId="32059"/>
    <cellStyle name="Note 2 3 2 4 12 5" xfId="44922"/>
    <cellStyle name="Note 2 3 2 4 13" xfId="10449"/>
    <cellStyle name="Note 2 3 2 4 13 2" xfId="20473"/>
    <cellStyle name="Note 2 3 2 4 13 2 2" xfId="44045"/>
    <cellStyle name="Note 2 3 2 4 13 3" xfId="24776"/>
    <cellStyle name="Note 2 3 2 4 13 3 2" xfId="46581"/>
    <cellStyle name="Note 2 3 2 4 13 4" xfId="15314"/>
    <cellStyle name="Note 2 3 2 4 13 4 2" xfId="31887"/>
    <cellStyle name="Note 2 3 2 4 13 5" xfId="41093"/>
    <cellStyle name="Note 2 3 2 4 14" xfId="10537"/>
    <cellStyle name="Note 2 3 2 4 14 2" xfId="20561"/>
    <cellStyle name="Note 2 3 2 4 14 2 2" xfId="39510"/>
    <cellStyle name="Note 2 3 2 4 14 3" xfId="24840"/>
    <cellStyle name="Note 2 3 2 4 14 3 2" xfId="37983"/>
    <cellStyle name="Note 2 3 2 4 14 4" xfId="15402"/>
    <cellStyle name="Note 2 3 2 4 14 4 2" xfId="31799"/>
    <cellStyle name="Note 2 3 2 4 14 5" xfId="45015"/>
    <cellStyle name="Note 2 3 2 4 15" xfId="19338"/>
    <cellStyle name="Note 2 3 2 4 15 2" xfId="38421"/>
    <cellStyle name="Note 2 3 2 4 16" xfId="19247"/>
    <cellStyle name="Note 2 3 2 4 16 2" xfId="43196"/>
    <cellStyle name="Note 2 3 2 4 17" xfId="14345"/>
    <cellStyle name="Note 2 3 2 4 17 2" xfId="32809"/>
    <cellStyle name="Note 2 3 2 4 18" xfId="9546"/>
    <cellStyle name="Note 2 3 2 4 18 2" xfId="35022"/>
    <cellStyle name="Note 2 3 2 4 18 3" xfId="45172"/>
    <cellStyle name="Note 2 3 2 4 19" xfId="41077"/>
    <cellStyle name="Note 2 3 2 4 2" xfId="11571"/>
    <cellStyle name="Note 2 3 2 4 2 2" xfId="21583"/>
    <cellStyle name="Note 2 3 2 4 2 2 2" xfId="45765"/>
    <cellStyle name="Note 2 3 2 4 2 3" xfId="25802"/>
    <cellStyle name="Note 2 3 2 4 2 3 2" xfId="46599"/>
    <cellStyle name="Note 2 3 2 4 2 4" xfId="16436"/>
    <cellStyle name="Note 2 3 2 4 2 4 2" xfId="30777"/>
    <cellStyle name="Note 2 3 2 4 2 5" xfId="35462"/>
    <cellStyle name="Note 2 3 2 4 3" xfId="11394"/>
    <cellStyle name="Note 2 3 2 4 3 2" xfId="21406"/>
    <cellStyle name="Note 2 3 2 4 3 2 2" xfId="29980"/>
    <cellStyle name="Note 2 3 2 4 3 3" xfId="25637"/>
    <cellStyle name="Note 2 3 2 4 3 3 2" xfId="29818"/>
    <cellStyle name="Note 2 3 2 4 3 4" xfId="16259"/>
    <cellStyle name="Note 2 3 2 4 3 4 2" xfId="30954"/>
    <cellStyle name="Note 2 3 2 4 3 5" xfId="38911"/>
    <cellStyle name="Note 2 3 2 4 4" xfId="10753"/>
    <cellStyle name="Note 2 3 2 4 4 2" xfId="20777"/>
    <cellStyle name="Note 2 3 2 4 4 2 2" xfId="42624"/>
    <cellStyle name="Note 2 3 2 4 4 3" xfId="25038"/>
    <cellStyle name="Note 2 3 2 4 4 3 2" xfId="37980"/>
    <cellStyle name="Note 2 3 2 4 4 4" xfId="15618"/>
    <cellStyle name="Note 2 3 2 4 4 4 2" xfId="31583"/>
    <cellStyle name="Note 2 3 2 4 4 5" xfId="45110"/>
    <cellStyle name="Note 2 3 2 4 5" xfId="11513"/>
    <cellStyle name="Note 2 3 2 4 5 2" xfId="21525"/>
    <cellStyle name="Note 2 3 2 4 5 2 2" xfId="36933"/>
    <cellStyle name="Note 2 3 2 4 5 3" xfId="25756"/>
    <cellStyle name="Note 2 3 2 4 5 3 2" xfId="36803"/>
    <cellStyle name="Note 2 3 2 4 5 4" xfId="16378"/>
    <cellStyle name="Note 2 3 2 4 5 4 2" xfId="30835"/>
    <cellStyle name="Note 2 3 2 4 5 5" xfId="35660"/>
    <cellStyle name="Note 2 3 2 4 6" xfId="10607"/>
    <cellStyle name="Note 2 3 2 4 6 2" xfId="20631"/>
    <cellStyle name="Note 2 3 2 4 6 2 2" xfId="41430"/>
    <cellStyle name="Note 2 3 2 4 6 3" xfId="24904"/>
    <cellStyle name="Note 2 3 2 4 6 3 2" xfId="46813"/>
    <cellStyle name="Note 2 3 2 4 6 4" xfId="15472"/>
    <cellStyle name="Note 2 3 2 4 6 4 2" xfId="31729"/>
    <cellStyle name="Note 2 3 2 4 6 5" xfId="38925"/>
    <cellStyle name="Note 2 3 2 4 7" xfId="11293"/>
    <cellStyle name="Note 2 3 2 4 7 2" xfId="21305"/>
    <cellStyle name="Note 2 3 2 4 7 2 2" xfId="30057"/>
    <cellStyle name="Note 2 3 2 4 7 3" xfId="25536"/>
    <cellStyle name="Note 2 3 2 4 7 3 2" xfId="39988"/>
    <cellStyle name="Note 2 3 2 4 7 4" xfId="16158"/>
    <cellStyle name="Note 2 3 2 4 7 4 2" xfId="31043"/>
    <cellStyle name="Note 2 3 2 4 7 5" xfId="41966"/>
    <cellStyle name="Note 2 3 2 4 8" xfId="11130"/>
    <cellStyle name="Note 2 3 2 4 8 2" xfId="21142"/>
    <cellStyle name="Note 2 3 2 4 8 2 2" xfId="40184"/>
    <cellStyle name="Note 2 3 2 4 8 3" xfId="25379"/>
    <cellStyle name="Note 2 3 2 4 8 3 2" xfId="41493"/>
    <cellStyle name="Note 2 3 2 4 8 4" xfId="15995"/>
    <cellStyle name="Note 2 3 2 4 8 4 2" xfId="31206"/>
    <cellStyle name="Note 2 3 2 4 8 5" xfId="38557"/>
    <cellStyle name="Note 2 3 2 4 9" xfId="10994"/>
    <cellStyle name="Note 2 3 2 4 9 2" xfId="21006"/>
    <cellStyle name="Note 2 3 2 4 9 2 2" xfId="36336"/>
    <cellStyle name="Note 2 3 2 4 9 3" xfId="25255"/>
    <cellStyle name="Note 2 3 2 4 9 3 2" xfId="46659"/>
    <cellStyle name="Note 2 3 2 4 9 4" xfId="15859"/>
    <cellStyle name="Note 2 3 2 4 9 4 2" xfId="31342"/>
    <cellStyle name="Note 2 3 2 4 9 5" xfId="38719"/>
    <cellStyle name="Note 2 3 2 5" xfId="5744"/>
    <cellStyle name="Note 2 3 2 5 10" xfId="10881"/>
    <cellStyle name="Note 2 3 2 5 10 2" xfId="20893"/>
    <cellStyle name="Note 2 3 2 5 10 2 2" xfId="40096"/>
    <cellStyle name="Note 2 3 2 5 10 3" xfId="25142"/>
    <cellStyle name="Note 2 3 2 5 10 3 2" xfId="36511"/>
    <cellStyle name="Note 2 3 2 5 10 4" xfId="15746"/>
    <cellStyle name="Note 2 3 2 5 10 4 2" xfId="31455"/>
    <cellStyle name="Note 2 3 2 5 10 5" xfId="41923"/>
    <cellStyle name="Note 2 3 2 5 11" xfId="10174"/>
    <cellStyle name="Note 2 3 2 5 11 2" xfId="20198"/>
    <cellStyle name="Note 2 3 2 5 11 2 2" xfId="38269"/>
    <cellStyle name="Note 2 3 2 5 11 3" xfId="24542"/>
    <cellStyle name="Note 2 3 2 5 11 3 2" xfId="41507"/>
    <cellStyle name="Note 2 3 2 5 11 4" xfId="15039"/>
    <cellStyle name="Note 2 3 2 5 11 4 2" xfId="32162"/>
    <cellStyle name="Note 2 3 2 5 11 5" xfId="41744"/>
    <cellStyle name="Note 2 3 2 5 12" xfId="10276"/>
    <cellStyle name="Note 2 3 2 5 12 2" xfId="20300"/>
    <cellStyle name="Note 2 3 2 5 12 2 2" xfId="41640"/>
    <cellStyle name="Note 2 3 2 5 12 3" xfId="24635"/>
    <cellStyle name="Note 2 3 2 5 12 3 2" xfId="37036"/>
    <cellStyle name="Note 2 3 2 5 12 4" xfId="15141"/>
    <cellStyle name="Note 2 3 2 5 12 4 2" xfId="32060"/>
    <cellStyle name="Note 2 3 2 5 12 5" xfId="38930"/>
    <cellStyle name="Note 2 3 2 5 13" xfId="10448"/>
    <cellStyle name="Note 2 3 2 5 13 2" xfId="20472"/>
    <cellStyle name="Note 2 3 2 5 13 2 2" xfId="46743"/>
    <cellStyle name="Note 2 3 2 5 13 3" xfId="24775"/>
    <cellStyle name="Note 2 3 2 5 13 3 2" xfId="40567"/>
    <cellStyle name="Note 2 3 2 5 13 4" xfId="15313"/>
    <cellStyle name="Note 2 3 2 5 13 4 2" xfId="31888"/>
    <cellStyle name="Note 2 3 2 5 13 5" xfId="38143"/>
    <cellStyle name="Note 2 3 2 5 14" xfId="10536"/>
    <cellStyle name="Note 2 3 2 5 14 2" xfId="20560"/>
    <cellStyle name="Note 2 3 2 5 14 2 2" xfId="37108"/>
    <cellStyle name="Note 2 3 2 5 14 3" xfId="24839"/>
    <cellStyle name="Note 2 3 2 5 14 3 2" xfId="35233"/>
    <cellStyle name="Note 2 3 2 5 14 4" xfId="15401"/>
    <cellStyle name="Note 2 3 2 5 14 4 2" xfId="31800"/>
    <cellStyle name="Note 2 3 2 5 14 5" xfId="39034"/>
    <cellStyle name="Note 2 3 2 5 15" xfId="19339"/>
    <cellStyle name="Note 2 3 2 5 15 2" xfId="44459"/>
    <cellStyle name="Note 2 3 2 5 16" xfId="19246"/>
    <cellStyle name="Note 2 3 2 5 16 2" xfId="45932"/>
    <cellStyle name="Note 2 3 2 5 17" xfId="14346"/>
    <cellStyle name="Note 2 3 2 5 17 2" xfId="32808"/>
    <cellStyle name="Note 2 3 2 5 18" xfId="9547"/>
    <cellStyle name="Note 2 3 2 5 18 2" xfId="35023"/>
    <cellStyle name="Note 2 3 2 5 18 3" xfId="42413"/>
    <cellStyle name="Note 2 3 2 5 19" xfId="41166"/>
    <cellStyle name="Note 2 3 2 5 2" xfId="11572"/>
    <cellStyle name="Note 2 3 2 5 2 2" xfId="21584"/>
    <cellStyle name="Note 2 3 2 5 2 2 2" xfId="43018"/>
    <cellStyle name="Note 2 3 2 5 2 3" xfId="25803"/>
    <cellStyle name="Note 2 3 2 5 2 3 2" xfId="43894"/>
    <cellStyle name="Note 2 3 2 5 2 4" xfId="16437"/>
    <cellStyle name="Note 2 3 2 5 2 4 2" xfId="30776"/>
    <cellStyle name="Note 2 3 2 5 2 5" xfId="38861"/>
    <cellStyle name="Note 2 3 2 5 3" xfId="11395"/>
    <cellStyle name="Note 2 3 2 5 3 2" xfId="21407"/>
    <cellStyle name="Note 2 3 2 5 3 2 2" xfId="29979"/>
    <cellStyle name="Note 2 3 2 5 3 3" xfId="25638"/>
    <cellStyle name="Note 2 3 2 5 3 3 2" xfId="29817"/>
    <cellStyle name="Note 2 3 2 5 3 4" xfId="16260"/>
    <cellStyle name="Note 2 3 2 5 3 4 2" xfId="30953"/>
    <cellStyle name="Note 2 3 2 5 3 5" xfId="44903"/>
    <cellStyle name="Note 2 3 2 5 4" xfId="10752"/>
    <cellStyle name="Note 2 3 2 5 4 2" xfId="20776"/>
    <cellStyle name="Note 2 3 2 5 4 2 2" xfId="45385"/>
    <cellStyle name="Note 2 3 2 5 4 3" xfId="25037"/>
    <cellStyle name="Note 2 3 2 5 4 3 2" xfId="35230"/>
    <cellStyle name="Note 2 3 2 5 4 4" xfId="15617"/>
    <cellStyle name="Note 2 3 2 5 4 4 2" xfId="31584"/>
    <cellStyle name="Note 2 3 2 5 4 5" xfId="39128"/>
    <cellStyle name="Note 2 3 2 5 5" xfId="11514"/>
    <cellStyle name="Note 2 3 2 5 5 2" xfId="21526"/>
    <cellStyle name="Note 2 3 2 5 5 2 2" xfId="40114"/>
    <cellStyle name="Note 2 3 2 5 5 3" xfId="25757"/>
    <cellStyle name="Note 2 3 2 5 5 3 2" xfId="39650"/>
    <cellStyle name="Note 2 3 2 5 5 4" xfId="16379"/>
    <cellStyle name="Note 2 3 2 5 5 4 2" xfId="30834"/>
    <cellStyle name="Note 2 3 2 5 5 5" xfId="39067"/>
    <cellStyle name="Note 2 3 2 5 6" xfId="10606"/>
    <cellStyle name="Note 2 3 2 5 6 2" xfId="20630"/>
    <cellStyle name="Note 2 3 2 5 6 2 2" xfId="44304"/>
    <cellStyle name="Note 2 3 2 5 6 3" xfId="24903"/>
    <cellStyle name="Note 2 3 2 5 6 3 2" xfId="40814"/>
    <cellStyle name="Note 2 3 2 5 6 4" xfId="15471"/>
    <cellStyle name="Note 2 3 2 5 6 4 2" xfId="31730"/>
    <cellStyle name="Note 2 3 2 5 6 5" xfId="35778"/>
    <cellStyle name="Note 2 3 2 5 7" xfId="11294"/>
    <cellStyle name="Note 2 3 2 5 7 2" xfId="21306"/>
    <cellStyle name="Note 2 3 2 5 7 2 2" xfId="30056"/>
    <cellStyle name="Note 2 3 2 5 7 3" xfId="25537"/>
    <cellStyle name="Note 2 3 2 5 7 3 2" xfId="46032"/>
    <cellStyle name="Note 2 3 2 5 7 4" xfId="16159"/>
    <cellStyle name="Note 2 3 2 5 7 4 2" xfId="31042"/>
    <cellStyle name="Note 2 3 2 5 7 5" xfId="35656"/>
    <cellStyle name="Note 2 3 2 5 8" xfId="11131"/>
    <cellStyle name="Note 2 3 2 5 8 2" xfId="21143"/>
    <cellStyle name="Note 2 3 2 5 8 2 2" xfId="39526"/>
    <cellStyle name="Note 2 3 2 5 8 3" xfId="25380"/>
    <cellStyle name="Note 2 3 2 5 8 3 2" xfId="35224"/>
    <cellStyle name="Note 2 3 2 5 8 4" xfId="15996"/>
    <cellStyle name="Note 2 3 2 5 8 4 2" xfId="31205"/>
    <cellStyle name="Note 2 3 2 5 8 5" xfId="44612"/>
    <cellStyle name="Note 2 3 2 5 9" xfId="10995"/>
    <cellStyle name="Note 2 3 2 5 9 2" xfId="21007"/>
    <cellStyle name="Note 2 3 2 5 9 2 2" xfId="38390"/>
    <cellStyle name="Note 2 3 2 5 9 3" xfId="25256"/>
    <cellStyle name="Note 2 3 2 5 9 3 2" xfId="43953"/>
    <cellStyle name="Note 2 3 2 5 9 4" xfId="15860"/>
    <cellStyle name="Note 2 3 2 5 9 4 2" xfId="31341"/>
    <cellStyle name="Note 2 3 2 5 9 5" xfId="44736"/>
    <cellStyle name="Note 2 3 2 6" xfId="5745"/>
    <cellStyle name="Note 2 3 2 6 10" xfId="10882"/>
    <cellStyle name="Note 2 3 2 6 10 2" xfId="20894"/>
    <cellStyle name="Note 2 3 2 6 10 2 2" xfId="46138"/>
    <cellStyle name="Note 2 3 2 6 10 3" xfId="25143"/>
    <cellStyle name="Note 2 3 2 6 10 3 2" xfId="39622"/>
    <cellStyle name="Note 2 3 2 6 10 4" xfId="15747"/>
    <cellStyle name="Note 2 3 2 6 10 4 2" xfId="31454"/>
    <cellStyle name="Note 2 3 2 6 10 5" xfId="35613"/>
    <cellStyle name="Note 2 3 2 6 11" xfId="10173"/>
    <cellStyle name="Note 2 3 2 6 11 2" xfId="20197"/>
    <cellStyle name="Note 2 3 2 6 11 2 2" xfId="30217"/>
    <cellStyle name="Note 2 3 2 6 11 3" xfId="24541"/>
    <cellStyle name="Note 2 3 2 6 11 3 2" xfId="44380"/>
    <cellStyle name="Note 2 3 2 6 11 4" xfId="15038"/>
    <cellStyle name="Note 2 3 2 6 11 4 2" xfId="32163"/>
    <cellStyle name="Note 2 3 2 6 11 5" xfId="44595"/>
    <cellStyle name="Note 2 3 2 6 12" xfId="10275"/>
    <cellStyle name="Note 2 3 2 6 12 2" xfId="20299"/>
    <cellStyle name="Note 2 3 2 6 12 2 2" xfId="44509"/>
    <cellStyle name="Note 2 3 2 6 12 3" xfId="24634"/>
    <cellStyle name="Note 2 3 2 6 12 3 2" xfId="43330"/>
    <cellStyle name="Note 2 3 2 6 12 4" xfId="15140"/>
    <cellStyle name="Note 2 3 2 6 12 4 2" xfId="32061"/>
    <cellStyle name="Note 2 3 2 6 12 5" xfId="34845"/>
    <cellStyle name="Note 2 3 2 6 13" xfId="10447"/>
    <cellStyle name="Note 2 3 2 6 13 2" xfId="20471"/>
    <cellStyle name="Note 2 3 2 6 13 2 2" xfId="40740"/>
    <cellStyle name="Note 2 3 2 6 13 3" xfId="24774"/>
    <cellStyle name="Note 2 3 2 6 13 3 2" xfId="37835"/>
    <cellStyle name="Note 2 3 2 6 13 4" xfId="15312"/>
    <cellStyle name="Note 2 3 2 6 13 4 2" xfId="31889"/>
    <cellStyle name="Note 2 3 2 6 13 5" xfId="36089"/>
    <cellStyle name="Note 2 3 2 6 14" xfId="10535"/>
    <cellStyle name="Note 2 3 2 6 14 2" xfId="20559"/>
    <cellStyle name="Note 2 3 2 6 14 2 2" xfId="43403"/>
    <cellStyle name="Note 2 3 2 6 14 3" xfId="24838"/>
    <cellStyle name="Note 2 3 2 6 14 3 2" xfId="41502"/>
    <cellStyle name="Note 2 3 2 6 14 4" xfId="15400"/>
    <cellStyle name="Note 2 3 2 6 14 4 2" xfId="31801"/>
    <cellStyle name="Note 2 3 2 6 14 5" xfId="35880"/>
    <cellStyle name="Note 2 3 2 6 15" xfId="19340"/>
    <cellStyle name="Note 2 3 2 6 15 2" xfId="41587"/>
    <cellStyle name="Note 2 3 2 6 16" xfId="19245"/>
    <cellStyle name="Note 2 3 2 6 16 2" xfId="39886"/>
    <cellStyle name="Note 2 3 2 6 17" xfId="14347"/>
    <cellStyle name="Note 2 3 2 6 17 2" xfId="32807"/>
    <cellStyle name="Note 2 3 2 6 18" xfId="9548"/>
    <cellStyle name="Note 2 3 2 6 18 2" xfId="35024"/>
    <cellStyle name="Note 2 3 2 6 18 3" xfId="36103"/>
    <cellStyle name="Note 2 3 2 6 19" xfId="38637"/>
    <cellStyle name="Note 2 3 2 6 2" xfId="11573"/>
    <cellStyle name="Note 2 3 2 6 2 2" xfId="21585"/>
    <cellStyle name="Note 2 3 2 6 2 2 2" xfId="36719"/>
    <cellStyle name="Note 2 3 2 6 2 3" xfId="25804"/>
    <cellStyle name="Note 2 3 2 6 2 3 2" xfId="37608"/>
    <cellStyle name="Note 2 3 2 6 2 4" xfId="16438"/>
    <cellStyle name="Note 2 3 2 6 2 4 2" xfId="30775"/>
    <cellStyle name="Note 2 3 2 6 2 5" xfId="44848"/>
    <cellStyle name="Note 2 3 2 6 3" xfId="11396"/>
    <cellStyle name="Note 2 3 2 6 3 2" xfId="21408"/>
    <cellStyle name="Note 2 3 2 6 3 2 2" xfId="29978"/>
    <cellStyle name="Note 2 3 2 6 3 3" xfId="25639"/>
    <cellStyle name="Note 2 3 2 6 3 3 2" xfId="29816"/>
    <cellStyle name="Note 2 3 2 6 3 4" xfId="16261"/>
    <cellStyle name="Note 2 3 2 6 3 4 2" xfId="30952"/>
    <cellStyle name="Note 2 3 2 6 3 5" xfId="42122"/>
    <cellStyle name="Note 2 3 2 6 4" xfId="10751"/>
    <cellStyle name="Note 2 3 2 6 4 2" xfId="20775"/>
    <cellStyle name="Note 2 3 2 6 4 2 2" xfId="39309"/>
    <cellStyle name="Note 2 3 2 6 4 3" xfId="25036"/>
    <cellStyle name="Note 2 3 2 6 4 3 2" xfId="41499"/>
    <cellStyle name="Note 2 3 2 6 4 4" xfId="15616"/>
    <cellStyle name="Note 2 3 2 6 4 4 2" xfId="31585"/>
    <cellStyle name="Note 2 3 2 6 4 5" xfId="35649"/>
    <cellStyle name="Note 2 3 2 6 5" xfId="11515"/>
    <cellStyle name="Note 2 3 2 6 5 2" xfId="21527"/>
    <cellStyle name="Note 2 3 2 6 5 2 2" xfId="46156"/>
    <cellStyle name="Note 2 3 2 6 5 3" xfId="25758"/>
    <cellStyle name="Note 2 3 2 6 5 3 2" xfId="45707"/>
    <cellStyle name="Note 2 3 2 6 5 4" xfId="16380"/>
    <cellStyle name="Note 2 3 2 6 5 4 2" xfId="30833"/>
    <cellStyle name="Note 2 3 2 6 5 5" xfId="45048"/>
    <cellStyle name="Note 2 3 2 6 6" xfId="10605"/>
    <cellStyle name="Note 2 3 2 6 6 2" xfId="20629"/>
    <cellStyle name="Note 2 3 2 6 6 2 2" xfId="38267"/>
    <cellStyle name="Note 2 3 2 6 6 3" xfId="24902"/>
    <cellStyle name="Note 2 3 2 6 6 3 2" xfId="37910"/>
    <cellStyle name="Note 2 3 2 6 6 4" xfId="15470"/>
    <cellStyle name="Note 2 3 2 6 6 4 2" xfId="31731"/>
    <cellStyle name="Note 2 3 2 6 6 5" xfId="42085"/>
    <cellStyle name="Note 2 3 2 6 7" xfId="11295"/>
    <cellStyle name="Note 2 3 2 6 7 2" xfId="21307"/>
    <cellStyle name="Note 2 3 2 6 7 2 2" xfId="30055"/>
    <cellStyle name="Note 2 3 2 6 7 3" xfId="25538"/>
    <cellStyle name="Note 2 3 2 6 7 3 2" xfId="43300"/>
    <cellStyle name="Note 2 3 2 6 7 4" xfId="16160"/>
    <cellStyle name="Note 2 3 2 6 7 4 2" xfId="31041"/>
    <cellStyle name="Note 2 3 2 6 7 5" xfId="39071"/>
    <cellStyle name="Note 2 3 2 6 8" xfId="11132"/>
    <cellStyle name="Note 2 3 2 6 8 2" xfId="21144"/>
    <cellStyle name="Note 2 3 2 6 8 2 2" xfId="42838"/>
    <cellStyle name="Note 2 3 2 6 8 3" xfId="25381"/>
    <cellStyle name="Note 2 3 2 6 8 3 2" xfId="37974"/>
    <cellStyle name="Note 2 3 2 6 8 4" xfId="15997"/>
    <cellStyle name="Note 2 3 2 6 8 4 2" xfId="31204"/>
    <cellStyle name="Note 2 3 2 6 8 5" xfId="41761"/>
    <cellStyle name="Note 2 3 2 6 9" xfId="10996"/>
    <cellStyle name="Note 2 3 2 6 9 2" xfId="21008"/>
    <cellStyle name="Note 2 3 2 6 9 2 2" xfId="35286"/>
    <cellStyle name="Note 2 3 2 6 9 3" xfId="25257"/>
    <cellStyle name="Note 2 3 2 6 9 3 2" xfId="37667"/>
    <cellStyle name="Note 2 3 2 6 9 4" xfId="15861"/>
    <cellStyle name="Note 2 3 2 6 9 4 2" xfId="31340"/>
    <cellStyle name="Note 2 3 2 6 9 5" xfId="41925"/>
    <cellStyle name="Note 2 3 2 7" xfId="11566"/>
    <cellStyle name="Note 2 3 2 7 2" xfId="21578"/>
    <cellStyle name="Note 2 3 2 7 2 2" xfId="39537"/>
    <cellStyle name="Note 2 3 2 7 3" xfId="25797"/>
    <cellStyle name="Note 2 3 2 7 3 2" xfId="40669"/>
    <cellStyle name="Note 2 3 2 7 4" xfId="16431"/>
    <cellStyle name="Note 2 3 2 7 4 2" xfId="30782"/>
    <cellStyle name="Note 2 3 2 7 5" xfId="41819"/>
    <cellStyle name="Note 2 3 2 8" xfId="11389"/>
    <cellStyle name="Note 2 3 2 8 2" xfId="21401"/>
    <cellStyle name="Note 2 3 2 8 2 2" xfId="29985"/>
    <cellStyle name="Note 2 3 2 8 3" xfId="25632"/>
    <cellStyle name="Note 2 3 2 8 3 2" xfId="29823"/>
    <cellStyle name="Note 2 3 2 8 4" xfId="16254"/>
    <cellStyle name="Note 2 3 2 8 4 2" xfId="30959"/>
    <cellStyle name="Note 2 3 2 8 5" xfId="36000"/>
    <cellStyle name="Note 2 3 2 9" xfId="10758"/>
    <cellStyle name="Note 2 3 2 9 2" xfId="20782"/>
    <cellStyle name="Note 2 3 2 9 2 2" xfId="35294"/>
    <cellStyle name="Note 2 3 2 9 3" xfId="25043"/>
    <cellStyle name="Note 2 3 2 9 3 2" xfId="44193"/>
    <cellStyle name="Note 2 3 2 9 4" xfId="15623"/>
    <cellStyle name="Note 2 3 2 9 4 2" xfId="31578"/>
    <cellStyle name="Note 2 3 2 9 5" xfId="42015"/>
    <cellStyle name="Note 2 3 20" xfId="10455"/>
    <cellStyle name="Note 2 3 20 2" xfId="20479"/>
    <cellStyle name="Note 2 3 20 2 2" xfId="39906"/>
    <cellStyle name="Note 2 3 20 3" xfId="24782"/>
    <cellStyle name="Note 2 3 20 3 2" xfId="37660"/>
    <cellStyle name="Note 2 3 20 4" xfId="15320"/>
    <cellStyle name="Note 2 3 20 4 2" xfId="31881"/>
    <cellStyle name="Note 2 3 20 5" xfId="38653"/>
    <cellStyle name="Note 2 3 21" xfId="10543"/>
    <cellStyle name="Note 2 3 21 2" xfId="20567"/>
    <cellStyle name="Note 2 3 21 2 2" xfId="42999"/>
    <cellStyle name="Note 2 3 21 3" xfId="24846"/>
    <cellStyle name="Note 2 3 21 3 2" xfId="37909"/>
    <cellStyle name="Note 2 3 21 4" xfId="15408"/>
    <cellStyle name="Note 2 3 21 4 2" xfId="31793"/>
    <cellStyle name="Note 2 3 21 5" xfId="35645"/>
    <cellStyle name="Note 2 3 22" xfId="19332"/>
    <cellStyle name="Note 2 3 22 2" xfId="41450"/>
    <cellStyle name="Note 2 3 23" xfId="19253"/>
    <cellStyle name="Note 2 3 23 2" xfId="40148"/>
    <cellStyle name="Note 2 3 24" xfId="14339"/>
    <cellStyle name="Note 2 3 24 2" xfId="32815"/>
    <cellStyle name="Note 2 3 25" xfId="9540"/>
    <cellStyle name="Note 2 3 25 2" xfId="35016"/>
    <cellStyle name="Note 2 3 25 3" xfId="35678"/>
    <cellStyle name="Note 2 3 26" xfId="36051"/>
    <cellStyle name="Note 2 3 3" xfId="5746"/>
    <cellStyle name="Note 2 3 3 10" xfId="11528"/>
    <cellStyle name="Note 2 3 3 10 2" xfId="21540"/>
    <cellStyle name="Note 2 3 3 10 2 2" xfId="42754"/>
    <cellStyle name="Note 2 3 3 10 3" xfId="25759"/>
    <cellStyle name="Note 2 3 3 10 3 2" xfId="42959"/>
    <cellStyle name="Note 2 3 3 10 4" xfId="16393"/>
    <cellStyle name="Note 2 3 3 10 4 2" xfId="30820"/>
    <cellStyle name="Note 2 3 3 10 5" xfId="44849"/>
    <cellStyle name="Note 2 3 3 11" xfId="10604"/>
    <cellStyle name="Note 2 3 3 11 2" xfId="20628"/>
    <cellStyle name="Note 2 3 3 11 2 2" xfId="36392"/>
    <cellStyle name="Note 2 3 3 11 3" xfId="24901"/>
    <cellStyle name="Note 2 3 3 11 3 2" xfId="44191"/>
    <cellStyle name="Note 2 3 3 11 4" xfId="15469"/>
    <cellStyle name="Note 2 3 3 11 4 2" xfId="31732"/>
    <cellStyle name="Note 2 3 3 11 5" xfId="44866"/>
    <cellStyle name="Note 2 3 3 12" xfId="11296"/>
    <cellStyle name="Note 2 3 3 12 2" xfId="21308"/>
    <cellStyle name="Note 2 3 3 12 2 2" xfId="30054"/>
    <cellStyle name="Note 2 3 3 12 3" xfId="25539"/>
    <cellStyle name="Note 2 3 3 12 3 2" xfId="37005"/>
    <cellStyle name="Note 2 3 3 12 4" xfId="16161"/>
    <cellStyle name="Note 2 3 3 12 4 2" xfId="31040"/>
    <cellStyle name="Note 2 3 3 12 5" xfId="45052"/>
    <cellStyle name="Note 2 3 3 13" xfId="11133"/>
    <cellStyle name="Note 2 3 3 13 2" xfId="21145"/>
    <cellStyle name="Note 2 3 3 13 2 2" xfId="36542"/>
    <cellStyle name="Note 2 3 3 13 3" xfId="25382"/>
    <cellStyle name="Note 2 3 3 13 3 2" xfId="41319"/>
    <cellStyle name="Note 2 3 3 13 4" xfId="15998"/>
    <cellStyle name="Note 2 3 3 13 4 2" xfId="31203"/>
    <cellStyle name="Note 2 3 3 13 5" xfId="35453"/>
    <cellStyle name="Note 2 3 3 14" xfId="10997"/>
    <cellStyle name="Note 2 3 3 14 2" xfId="21009"/>
    <cellStyle name="Note 2 3 3 14 2 2" xfId="38459"/>
    <cellStyle name="Note 2 3 3 14 3" xfId="25258"/>
    <cellStyle name="Note 2 3 3 14 3 2" xfId="40494"/>
    <cellStyle name="Note 2 3 3 14 4" xfId="15862"/>
    <cellStyle name="Note 2 3 3 14 4 2" xfId="31339"/>
    <cellStyle name="Note 2 3 3 14 5" xfId="35615"/>
    <cellStyle name="Note 2 3 3 15" xfId="10883"/>
    <cellStyle name="Note 2 3 3 15 2" xfId="20895"/>
    <cellStyle name="Note 2 3 3 15 2 2" xfId="43409"/>
    <cellStyle name="Note 2 3 3 15 3" xfId="25144"/>
    <cellStyle name="Note 2 3 3 15 3 2" xfId="45683"/>
    <cellStyle name="Note 2 3 3 15 4" xfId="15748"/>
    <cellStyle name="Note 2 3 3 15 4 2" xfId="31453"/>
    <cellStyle name="Note 2 3 3 15 5" xfId="38661"/>
    <cellStyle name="Note 2 3 3 16" xfId="10172"/>
    <cellStyle name="Note 2 3 3 16 2" xfId="20196"/>
    <cellStyle name="Note 2 3 3 16 2 2" xfId="37101"/>
    <cellStyle name="Note 2 3 3 16 3" xfId="24540"/>
    <cellStyle name="Note 2 3 3 16 3 2" xfId="38342"/>
    <cellStyle name="Note 2 3 3 16 4" xfId="15037"/>
    <cellStyle name="Note 2 3 3 16 4 2" xfId="32164"/>
    <cellStyle name="Note 2 3 3 16 5" xfId="38540"/>
    <cellStyle name="Note 2 3 3 17" xfId="10274"/>
    <cellStyle name="Note 2 3 3 17 2" xfId="20298"/>
    <cellStyle name="Note 2 3 3 17 2 2" xfId="38475"/>
    <cellStyle name="Note 2 3 3 17 3" xfId="24633"/>
    <cellStyle name="Note 2 3 3 17 3 2" xfId="46060"/>
    <cellStyle name="Note 2 3 3 17 4" xfId="15139"/>
    <cellStyle name="Note 2 3 3 17 4 2" xfId="32062"/>
    <cellStyle name="Note 2 3 3 17 5" xfId="35784"/>
    <cellStyle name="Note 2 3 3 18" xfId="10446"/>
    <cellStyle name="Note 2 3 3 18 2" xfId="20470"/>
    <cellStyle name="Note 2 3 3 18 2 2" xfId="41022"/>
    <cellStyle name="Note 2 3 3 18 3" xfId="24773"/>
    <cellStyle name="Note 2 3 3 18 3 2" xfId="44115"/>
    <cellStyle name="Note 2 3 3 18 4" xfId="15311"/>
    <cellStyle name="Note 2 3 3 18 4 2" xfId="31890"/>
    <cellStyle name="Note 2 3 3 18 5" xfId="42399"/>
    <cellStyle name="Note 2 3 3 19" xfId="10534"/>
    <cellStyle name="Note 2 3 3 19 2" xfId="20558"/>
    <cellStyle name="Note 2 3 3 19 2 2" xfId="46132"/>
    <cellStyle name="Note 2 3 3 19 3" xfId="24837"/>
    <cellStyle name="Note 2 3 3 19 3 2" xfId="44375"/>
    <cellStyle name="Note 2 3 3 19 4" xfId="15399"/>
    <cellStyle name="Note 2 3 3 19 4 2" xfId="31802"/>
    <cellStyle name="Note 2 3 3 19 5" xfId="42189"/>
    <cellStyle name="Note 2 3 3 2" xfId="5747"/>
    <cellStyle name="Note 2 3 3 2 10" xfId="10998"/>
    <cellStyle name="Note 2 3 3 2 10 2" xfId="21010"/>
    <cellStyle name="Note 2 3 3 2 10 2 2" xfId="41624"/>
    <cellStyle name="Note 2 3 3 2 10 3" xfId="25259"/>
    <cellStyle name="Note 2 3 3 2 10 3 2" xfId="46516"/>
    <cellStyle name="Note 2 3 3 2 10 4" xfId="15863"/>
    <cellStyle name="Note 2 3 3 2 10 4 2" xfId="31338"/>
    <cellStyle name="Note 2 3 3 2 10 5" xfId="38663"/>
    <cellStyle name="Note 2 3 3 2 11" xfId="10884"/>
    <cellStyle name="Note 2 3 3 2 11 2" xfId="20896"/>
    <cellStyle name="Note 2 3 3 2 11 2 2" xfId="37114"/>
    <cellStyle name="Note 2 3 3 2 11 3" xfId="25145"/>
    <cellStyle name="Note 2 3 3 2 11 3 2" xfId="42934"/>
    <cellStyle name="Note 2 3 3 2 11 4" xfId="15749"/>
    <cellStyle name="Note 2 3 3 2 11 4 2" xfId="31452"/>
    <cellStyle name="Note 2 3 3 2 11 5" xfId="44697"/>
    <cellStyle name="Note 2 3 3 2 12" xfId="10171"/>
    <cellStyle name="Note 2 3 3 2 12 2" xfId="20195"/>
    <cellStyle name="Note 2 3 3 2 12 2 2" xfId="43396"/>
    <cellStyle name="Note 2 3 3 2 12 3" xfId="24539"/>
    <cellStyle name="Note 2 3 3 2 12 3 2" xfId="35088"/>
    <cellStyle name="Note 2 3 3 2 12 4" xfId="15036"/>
    <cellStyle name="Note 2 3 3 2 12 4 2" xfId="32165"/>
    <cellStyle name="Note 2 3 3 2 12 5" xfId="35474"/>
    <cellStyle name="Note 2 3 3 2 13" xfId="10273"/>
    <cellStyle name="Note 2 3 3 2 13 2" xfId="20297"/>
    <cellStyle name="Note 2 3 3 2 13 2 2" xfId="35302"/>
    <cellStyle name="Note 2 3 3 2 13 3" xfId="24632"/>
    <cellStyle name="Note 2 3 3 2 13 3 2" xfId="40019"/>
    <cellStyle name="Note 2 3 3 2 13 4" xfId="15138"/>
    <cellStyle name="Note 2 3 3 2 13 4 2" xfId="32063"/>
    <cellStyle name="Note 2 3 3 2 13 5" xfId="42091"/>
    <cellStyle name="Note 2 3 3 2 14" xfId="10445"/>
    <cellStyle name="Note 2 3 3 2 14 2" xfId="20469"/>
    <cellStyle name="Note 2 3 3 2 14 2 2" xfId="41244"/>
    <cellStyle name="Note 2 3 3 2 14 3" xfId="24772"/>
    <cellStyle name="Note 2 3 3 2 14 3 2" xfId="46811"/>
    <cellStyle name="Note 2 3 3 2 14 4" xfId="15310"/>
    <cellStyle name="Note 2 3 3 2 14 4 2" xfId="31891"/>
    <cellStyle name="Note 2 3 3 2 14 5" xfId="45159"/>
    <cellStyle name="Note 2 3 3 2 15" xfId="10533"/>
    <cellStyle name="Note 2 3 3 2 15 2" xfId="20557"/>
    <cellStyle name="Note 2 3 3 2 15 2 2" xfId="40090"/>
    <cellStyle name="Note 2 3 3 2 15 3" xfId="24836"/>
    <cellStyle name="Note 2 3 3 2 15 3 2" xfId="38337"/>
    <cellStyle name="Note 2 3 3 2 15 4" xfId="15398"/>
    <cellStyle name="Note 2 3 3 2 15 4 2" xfId="31803"/>
    <cellStyle name="Note 2 3 3 2 15 5" xfId="44959"/>
    <cellStyle name="Note 2 3 3 2 16" xfId="19342"/>
    <cellStyle name="Note 2 3 3 2 16 2" xfId="38489"/>
    <cellStyle name="Note 2 3 3 2 17" xfId="19243"/>
    <cellStyle name="Note 2 3 3 2 17 2" xfId="43550"/>
    <cellStyle name="Note 2 3 3 2 18" xfId="14349"/>
    <cellStyle name="Note 2 3 3 2 18 2" xfId="32805"/>
    <cellStyle name="Note 2 3 3 2 19" xfId="9550"/>
    <cellStyle name="Note 2 3 3 2 19 2" xfId="35026"/>
    <cellStyle name="Note 2 3 3 2 19 3" xfId="41079"/>
    <cellStyle name="Note 2 3 3 2 2" xfId="5748"/>
    <cellStyle name="Note 2 3 3 2 2 10" xfId="10885"/>
    <cellStyle name="Note 2 3 3 2 2 10 2" xfId="20897"/>
    <cellStyle name="Note 2 3 3 2 2 10 2 2" xfId="39516"/>
    <cellStyle name="Note 2 3 3 2 2 10 3" xfId="25146"/>
    <cellStyle name="Note 2 3 3 2 2 10 3 2" xfId="36635"/>
    <cellStyle name="Note 2 3 3 2 2 10 4" xfId="15750"/>
    <cellStyle name="Note 2 3 3 2 2 10 4 2" xfId="31451"/>
    <cellStyle name="Note 2 3 3 2 2 10 5" xfId="41867"/>
    <cellStyle name="Note 2 3 3 2 2 11" xfId="10170"/>
    <cellStyle name="Note 2 3 3 2 2 11 2" xfId="20194"/>
    <cellStyle name="Note 2 3 3 2 2 11 2 2" xfId="46125"/>
    <cellStyle name="Note 2 3 3 2 2 11 3" xfId="24538"/>
    <cellStyle name="Note 2 3 3 2 2 11 3 2" xfId="41356"/>
    <cellStyle name="Note 2 3 3 2 2 11 4" xfId="15035"/>
    <cellStyle name="Note 2 3 3 2 2 11 4 2" xfId="32166"/>
    <cellStyle name="Note 2 3 3 2 2 11 5" xfId="41782"/>
    <cellStyle name="Note 2 3 3 2 2 12" xfId="10272"/>
    <cellStyle name="Note 2 3 3 2 2 12 2" xfId="20296"/>
    <cellStyle name="Note 2 3 3 2 2 12 2 2" xfId="41571"/>
    <cellStyle name="Note 2 3 3 2 2 12 3" xfId="24631"/>
    <cellStyle name="Note 2 3 3 2 2 12 3 2" xfId="36991"/>
    <cellStyle name="Note 2 3 3 2 2 12 4" xfId="15137"/>
    <cellStyle name="Note 2 3 3 2 2 12 4 2" xfId="32064"/>
    <cellStyle name="Note 2 3 3 2 2 12 5" xfId="44872"/>
    <cellStyle name="Note 2 3 3 2 2 13" xfId="10444"/>
    <cellStyle name="Note 2 3 3 2 2 13 2" xfId="20468"/>
    <cellStyle name="Note 2 3 3 2 2 13 2 2" xfId="38054"/>
    <cellStyle name="Note 2 3 3 2 2 13 3" xfId="24771"/>
    <cellStyle name="Note 2 3 3 2 2 13 3 2" xfId="40812"/>
    <cellStyle name="Note 2 3 3 2 2 13 4" xfId="15309"/>
    <cellStyle name="Note 2 3 3 2 2 13 4 2" xfId="31892"/>
    <cellStyle name="Note 2 3 3 2 2 13 5" xfId="39182"/>
    <cellStyle name="Note 2 3 3 2 2 14" xfId="10532"/>
    <cellStyle name="Note 2 3 3 2 2 14 2" xfId="20556"/>
    <cellStyle name="Note 2 3 3 2 2 14 2 2" xfId="35360"/>
    <cellStyle name="Note 2 3 3 2 2 14 3" xfId="24835"/>
    <cellStyle name="Note 2 3 3 2 2 14 3 2" xfId="35083"/>
    <cellStyle name="Note 2 3 3 2 2 14 4" xfId="15397"/>
    <cellStyle name="Note 2 3 3 2 2 14 4 2" xfId="31804"/>
    <cellStyle name="Note 2 3 3 2 2 14 5" xfId="38979"/>
    <cellStyle name="Note 2 3 3 2 2 15" xfId="19343"/>
    <cellStyle name="Note 2 3 3 2 2 15 2" xfId="44523"/>
    <cellStyle name="Note 2 3 3 2 2 16" xfId="19242"/>
    <cellStyle name="Note 2 3 3 2 2 16 2" xfId="46273"/>
    <cellStyle name="Note 2 3 3 2 2 17" xfId="14350"/>
    <cellStyle name="Note 2 3 3 2 2 17 2" xfId="32804"/>
    <cellStyle name="Note 2 3 3 2 2 18" xfId="9551"/>
    <cellStyle name="Note 2 3 3 2 2 18 2" xfId="35027"/>
    <cellStyle name="Note 2 3 3 2 2 18 3" xfId="41164"/>
    <cellStyle name="Note 2 3 3 2 2 19" xfId="35531"/>
    <cellStyle name="Note 2 3 3 2 2 2" xfId="11576"/>
    <cellStyle name="Note 2 3 3 2 2 2 2" xfId="21588"/>
    <cellStyle name="Note 2 3 3 2 2 2 2 2" xfId="42746"/>
    <cellStyle name="Note 2 3 3 2 2 2 3" xfId="25807"/>
    <cellStyle name="Note 2 3 3 2 2 2 3 2" xfId="43728"/>
    <cellStyle name="Note 2 3 3 2 2 2 4" xfId="16441"/>
    <cellStyle name="Note 2 3 3 2 2 2 4 2" xfId="30772"/>
    <cellStyle name="Note 2 3 3 2 2 2 5" xfId="38907"/>
    <cellStyle name="Note 2 3 3 2 2 3" xfId="11399"/>
    <cellStyle name="Note 2 3 3 2 2 3 2" xfId="21411"/>
    <cellStyle name="Note 2 3 3 2 2 3 2 2" xfId="29975"/>
    <cellStyle name="Note 2 3 3 2 2 3 3" xfId="25642"/>
    <cellStyle name="Note 2 3 3 2 2 3 3 2" xfId="29813"/>
    <cellStyle name="Note 2 3 3 2 2 3 4" xfId="16264"/>
    <cellStyle name="Note 2 3 3 2 2 3 4 2" xfId="30949"/>
    <cellStyle name="Note 2 3 3 2 2 3 5" xfId="44945"/>
    <cellStyle name="Note 2 3 3 2 2 4" xfId="10748"/>
    <cellStyle name="Note 2 3 3 2 2 4 2" xfId="20772"/>
    <cellStyle name="Note 2 3 3 2 2 4 2 2" xfId="44303"/>
    <cellStyle name="Note 2 3 3 2 2 4 3" xfId="25033"/>
    <cellStyle name="Note 2 3 3 2 2 4 3 2" xfId="36627"/>
    <cellStyle name="Note 2 3 3 2 2 4 4" xfId="15613"/>
    <cellStyle name="Note 2 3 3 2 2 4 4 2" xfId="31588"/>
    <cellStyle name="Note 2 3 3 2 2 4 5" xfId="38753"/>
    <cellStyle name="Note 2 3 3 2 2 5" xfId="11530"/>
    <cellStyle name="Note 2 3 3 2 2 5 2" xfId="21542"/>
    <cellStyle name="Note 2 3 3 2 2 5 2 2" xfId="38389"/>
    <cellStyle name="Note 2 3 3 2 2 5 3" xfId="25761"/>
    <cellStyle name="Note 2 3 3 2 2 5 3 2" xfId="40940"/>
    <cellStyle name="Note 2 3 3 2 2 5 4" xfId="16395"/>
    <cellStyle name="Note 2 3 3 2 2 5 4 2" xfId="30818"/>
    <cellStyle name="Note 2 3 3 2 2 5 5" xfId="35761"/>
    <cellStyle name="Note 2 3 3 2 2 6" xfId="10602"/>
    <cellStyle name="Note 2 3 3 2 2 6 2" xfId="20626"/>
    <cellStyle name="Note 2 3 3 2 2 6 2 2" xfId="45450"/>
    <cellStyle name="Note 2 3 3 2 2 6 3" xfId="24899"/>
    <cellStyle name="Note 2 3 3 2 2 6 3 2" xfId="40885"/>
    <cellStyle name="Note 2 3 3 2 2 6 4" xfId="15467"/>
    <cellStyle name="Note 2 3 3 2 2 6 4 2" xfId="31734"/>
    <cellStyle name="Note 2 3 3 2 2 6 5" xfId="35444"/>
    <cellStyle name="Note 2 3 3 2 2 7" xfId="11298"/>
    <cellStyle name="Note 2 3 3 2 2 7 2" xfId="21310"/>
    <cellStyle name="Note 2 3 3 2 2 7 2 2" xfId="30052"/>
    <cellStyle name="Note 2 3 3 2 2 7 3" xfId="25541"/>
    <cellStyle name="Note 2 3 3 2 2 7 3 2" xfId="46076"/>
    <cellStyle name="Note 2 3 3 2 2 7 4" xfId="16163"/>
    <cellStyle name="Note 2 3 3 2 2 7 4 2" xfId="31038"/>
    <cellStyle name="Note 2 3 3 2 2 7 5" xfId="35978"/>
    <cellStyle name="Note 2 3 3 2 2 8" xfId="11135"/>
    <cellStyle name="Note 2 3 3 2 2 8 2" xfId="21147"/>
    <cellStyle name="Note 2 3 3 2 2 8 2 2" xfId="39522"/>
    <cellStyle name="Note 2 3 3 2 2 8 3" xfId="25384"/>
    <cellStyle name="Note 2 3 3 2 2 8 3 2" xfId="40892"/>
    <cellStyle name="Note 2 3 3 2 2 8 4" xfId="16000"/>
    <cellStyle name="Note 2 3 3 2 2 8 4 2" xfId="31201"/>
    <cellStyle name="Note 2 3 3 2 2 8 5" xfId="44857"/>
    <cellStyle name="Note 2 3 3 2 2 9" xfId="10999"/>
    <cellStyle name="Note 2 3 3 2 2 9 2" xfId="21011"/>
    <cellStyle name="Note 2 3 3 2 2 9 2 2" xfId="35353"/>
    <cellStyle name="Note 2 3 3 2 2 9 3" xfId="25260"/>
    <cellStyle name="Note 2 3 3 2 2 9 3 2" xfId="43806"/>
    <cellStyle name="Note 2 3 3 2 2 9 4" xfId="15864"/>
    <cellStyle name="Note 2 3 3 2 2 9 4 2" xfId="31337"/>
    <cellStyle name="Note 2 3 3 2 2 9 5" xfId="44699"/>
    <cellStyle name="Note 2 3 3 2 20" xfId="41842"/>
    <cellStyle name="Note 2 3 3 2 3" xfId="11575"/>
    <cellStyle name="Note 2 3 3 2 3 2" xfId="21587"/>
    <cellStyle name="Note 2 3 3 2 3 2 2" xfId="45501"/>
    <cellStyle name="Note 2 3 3 2 3 3" xfId="25806"/>
    <cellStyle name="Note 2 3 3 2 3 3 2" xfId="46437"/>
    <cellStyle name="Note 2 3 3 2 3 4" xfId="16440"/>
    <cellStyle name="Note 2 3 3 2 3 4 2" xfId="30773"/>
    <cellStyle name="Note 2 3 3 2 3 5" xfId="35760"/>
    <cellStyle name="Note 2 3 3 2 4" xfId="11398"/>
    <cellStyle name="Note 2 3 3 2 4 2" xfId="21410"/>
    <cellStyle name="Note 2 3 3 2 4 2 2" xfId="29976"/>
    <cellStyle name="Note 2 3 3 2 4 3" xfId="25641"/>
    <cellStyle name="Note 2 3 3 2 4 3 2" xfId="29814"/>
    <cellStyle name="Note 2 3 3 2 4 4" xfId="16263"/>
    <cellStyle name="Note 2 3 3 2 4 4 2" xfId="30950"/>
    <cellStyle name="Note 2 3 3 2 4 5" xfId="38965"/>
    <cellStyle name="Note 2 3 3 2 5" xfId="10749"/>
    <cellStyle name="Note 2 3 3 2 5 2" xfId="20773"/>
    <cellStyle name="Note 2 3 3 2 5 2 2" xfId="41429"/>
    <cellStyle name="Note 2 3 3 2 5 3" xfId="25034"/>
    <cellStyle name="Note 2 3 3 2 5 3 2" xfId="38334"/>
    <cellStyle name="Note 2 3 3 2 5 4" xfId="15614"/>
    <cellStyle name="Note 2 3 3 2 5 4 2" xfId="31587"/>
    <cellStyle name="Note 2 3 3 2 5 5" xfId="44770"/>
    <cellStyle name="Note 2 3 3 2 6" xfId="11529"/>
    <cellStyle name="Note 2 3 3 2 6 2" xfId="21541"/>
    <cellStyle name="Note 2 3 3 2 6 2 2" xfId="36456"/>
    <cellStyle name="Note 2 3 3 2 6 3" xfId="25760"/>
    <cellStyle name="Note 2 3 3 2 6 3 2" xfId="36660"/>
    <cellStyle name="Note 2 3 3 2 6 4" xfId="16394"/>
    <cellStyle name="Note 2 3 3 2 6 4 2" xfId="30819"/>
    <cellStyle name="Note 2 3 3 2 6 5" xfId="42068"/>
    <cellStyle name="Note 2 3 3 2 7" xfId="10603"/>
    <cellStyle name="Note 2 3 3 2 7 2" xfId="20627"/>
    <cellStyle name="Note 2 3 3 2 7 2 2" xfId="42689"/>
    <cellStyle name="Note 2 3 3 2 7 3" xfId="24900"/>
    <cellStyle name="Note 2 3 3 2 7 3 2" xfId="46883"/>
    <cellStyle name="Note 2 3 3 2 7 4" xfId="15468"/>
    <cellStyle name="Note 2 3 3 2 7 4 2" xfId="31733"/>
    <cellStyle name="Note 2 3 3 2 7 5" xfId="38879"/>
    <cellStyle name="Note 2 3 3 2 8" xfId="11297"/>
    <cellStyle name="Note 2 3 3 2 8 2" xfId="21309"/>
    <cellStyle name="Note 2 3 3 2 8 2 2" xfId="30053"/>
    <cellStyle name="Note 2 3 3 2 8 3" xfId="25540"/>
    <cellStyle name="Note 2 3 3 2 8 3 2" xfId="40034"/>
    <cellStyle name="Note 2 3 3 2 8 4" xfId="16162"/>
    <cellStyle name="Note 2 3 3 2 8 4 2" xfId="31039"/>
    <cellStyle name="Note 2 3 3 2 8 5" xfId="42281"/>
    <cellStyle name="Note 2 3 3 2 9" xfId="11134"/>
    <cellStyle name="Note 2 3 3 2 9 2" xfId="21146"/>
    <cellStyle name="Note 2 3 3 2 9 2 2" xfId="40102"/>
    <cellStyle name="Note 2 3 3 2 9 3" xfId="25383"/>
    <cellStyle name="Note 2 3 3 2 9 3 2" xfId="40948"/>
    <cellStyle name="Note 2 3 3 2 9 4" xfId="15999"/>
    <cellStyle name="Note 2 3 3 2 9 4 2" xfId="31202"/>
    <cellStyle name="Note 2 3 3 2 9 5" xfId="38870"/>
    <cellStyle name="Note 2 3 3 20" xfId="19341"/>
    <cellStyle name="Note 2 3 3 20 2" xfId="35316"/>
    <cellStyle name="Note 2 3 3 21" xfId="19244"/>
    <cellStyle name="Note 2 3 3 21 2" xfId="37253"/>
    <cellStyle name="Note 2 3 3 22" xfId="14348"/>
    <cellStyle name="Note 2 3 3 22 2" xfId="32806"/>
    <cellStyle name="Note 2 3 3 23" xfId="9549"/>
    <cellStyle name="Note 2 3 3 23 2" xfId="35025"/>
    <cellStyle name="Note 2 3 3 23 3" xfId="38157"/>
    <cellStyle name="Note 2 3 3 24" xfId="44673"/>
    <cellStyle name="Note 2 3 3 3" xfId="5749"/>
    <cellStyle name="Note 2 3 3 3 10" xfId="11000"/>
    <cellStyle name="Note 2 3 3 3 10 2" xfId="21012"/>
    <cellStyle name="Note 2 3 3 3 10 2 2" xfId="39519"/>
    <cellStyle name="Note 2 3 3 3 10 3" xfId="25261"/>
    <cellStyle name="Note 2 3 3 3 10 3 2" xfId="37518"/>
    <cellStyle name="Note 2 3 3 3 10 4" xfId="15865"/>
    <cellStyle name="Note 2 3 3 3 10 4 2" xfId="31336"/>
    <cellStyle name="Note 2 3 3 3 10 5" xfId="41869"/>
    <cellStyle name="Note 2 3 3 3 11" xfId="10886"/>
    <cellStyle name="Note 2 3 3 3 11 2" xfId="20898"/>
    <cellStyle name="Note 2 3 3 3 11 2 2" xfId="45584"/>
    <cellStyle name="Note 2 3 3 3 11 3" xfId="25147"/>
    <cellStyle name="Note 2 3 3 3 11 3 2" xfId="38326"/>
    <cellStyle name="Note 2 3 3 3 11 4" xfId="15751"/>
    <cellStyle name="Note 2 3 3 3 11 4 2" xfId="31450"/>
    <cellStyle name="Note 2 3 3 3 11 5" xfId="35556"/>
    <cellStyle name="Note 2 3 3 3 12" xfId="10169"/>
    <cellStyle name="Note 2 3 3 3 12 2" xfId="20193"/>
    <cellStyle name="Note 2 3 3 3 12 2 2" xfId="40083"/>
    <cellStyle name="Note 2 3 3 3 12 3" xfId="24537"/>
    <cellStyle name="Note 2 3 3 3 12 3 2" xfId="44234"/>
    <cellStyle name="Note 2 3 3 3 12 4" xfId="15034"/>
    <cellStyle name="Note 2 3 3 3 12 4 2" xfId="32167"/>
    <cellStyle name="Note 2 3 3 3 12 5" xfId="44633"/>
    <cellStyle name="Note 2 3 3 3 13" xfId="10271"/>
    <cellStyle name="Note 2 3 3 3 13 2" xfId="20295"/>
    <cellStyle name="Note 2 3 3 3 13 2 2" xfId="44444"/>
    <cellStyle name="Note 2 3 3 3 13 3" xfId="24630"/>
    <cellStyle name="Note 2 3 3 3 13 3 2" xfId="43286"/>
    <cellStyle name="Note 2 3 3 3 13 4" xfId="15136"/>
    <cellStyle name="Note 2 3 3 3 13 4 2" xfId="32065"/>
    <cellStyle name="Note 2 3 3 3 13 5" xfId="38885"/>
    <cellStyle name="Note 2 3 3 3 14" xfId="10443"/>
    <cellStyle name="Note 2 3 3 3 14 2" xfId="20467"/>
    <cellStyle name="Note 2 3 3 3 14 2 2" xfId="30213"/>
    <cellStyle name="Note 2 3 3 3 14 3" xfId="24770"/>
    <cellStyle name="Note 2 3 3 3 14 3 2" xfId="37908"/>
    <cellStyle name="Note 2 3 3 3 14 4" xfId="15308"/>
    <cellStyle name="Note 2 3 3 3 14 4 2" xfId="31893"/>
    <cellStyle name="Note 2 3 3 3 14 5" xfId="36018"/>
    <cellStyle name="Note 2 3 3 3 15" xfId="10531"/>
    <cellStyle name="Note 2 3 3 3 15 2" xfId="20555"/>
    <cellStyle name="Note 2 3 3 3 15 2 2" xfId="41630"/>
    <cellStyle name="Note 2 3 3 3 15 3" xfId="24834"/>
    <cellStyle name="Note 2 3 3 3 15 3 2" xfId="41351"/>
    <cellStyle name="Note 2 3 3 3 15 4" xfId="15396"/>
    <cellStyle name="Note 2 3 3 3 15 4 2" xfId="31805"/>
    <cellStyle name="Note 2 3 3 3 15 5" xfId="35828"/>
    <cellStyle name="Note 2 3 3 3 16" xfId="19344"/>
    <cellStyle name="Note 2 3 3 3 16 2" xfId="41654"/>
    <cellStyle name="Note 2 3 3 3 17" xfId="19241"/>
    <cellStyle name="Note 2 3 3 3 17 2" xfId="40236"/>
    <cellStyle name="Note 2 3 3 3 18" xfId="14351"/>
    <cellStyle name="Note 2 3 3 3 18 2" xfId="32803"/>
    <cellStyle name="Note 2 3 3 3 19" xfId="9552"/>
    <cellStyle name="Note 2 3 3 3 19 2" xfId="35028"/>
    <cellStyle name="Note 2 3 3 3 19 3" xfId="38695"/>
    <cellStyle name="Note 2 3 3 3 2" xfId="5750"/>
    <cellStyle name="Note 2 3 3 3 2 10" xfId="10887"/>
    <cellStyle name="Note 2 3 3 3 2 10 2" xfId="20899"/>
    <cellStyle name="Note 2 3 3 3 2 10 2 2" xfId="42828"/>
    <cellStyle name="Note 2 3 3 3 2 10 3" xfId="25148"/>
    <cellStyle name="Note 2 3 3 3 2 10 3 2" xfId="44364"/>
    <cellStyle name="Note 2 3 3 3 2 10 4" xfId="15752"/>
    <cellStyle name="Note 2 3 3 3 2 10 4 2" xfId="31449"/>
    <cellStyle name="Note 2 3 3 3 2 10 5" xfId="38602"/>
    <cellStyle name="Note 2 3 3 3 2 11" xfId="10168"/>
    <cellStyle name="Note 2 3 3 3 2 11 2" xfId="20192"/>
    <cellStyle name="Note 2 3 3 3 2 11 2 2" xfId="37183"/>
    <cellStyle name="Note 2 3 3 3 2 11 3" xfId="24536"/>
    <cellStyle name="Note 2 3 3 3 2 11 3 2" xfId="38194"/>
    <cellStyle name="Note 2 3 3 3 2 11 4" xfId="15033"/>
    <cellStyle name="Note 2 3 3 3 2 11 4 2" xfId="32168"/>
    <cellStyle name="Note 2 3 3 3 2 11 5" xfId="38578"/>
    <cellStyle name="Note 2 3 3 3 2 12" xfId="10270"/>
    <cellStyle name="Note 2 3 3 3 2 12 2" xfId="20294"/>
    <cellStyle name="Note 2 3 3 3 2 12 2 2" xfId="38406"/>
    <cellStyle name="Note 2 3 3 3 2 12 3" xfId="24629"/>
    <cellStyle name="Note 2 3 3 3 2 12 3 2" xfId="46018"/>
    <cellStyle name="Note 2 3 3 3 2 12 4" xfId="15135"/>
    <cellStyle name="Note 2 3 3 3 2 12 4 2" xfId="32066"/>
    <cellStyle name="Note 2 3 3 3 2 12 5" xfId="35438"/>
    <cellStyle name="Note 2 3 3 3 2 13" xfId="10442"/>
    <cellStyle name="Note 2 3 3 3 2 13 2" xfId="20466"/>
    <cellStyle name="Note 2 3 3 3 2 13 2 2" xfId="37187"/>
    <cellStyle name="Note 2 3 3 3 2 13 3" xfId="24769"/>
    <cellStyle name="Note 2 3 3 3 2 13 3 2" xfId="44189"/>
    <cellStyle name="Note 2 3 3 3 2 13 4" xfId="15307"/>
    <cellStyle name="Note 2 3 3 3 2 13 4 2" xfId="31894"/>
    <cellStyle name="Note 2 3 3 3 2 13 5" xfId="42323"/>
    <cellStyle name="Note 2 3 3 3 2 14" xfId="10530"/>
    <cellStyle name="Note 2 3 3 3 2 14 2" xfId="20554"/>
    <cellStyle name="Note 2 3 3 3 2 14 2 2" xfId="44499"/>
    <cellStyle name="Note 2 3 3 3 2 14 3" xfId="24833"/>
    <cellStyle name="Note 2 3 3 3 2 14 3 2" xfId="44229"/>
    <cellStyle name="Note 2 3 3 3 2 14 4" xfId="15395"/>
    <cellStyle name="Note 2 3 3 3 2 14 4 2" xfId="31806"/>
    <cellStyle name="Note 2 3 3 3 2 14 5" xfId="42137"/>
    <cellStyle name="Note 2 3 3 3 2 15" xfId="19345"/>
    <cellStyle name="Note 2 3 3 3 2 15 2" xfId="35385"/>
    <cellStyle name="Note 2 3 3 3 2 16" xfId="19240"/>
    <cellStyle name="Note 2 3 3 3 2 16 2" xfId="37747"/>
    <cellStyle name="Note 2 3 3 3 2 17" xfId="14352"/>
    <cellStyle name="Note 2 3 3 3 2 17 2" xfId="32802"/>
    <cellStyle name="Note 2 3 3 3 2 18" xfId="9553"/>
    <cellStyle name="Note 2 3 3 3 2 18 2" xfId="35029"/>
    <cellStyle name="Note 2 3 3 3 2 18 3" xfId="44712"/>
    <cellStyle name="Note 2 3 3 3 2 19" xfId="45218"/>
    <cellStyle name="Note 2 3 3 3 2 2" xfId="11578"/>
    <cellStyle name="Note 2 3 3 3 2 2 2" xfId="21590"/>
    <cellStyle name="Note 2 3 3 3 2 2 2 2" xfId="38251"/>
    <cellStyle name="Note 2 3 3 3 2 2 3" xfId="25809"/>
    <cellStyle name="Note 2 3 3 3 2 2 3 2" xfId="40105"/>
    <cellStyle name="Note 2 3 3 3 2 2 4" xfId="16443"/>
    <cellStyle name="Note 2 3 3 3 2 2 4 2" xfId="30770"/>
    <cellStyle name="Note 2 3 3 3 2 2 5" xfId="42118"/>
    <cellStyle name="Note 2 3 3 3 2 3" xfId="11401"/>
    <cellStyle name="Note 2 3 3 3 2 3 2" xfId="21413"/>
    <cellStyle name="Note 2 3 3 3 2 3 2 2" xfId="29973"/>
    <cellStyle name="Note 2 3 3 3 2 3 3" xfId="25644"/>
    <cellStyle name="Note 2 3 3 3 2 3 3 2" xfId="29811"/>
    <cellStyle name="Note 2 3 3 3 2 3 4" xfId="16266"/>
    <cellStyle name="Note 2 3 3 3 2 3 4 2" xfId="30947"/>
    <cellStyle name="Note 2 3 3 3 2 3 5" xfId="35867"/>
    <cellStyle name="Note 2 3 3 3 2 4" xfId="10746"/>
    <cellStyle name="Note 2 3 3 3 2 4 2" xfId="20770"/>
    <cellStyle name="Note 2 3 3 3 2 4 2 2" xfId="36393"/>
    <cellStyle name="Note 2 3 3 3 2 4 3" xfId="25031"/>
    <cellStyle name="Note 2 3 3 3 2 4 3 2" xfId="45675"/>
    <cellStyle name="Note 2 3 3 3 2 4 4" xfId="15611"/>
    <cellStyle name="Note 2 3 3 3 2 4 4 2" xfId="31590"/>
    <cellStyle name="Note 2 3 3 3 2 4 5" xfId="42240"/>
    <cellStyle name="Note 2 3 3 3 2 5" xfId="11596"/>
    <cellStyle name="Note 2 3 3 3 2 5 2" xfId="21608"/>
    <cellStyle name="Note 2 3 3 3 2 5 2 2" xfId="37789"/>
    <cellStyle name="Note 2 3 3 3 2 5 3" xfId="25827"/>
    <cellStyle name="Note 2 3 3 3 2 5 3 2" xfId="46680"/>
    <cellStyle name="Note 2 3 3 3 2 5 4" xfId="16461"/>
    <cellStyle name="Note 2 3 3 3 2 5 4 2" xfId="30752"/>
    <cellStyle name="Note 2 3 3 3 2 5 5" xfId="38817"/>
    <cellStyle name="Note 2 3 3 3 2 6" xfId="10600"/>
    <cellStyle name="Note 2 3 3 3 2 6 2" xfId="20624"/>
    <cellStyle name="Note 2 3 3 3 2 6 2 2" xfId="36701"/>
    <cellStyle name="Note 2 3 3 3 2 6 3" xfId="24897"/>
    <cellStyle name="Note 2 3 3 3 2 6 3 2" xfId="41311"/>
    <cellStyle name="Note 2 3 3 3 2 6 4" xfId="15465"/>
    <cellStyle name="Note 2 3 3 3 2 6 4 2" xfId="31736"/>
    <cellStyle name="Note 2 3 3 3 2 6 5" xfId="44603"/>
    <cellStyle name="Note 2 3 3 3 2 7" xfId="11300"/>
    <cellStyle name="Note 2 3 3 3 2 7 2" xfId="21312"/>
    <cellStyle name="Note 2 3 3 3 2 7 2 2" xfId="30050"/>
    <cellStyle name="Note 2 3 3 3 2 7 3" xfId="25543"/>
    <cellStyle name="Note 2 3 3 3 2 7 3 2" xfId="37052"/>
    <cellStyle name="Note 2 3 3 3 2 7 4" xfId="16165"/>
    <cellStyle name="Note 2 3 3 3 2 7 4 2" xfId="31036"/>
    <cellStyle name="Note 2 3 3 3 2 7 5" xfId="44816"/>
    <cellStyle name="Note 2 3 3 3 2 8" xfId="11137"/>
    <cellStyle name="Note 2 3 3 3 2 8 2" xfId="21149"/>
    <cellStyle name="Note 2 3 3 3 2 8 2 2" xfId="36538"/>
    <cellStyle name="Note 2 3 3 3 2 8 3" xfId="25386"/>
    <cellStyle name="Note 2 3 3 3 2 8 3 2" xfId="44198"/>
    <cellStyle name="Note 2 3 3 3 2 8 4" xfId="16002"/>
    <cellStyle name="Note 2 3 3 3 2 8 4 2" xfId="31199"/>
    <cellStyle name="Note 2 3 3 3 2 8 5" xfId="35769"/>
    <cellStyle name="Note 2 3 3 3 2 9" xfId="11001"/>
    <cellStyle name="Note 2 3 3 3 2 9 2" xfId="21013"/>
    <cellStyle name="Note 2 3 3 3 2 9 2 2" xfId="42831"/>
    <cellStyle name="Note 2 3 3 3 2 9 3" xfId="25262"/>
    <cellStyle name="Note 2 3 3 3 2 9 3 2" xfId="29840"/>
    <cellStyle name="Note 2 3 3 3 2 9 4" xfId="15866"/>
    <cellStyle name="Note 2 3 3 3 2 9 4 2" xfId="31335"/>
    <cellStyle name="Note 2 3 3 3 2 9 5" xfId="35558"/>
    <cellStyle name="Note 2 3 3 3 20" xfId="39231"/>
    <cellStyle name="Note 2 3 3 3 3" xfId="11577"/>
    <cellStyle name="Note 2 3 3 3 3 2" xfId="21589"/>
    <cellStyle name="Note 2 3 3 3 3 2 2" xfId="36450"/>
    <cellStyle name="Note 2 3 3 3 3 3" xfId="25808"/>
    <cellStyle name="Note 2 3 3 3 3 3 2" xfId="37435"/>
    <cellStyle name="Note 2 3 3 3 3 4" xfId="16442"/>
    <cellStyle name="Note 2 3 3 3 3 4 2" xfId="30771"/>
    <cellStyle name="Note 2 3 3 3 3 5" xfId="44899"/>
    <cellStyle name="Note 2 3 3 3 4" xfId="11400"/>
    <cellStyle name="Note 2 3 3 3 4 2" xfId="21412"/>
    <cellStyle name="Note 2 3 3 3 4 2 2" xfId="29974"/>
    <cellStyle name="Note 2 3 3 3 4 3" xfId="25643"/>
    <cellStyle name="Note 2 3 3 3 4 3 2" xfId="29812"/>
    <cellStyle name="Note 2 3 3 3 4 4" xfId="16265"/>
    <cellStyle name="Note 2 3 3 3 4 4 2" xfId="30948"/>
    <cellStyle name="Note 2 3 3 3 4 5" xfId="42176"/>
    <cellStyle name="Note 2 3 3 3 5" xfId="10747"/>
    <cellStyle name="Note 2 3 3 3 5 2" xfId="20771"/>
    <cellStyle name="Note 2 3 3 3 5 2 2" xfId="38266"/>
    <cellStyle name="Note 2 3 3 3 5 3" xfId="25032"/>
    <cellStyle name="Note 2 3 3 3 5 3 2" xfId="42926"/>
    <cellStyle name="Note 2 3 3 3 5 4" xfId="15612"/>
    <cellStyle name="Note 2 3 3 3 5 4 2" xfId="31589"/>
    <cellStyle name="Note 2 3 3 3 5 5" xfId="35937"/>
    <cellStyle name="Note 2 3 3 3 6" xfId="11531"/>
    <cellStyle name="Note 2 3 3 3 6 2" xfId="21543"/>
    <cellStyle name="Note 2 3 3 3 6 2 2" xfId="44427"/>
    <cellStyle name="Note 2 3 3 3 6 3" xfId="25762"/>
    <cellStyle name="Note 2 3 3 3 6 3 2" xfId="40827"/>
    <cellStyle name="Note 2 3 3 3 6 4" xfId="16396"/>
    <cellStyle name="Note 2 3 3 3 6 4 2" xfId="30817"/>
    <cellStyle name="Note 2 3 3 3 6 5" xfId="38908"/>
    <cellStyle name="Note 2 3 3 3 7" xfId="10601"/>
    <cellStyle name="Note 2 3 3 3 7 2" xfId="20625"/>
    <cellStyle name="Note 2 3 3 3 7 2 2" xfId="39375"/>
    <cellStyle name="Note 2 3 3 3 7 3" xfId="24898"/>
    <cellStyle name="Note 2 3 3 3 7 3 2" xfId="40955"/>
    <cellStyle name="Note 2 3 3 3 7 4" xfId="15466"/>
    <cellStyle name="Note 2 3 3 3 7 4 2" xfId="31735"/>
    <cellStyle name="Note 2 3 3 3 7 5" xfId="41752"/>
    <cellStyle name="Note 2 3 3 3 8" xfId="11299"/>
    <cellStyle name="Note 2 3 3 3 8 2" xfId="21311"/>
    <cellStyle name="Note 2 3 3 3 8 2 2" xfId="30051"/>
    <cellStyle name="Note 2 3 3 3 8 3" xfId="25542"/>
    <cellStyle name="Note 2 3 3 3 8 3 2" xfId="43346"/>
    <cellStyle name="Note 2 3 3 3 8 4" xfId="16164"/>
    <cellStyle name="Note 2 3 3 3 8 4 2" xfId="31037"/>
    <cellStyle name="Note 2 3 3 3 8 5" xfId="38811"/>
    <cellStyle name="Note 2 3 3 3 9" xfId="11136"/>
    <cellStyle name="Note 2 3 3 3 9 2" xfId="21148"/>
    <cellStyle name="Note 2 3 3 3 9 2 2" xfId="42834"/>
    <cellStyle name="Note 2 3 3 3 9 3" xfId="25385"/>
    <cellStyle name="Note 2 3 3 3 9 3 2" xfId="46890"/>
    <cellStyle name="Note 2 3 3 3 9 4" xfId="16001"/>
    <cellStyle name="Note 2 3 3 3 9 4 2" xfId="31200"/>
    <cellStyle name="Note 2 3 3 3 9 5" xfId="42076"/>
    <cellStyle name="Note 2 3 3 4" xfId="5751"/>
    <cellStyle name="Note 2 3 3 4 10" xfId="10888"/>
    <cellStyle name="Note 2 3 3 4 10 2" xfId="20900"/>
    <cellStyle name="Note 2 3 3 4 10 2 2" xfId="36532"/>
    <cellStyle name="Note 2 3 3 4 10 3" xfId="25149"/>
    <cellStyle name="Note 2 3 3 4 10 3 2" xfId="41491"/>
    <cellStyle name="Note 2 3 3 4 10 4" xfId="15753"/>
    <cellStyle name="Note 2 3 3 4 10 4 2" xfId="31448"/>
    <cellStyle name="Note 2 3 3 4 10 5" xfId="44646"/>
    <cellStyle name="Note 2 3 3 4 11" xfId="10167"/>
    <cellStyle name="Note 2 3 3 4 11 2" xfId="20191"/>
    <cellStyle name="Note 2 3 3 4 11 2 2" xfId="43479"/>
    <cellStyle name="Note 2 3 3 4 11 3" xfId="24535"/>
    <cellStyle name="Note 2 3 3 4 11 3 2" xfId="36495"/>
    <cellStyle name="Note 2 3 3 4 11 4" xfId="15032"/>
    <cellStyle name="Note 2 3 3 4 11 4 2" xfId="32169"/>
    <cellStyle name="Note 2 3 3 4 11 5" xfId="35543"/>
    <cellStyle name="Note 2 3 3 4 12" xfId="10269"/>
    <cellStyle name="Note 2 3 3 4 12 2" xfId="20293"/>
    <cellStyle name="Note 2 3 3 4 12 2 2" xfId="36320"/>
    <cellStyle name="Note 2 3 3 4 12 3" xfId="24628"/>
    <cellStyle name="Note 2 3 3 4 12 3 2" xfId="39975"/>
    <cellStyle name="Note 2 3 3 4 12 4" xfId="15134"/>
    <cellStyle name="Note 2 3 3 4 12 4 2" xfId="32067"/>
    <cellStyle name="Note 2 3 3 4 12 5" xfId="41746"/>
    <cellStyle name="Note 2 3 3 4 13" xfId="10441"/>
    <cellStyle name="Note 2 3 3 4 13 2" xfId="20465"/>
    <cellStyle name="Note 2 3 3 4 13 2 2" xfId="43483"/>
    <cellStyle name="Note 2 3 3 4 13 3" xfId="24768"/>
    <cellStyle name="Note 2 3 3 4 13 3 2" xfId="46881"/>
    <cellStyle name="Note 2 3 3 4 13 4" xfId="15306"/>
    <cellStyle name="Note 2 3 3 4 13 4 2" xfId="31895"/>
    <cellStyle name="Note 2 3 3 4 13 5" xfId="45094"/>
    <cellStyle name="Note 2 3 3 4 14" xfId="10529"/>
    <cellStyle name="Note 2 3 3 4 14 2" xfId="20553"/>
    <cellStyle name="Note 2 3 3 4 14 2 2" xfId="38465"/>
    <cellStyle name="Note 2 3 3 4 14 3" xfId="24832"/>
    <cellStyle name="Note 2 3 3 4 14 3 2" xfId="38189"/>
    <cellStyle name="Note 2 3 3 4 14 4" xfId="15394"/>
    <cellStyle name="Note 2 3 3 4 14 4 2" xfId="31807"/>
    <cellStyle name="Note 2 3 3 4 14 5" xfId="44918"/>
    <cellStyle name="Note 2 3 3 4 15" xfId="19346"/>
    <cellStyle name="Note 2 3 3 4 15 2" xfId="38072"/>
    <cellStyle name="Note 2 3 3 4 16" xfId="19239"/>
    <cellStyle name="Note 2 3 3 4 16 2" xfId="44027"/>
    <cellStyle name="Note 2 3 3 4 17" xfId="14353"/>
    <cellStyle name="Note 2 3 3 4 17 2" xfId="32801"/>
    <cellStyle name="Note 2 3 3 4 18" xfId="9554"/>
    <cellStyle name="Note 2 3 3 4 18 2" xfId="35030"/>
    <cellStyle name="Note 2 3 3 4 18 3" xfId="41901"/>
    <cellStyle name="Note 2 3 3 4 19" xfId="42458"/>
    <cellStyle name="Note 2 3 3 4 2" xfId="11579"/>
    <cellStyle name="Note 2 3 3 4 2 2" xfId="21591"/>
    <cellStyle name="Note 2 3 3 4 2 2 2" xfId="44292"/>
    <cellStyle name="Note 2 3 3 4 2 3" xfId="25810"/>
    <cellStyle name="Note 2 3 3 4 2 3 2" xfId="46147"/>
    <cellStyle name="Note 2 3 3 4 2 4" xfId="16444"/>
    <cellStyle name="Note 2 3 3 4 2 4 2" xfId="30769"/>
    <cellStyle name="Note 2 3 3 4 2 5" xfId="35809"/>
    <cellStyle name="Note 2 3 3 4 3" xfId="11402"/>
    <cellStyle name="Note 2 3 3 4 3 2" xfId="21414"/>
    <cellStyle name="Note 2 3 3 4 3 2 2" xfId="29972"/>
    <cellStyle name="Note 2 3 3 4 3 3" xfId="25645"/>
    <cellStyle name="Note 2 3 3 4 3 3 2" xfId="29810"/>
    <cellStyle name="Note 2 3 3 4 3 4" xfId="16267"/>
    <cellStyle name="Note 2 3 3 4 3 4 2" xfId="30946"/>
    <cellStyle name="Note 2 3 3 4 3 5" xfId="39021"/>
    <cellStyle name="Note 2 3 3 4 4" xfId="10745"/>
    <cellStyle name="Note 2 3 3 4 4 2" xfId="20769"/>
    <cellStyle name="Note 2 3 3 4 4 2 2" xfId="42690"/>
    <cellStyle name="Note 2 3 3 4 4 3" xfId="25030"/>
    <cellStyle name="Note 2 3 3 4 4 3 2" xfId="39614"/>
    <cellStyle name="Note 2 3 3 4 4 4" xfId="15610"/>
    <cellStyle name="Note 2 3 3 4 4 4 2" xfId="31591"/>
    <cellStyle name="Note 2 3 3 4 4 5" xfId="45011"/>
    <cellStyle name="Note 2 3 3 4 5" xfId="11597"/>
    <cellStyle name="Note 2 3 3 4 5 2" xfId="21609"/>
    <cellStyle name="Note 2 3 3 4 5 2 2" xfId="40512"/>
    <cellStyle name="Note 2 3 3 4 5 3" xfId="25828"/>
    <cellStyle name="Note 2 3 3 4 5 3 2" xfId="43975"/>
    <cellStyle name="Note 2 3 3 4 5 4" xfId="16462"/>
    <cellStyle name="Note 2 3 3 4 5 4 2" xfId="30751"/>
    <cellStyle name="Note 2 3 3 4 5 5" xfId="44822"/>
    <cellStyle name="Note 2 3 3 4 6" xfId="10599"/>
    <cellStyle name="Note 2 3 3 4 6 2" xfId="20623"/>
    <cellStyle name="Note 2 3 3 4 6 2 2" xfId="43000"/>
    <cellStyle name="Note 2 3 3 4 6 3" xfId="24896"/>
    <cellStyle name="Note 2 3 3 4 6 3 2" xfId="37982"/>
    <cellStyle name="Note 2 3 3 4 6 4" xfId="15464"/>
    <cellStyle name="Note 2 3 3 4 6 4 2" xfId="31737"/>
    <cellStyle name="Note 2 3 3 4 6 5" xfId="38548"/>
    <cellStyle name="Note 2 3 3 4 7" xfId="11301"/>
    <cellStyle name="Note 2 3 3 4 7 2" xfId="21313"/>
    <cellStyle name="Note 2 3 3 4 7 2 2" xfId="30049"/>
    <cellStyle name="Note 2 3 3 4 7 3" xfId="25544"/>
    <cellStyle name="Note 2 3 3 4 7 3 2" xfId="39601"/>
    <cellStyle name="Note 2 3 3 4 7 4" xfId="16166"/>
    <cellStyle name="Note 2 3 3 4 7 4 2" xfId="31035"/>
    <cellStyle name="Note 2 3 3 4 7 5" xfId="42024"/>
    <cellStyle name="Note 2 3 3 4 8" xfId="11138"/>
    <cellStyle name="Note 2 3 3 4 8 2" xfId="21150"/>
    <cellStyle name="Note 2 3 3 4 8 2 2" xfId="39798"/>
    <cellStyle name="Note 2 3 3 4 8 3" xfId="25387"/>
    <cellStyle name="Note 2 3 3 4 8 3 2" xfId="37917"/>
    <cellStyle name="Note 2 3 3 4 8 4" xfId="16003"/>
    <cellStyle name="Note 2 3 3 4 8 4 2" xfId="31198"/>
    <cellStyle name="Note 2 3 3 4 8 5" xfId="34830"/>
    <cellStyle name="Note 2 3 3 4 9" xfId="11002"/>
    <cellStyle name="Note 2 3 3 4 9 2" xfId="21014"/>
    <cellStyle name="Note 2 3 3 4 9 2 2" xfId="36535"/>
    <cellStyle name="Note 2 3 3 4 9 3" xfId="25263"/>
    <cellStyle name="Note 2 3 3 4 9 3 2" xfId="40332"/>
    <cellStyle name="Note 2 3 3 4 9 4" xfId="15867"/>
    <cellStyle name="Note 2 3 3 4 9 4 2" xfId="31334"/>
    <cellStyle name="Note 2 3 3 4 9 5" xfId="38604"/>
    <cellStyle name="Note 2 3 3 5" xfId="5752"/>
    <cellStyle name="Note 2 3 3 5 10" xfId="10889"/>
    <cellStyle name="Note 2 3 3 5 10 2" xfId="20901"/>
    <cellStyle name="Note 2 3 3 5 10 2 2" xfId="39696"/>
    <cellStyle name="Note 2 3 3 5 10 3" xfId="25150"/>
    <cellStyle name="Note 2 3 3 5 10 3 2" xfId="35222"/>
    <cellStyle name="Note 2 3 3 5 10 4" xfId="15754"/>
    <cellStyle name="Note 2 3 3 5 10 4 2" xfId="31447"/>
    <cellStyle name="Note 2 3 3 5 10 5" xfId="41806"/>
    <cellStyle name="Note 2 3 3 5 11" xfId="10166"/>
    <cellStyle name="Note 2 3 3 5 11 2" xfId="20190"/>
    <cellStyle name="Note 2 3 3 5 11 2 2" xfId="46207"/>
    <cellStyle name="Note 2 3 3 5 11 3" xfId="24534"/>
    <cellStyle name="Note 2 3 3 5 11 3 2" xfId="42791"/>
    <cellStyle name="Note 2 3 3 5 11 4" xfId="15031"/>
    <cellStyle name="Note 2 3 3 5 11 4 2" xfId="32170"/>
    <cellStyle name="Note 2 3 3 5 11 5" xfId="41854"/>
    <cellStyle name="Note 2 3 3 5 12" xfId="10268"/>
    <cellStyle name="Note 2 3 3 5 12 2" xfId="20292"/>
    <cellStyle name="Note 2 3 3 5 12 2 2" xfId="42616"/>
    <cellStyle name="Note 2 3 3 5 12 3" xfId="24627"/>
    <cellStyle name="Note 2 3 3 5 12 3 2" xfId="37340"/>
    <cellStyle name="Note 2 3 3 5 12 4" xfId="15133"/>
    <cellStyle name="Note 2 3 3 5 12 4 2" xfId="32068"/>
    <cellStyle name="Note 2 3 3 5 12 5" xfId="44597"/>
    <cellStyle name="Note 2 3 3 5 13" xfId="10440"/>
    <cellStyle name="Note 2 3 3 5 13 2" xfId="20464"/>
    <cellStyle name="Note 2 3 3 5 13 2 2" xfId="46211"/>
    <cellStyle name="Note 2 3 3 5 13 3" xfId="24767"/>
    <cellStyle name="Note 2 3 3 5 13 3 2" xfId="40883"/>
    <cellStyle name="Note 2 3 3 5 13 4" xfId="15305"/>
    <cellStyle name="Note 2 3 3 5 13 4 2" xfId="31896"/>
    <cellStyle name="Note 2 3 3 5 13 5" xfId="39112"/>
    <cellStyle name="Note 2 3 3 5 14" xfId="10528"/>
    <cellStyle name="Note 2 3 3 5 14 2" xfId="20552"/>
    <cellStyle name="Note 2 3 3 5 14 2 2" xfId="35292"/>
    <cellStyle name="Note 2 3 3 5 14 3" xfId="24831"/>
    <cellStyle name="Note 2 3 3 5 14 3 2" xfId="36500"/>
    <cellStyle name="Note 2 3 3 5 14 4" xfId="15393"/>
    <cellStyle name="Note 2 3 3 5 14 4 2" xfId="31808"/>
    <cellStyle name="Note 2 3 3 5 14 5" xfId="38926"/>
    <cellStyle name="Note 2 3 3 5 15" xfId="19347"/>
    <cellStyle name="Note 2 3 3 5 15 2" xfId="41226"/>
    <cellStyle name="Note 2 3 3 5 16" xfId="19238"/>
    <cellStyle name="Note 2 3 3 5 16 2" xfId="46725"/>
    <cellStyle name="Note 2 3 3 5 17" xfId="14354"/>
    <cellStyle name="Note 2 3 3 5 17 2" xfId="32800"/>
    <cellStyle name="Note 2 3 3 5 18" xfId="9555"/>
    <cellStyle name="Note 2 3 3 5 18 2" xfId="35031"/>
    <cellStyle name="Note 2 3 3 5 18 3" xfId="35591"/>
    <cellStyle name="Note 2 3 3 5 19" xfId="36159"/>
    <cellStyle name="Note 2 3 3 5 2" xfId="11580"/>
    <cellStyle name="Note 2 3 3 5 2 2" xfId="21592"/>
    <cellStyle name="Note 2 3 3 5 2 2 2" xfId="41414"/>
    <cellStyle name="Note 2 3 3 5 2 3" xfId="25811"/>
    <cellStyle name="Note 2 3 3 5 2 3 2" xfId="43418"/>
    <cellStyle name="Note 2 3 3 5 2 4" xfId="16445"/>
    <cellStyle name="Note 2 3 3 5 2 4 2" xfId="30768"/>
    <cellStyle name="Note 2 3 3 5 2 5" xfId="38961"/>
    <cellStyle name="Note 2 3 3 5 3" xfId="11403"/>
    <cellStyle name="Note 2 3 3 5 3 2" xfId="21415"/>
    <cellStyle name="Note 2 3 3 5 3 2 2" xfId="29971"/>
    <cellStyle name="Note 2 3 3 5 3 3" xfId="25646"/>
    <cellStyle name="Note 2 3 3 5 3 3 2" xfId="29809"/>
    <cellStyle name="Note 2 3 3 5 3 4" xfId="16268"/>
    <cellStyle name="Note 2 3 3 5 3 4 2" xfId="30945"/>
    <cellStyle name="Note 2 3 3 5 3 5" xfId="45002"/>
    <cellStyle name="Note 2 3 3 5 4" xfId="10744"/>
    <cellStyle name="Note 2 3 3 5 4 2" xfId="20768"/>
    <cellStyle name="Note 2 3 3 5 4 2 2" xfId="45452"/>
    <cellStyle name="Note 2 3 3 5 4 3" xfId="25029"/>
    <cellStyle name="Note 2 3 3 5 4 3 2" xfId="36503"/>
    <cellStyle name="Note 2 3 3 5 4 4" xfId="15609"/>
    <cellStyle name="Note 2 3 3 5 4 4 2" xfId="31592"/>
    <cellStyle name="Note 2 3 3 5 4 5" xfId="39030"/>
    <cellStyle name="Note 2 3 3 5 5" xfId="11598"/>
    <cellStyle name="Note 2 3 3 5 5 2" xfId="21610"/>
    <cellStyle name="Note 2 3 3 5 5 2 2" xfId="46528"/>
    <cellStyle name="Note 2 3 3 5 5 3" xfId="25829"/>
    <cellStyle name="Note 2 3 3 5 5 3 2" xfId="37689"/>
    <cellStyle name="Note 2 3 3 5 5 4" xfId="16463"/>
    <cellStyle name="Note 2 3 3 5 5 4 2" xfId="30750"/>
    <cellStyle name="Note 2 3 3 5 5 5" xfId="42030"/>
    <cellStyle name="Note 2 3 3 5 6" xfId="10598"/>
    <cellStyle name="Note 2 3 3 5 6 2" xfId="20622"/>
    <cellStyle name="Note 2 3 3 5 6 2 2" xfId="45747"/>
    <cellStyle name="Note 2 3 3 5 6 3" xfId="24895"/>
    <cellStyle name="Note 2 3 3 5 6 3 2" xfId="35232"/>
    <cellStyle name="Note 2 3 3 5 6 4" xfId="15463"/>
    <cellStyle name="Note 2 3 3 5 6 4 2" xfId="31738"/>
    <cellStyle name="Note 2 3 3 5 6 5" xfId="35482"/>
    <cellStyle name="Note 2 3 3 5 7" xfId="11302"/>
    <cellStyle name="Note 2 3 3 5 7 2" xfId="21314"/>
    <cellStyle name="Note 2 3 3 5 7 2 2" xfId="30048"/>
    <cellStyle name="Note 2 3 3 5 7 3" xfId="25545"/>
    <cellStyle name="Note 2 3 3 5 7 3 2" xfId="45662"/>
    <cellStyle name="Note 2 3 3 5 7 4" xfId="16167"/>
    <cellStyle name="Note 2 3 3 5 7 4 2" xfId="31034"/>
    <cellStyle name="Note 2 3 3 5 7 5" xfId="35708"/>
    <cellStyle name="Note 2 3 3 5 8" xfId="11139"/>
    <cellStyle name="Note 2 3 3 5 8 2" xfId="21151"/>
    <cellStyle name="Note 2 3 3 5 8 2 2" xfId="43107"/>
    <cellStyle name="Note 2 3 3 5 8 3" xfId="25388"/>
    <cellStyle name="Note 2 3 3 5 8 3 2" xfId="40821"/>
    <cellStyle name="Note 2 3 3 5 8 4" xfId="16004"/>
    <cellStyle name="Note 2 3 3 5 8 4 2" xfId="31197"/>
    <cellStyle name="Note 2 3 3 5 8 5" xfId="38915"/>
    <cellStyle name="Note 2 3 3 5 9" xfId="11003"/>
    <cellStyle name="Note 2 3 3 5 9 2" xfId="21015"/>
    <cellStyle name="Note 2 3 3 5 9 2 2" xfId="39793"/>
    <cellStyle name="Note 2 3 3 5 9 3" xfId="25264"/>
    <cellStyle name="Note 2 3 3 5 9 3 2" xfId="46365"/>
    <cellStyle name="Note 2 3 3 5 9 4" xfId="15868"/>
    <cellStyle name="Note 2 3 3 5 9 4 2" xfId="31333"/>
    <cellStyle name="Note 2 3 3 5 9 5" xfId="44648"/>
    <cellStyle name="Note 2 3 3 6" xfId="5753"/>
    <cellStyle name="Note 2 3 3 6 10" xfId="10890"/>
    <cellStyle name="Note 2 3 3 6 10 2" xfId="20902"/>
    <cellStyle name="Note 2 3 3 6 10 2 2" xfId="45752"/>
    <cellStyle name="Note 2 3 3 6 10 3" xfId="25151"/>
    <cellStyle name="Note 2 3 3 6 10 3 2" xfId="40331"/>
    <cellStyle name="Note 2 3 3 6 10 4" xfId="15755"/>
    <cellStyle name="Note 2 3 3 6 10 4 2" xfId="31446"/>
    <cellStyle name="Note 2 3 3 6 10 5" xfId="35497"/>
    <cellStyle name="Note 2 3 3 6 11" xfId="10165"/>
    <cellStyle name="Note 2 3 3 6 11 2" xfId="20189"/>
    <cellStyle name="Note 2 3 3 6 11 2 2" xfId="40165"/>
    <cellStyle name="Note 2 3 3 6 11 3" xfId="24533"/>
    <cellStyle name="Note 2 3 3 6 11 3 2" xfId="45547"/>
    <cellStyle name="Note 2 3 3 6 11 4" xfId="15030"/>
    <cellStyle name="Note 2 3 3 6 11 4 2" xfId="32171"/>
    <cellStyle name="Note 2 3 3 6 11 5" xfId="44684"/>
    <cellStyle name="Note 2 3 3 6 12" xfId="10267"/>
    <cellStyle name="Note 2 3 3 6 12 2" xfId="20291"/>
    <cellStyle name="Note 2 3 3 6 12 2 2" xfId="45377"/>
    <cellStyle name="Note 2 3 3 6 12 3" xfId="24626"/>
    <cellStyle name="Note 2 3 3 6 12 3 2" xfId="43636"/>
    <cellStyle name="Note 2 3 3 6 12 4" xfId="15132"/>
    <cellStyle name="Note 2 3 3 6 12 4 2" xfId="32069"/>
    <cellStyle name="Note 2 3 3 6 12 5" xfId="38542"/>
    <cellStyle name="Note 2 3 3 6 13" xfId="10439"/>
    <cellStyle name="Note 2 3 3 6 13 2" xfId="20463"/>
    <cellStyle name="Note 2 3 3 6 13 2 2" xfId="40169"/>
    <cellStyle name="Note 2 3 3 6 13 3" xfId="24766"/>
    <cellStyle name="Note 2 3 3 6 13 3 2" xfId="40957"/>
    <cellStyle name="Note 2 3 3 6 13 4" xfId="15304"/>
    <cellStyle name="Note 2 3 3 6 13 4 2" xfId="31897"/>
    <cellStyle name="Note 2 3 3 6 13 5" xfId="35693"/>
    <cellStyle name="Note 2 3 3 6 14" xfId="10527"/>
    <cellStyle name="Note 2 3 3 6 14 2" xfId="20551"/>
    <cellStyle name="Note 2 3 3 6 14 2 2" xfId="41561"/>
    <cellStyle name="Note 2 3 3 6 14 3" xfId="24830"/>
    <cellStyle name="Note 2 3 3 6 14 3 2" xfId="42796"/>
    <cellStyle name="Note 2 3 3 6 14 4" xfId="15392"/>
    <cellStyle name="Note 2 3 3 6 14 4 2" xfId="31809"/>
    <cellStyle name="Note 2 3 3 6 14 5" xfId="36086"/>
    <cellStyle name="Note 2 3 3 6 15" xfId="19348"/>
    <cellStyle name="Note 2 3 3 6 15 2" xfId="41040"/>
    <cellStyle name="Note 2 3 3 6 16" xfId="19237"/>
    <cellStyle name="Note 2 3 3 6 16 2" xfId="40722"/>
    <cellStyle name="Note 2 3 3 6 17" xfId="14355"/>
    <cellStyle name="Note 2 3 3 6 17 2" xfId="32799"/>
    <cellStyle name="Note 2 3 3 6 18" xfId="9556"/>
    <cellStyle name="Note 2 3 3 6 18 2" xfId="35032"/>
    <cellStyle name="Note 2 3 3 6 18 3" xfId="38639"/>
    <cellStyle name="Note 2 3 3 6 19" xfId="38528"/>
    <cellStyle name="Note 2 3 3 6 2" xfId="11581"/>
    <cellStyle name="Note 2 3 3 6 2 2" xfId="21593"/>
    <cellStyle name="Note 2 3 3 6 2 2 2" xfId="35145"/>
    <cellStyle name="Note 2 3 3 6 2 3" xfId="25812"/>
    <cellStyle name="Note 2 3 3 6 2 3 2" xfId="37123"/>
    <cellStyle name="Note 2 3 3 6 2 4" xfId="16446"/>
    <cellStyle name="Note 2 3 3 6 2 4 2" xfId="30767"/>
    <cellStyle name="Note 2 3 3 6 2 5" xfId="44941"/>
    <cellStyle name="Note 2 3 3 6 3" xfId="11404"/>
    <cellStyle name="Note 2 3 3 6 3 2" xfId="21416"/>
    <cellStyle name="Note 2 3 3 6 3 2 2" xfId="29970"/>
    <cellStyle name="Note 2 3 3 6 3 3" xfId="25647"/>
    <cellStyle name="Note 2 3 3 6 3 3 2" xfId="29808"/>
    <cellStyle name="Note 2 3 3 6 3 4" xfId="16269"/>
    <cellStyle name="Note 2 3 3 6 3 4 2" xfId="30944"/>
    <cellStyle name="Note 2 3 3 6 3 5" xfId="42231"/>
    <cellStyle name="Note 2 3 3 6 4" xfId="10743"/>
    <cellStyle name="Note 2 3 3 6 4 2" xfId="20767"/>
    <cellStyle name="Note 2 3 3 6 4 2 2" xfId="39377"/>
    <cellStyle name="Note 2 3 3 6 4 3" xfId="25028"/>
    <cellStyle name="Note 2 3 3 6 4 3 2" xfId="42799"/>
    <cellStyle name="Note 2 3 3 6 4 4" xfId="15608"/>
    <cellStyle name="Note 2 3 3 6 4 4 2" xfId="31593"/>
    <cellStyle name="Note 2 3 3 6 4 5" xfId="35876"/>
    <cellStyle name="Note 2 3 3 6 5" xfId="11599"/>
    <cellStyle name="Note 2 3 3 6 5 2" xfId="21611"/>
    <cellStyle name="Note 2 3 3 6 5 2 2" xfId="43822"/>
    <cellStyle name="Note 2 3 3 6 5 3" xfId="25830"/>
    <cellStyle name="Note 2 3 3 6 5 3 2" xfId="40584"/>
    <cellStyle name="Note 2 3 3 6 5 4" xfId="16464"/>
    <cellStyle name="Note 2 3 3 6 5 4 2" xfId="30749"/>
    <cellStyle name="Note 2 3 3 6 5 5" xfId="35714"/>
    <cellStyle name="Note 2 3 3 6 6" xfId="10597"/>
    <cellStyle name="Note 2 3 3 6 6 2" xfId="20621"/>
    <cellStyle name="Note 2 3 3 6 6 2 2" xfId="39691"/>
    <cellStyle name="Note 2 3 3 6 6 3" xfId="24894"/>
    <cellStyle name="Note 2 3 3 6 6 3 2" xfId="41501"/>
    <cellStyle name="Note 2 3 3 6 6 4" xfId="15462"/>
    <cellStyle name="Note 2 3 3 6 6 4 2" xfId="31739"/>
    <cellStyle name="Note 2 3 3 6 6 5" xfId="41790"/>
    <cellStyle name="Note 2 3 3 6 7" xfId="11303"/>
    <cellStyle name="Note 2 3 3 6 7 2" xfId="21315"/>
    <cellStyle name="Note 2 3 3 6 7 2 2" xfId="30047"/>
    <cellStyle name="Note 2 3 3 6 7 3" xfId="25546"/>
    <cellStyle name="Note 2 3 3 6 7 3 2" xfId="42913"/>
    <cellStyle name="Note 2 3 3 6 7 4" xfId="16168"/>
    <cellStyle name="Note 2 3 3 6 7 4 2" xfId="31033"/>
    <cellStyle name="Note 2 3 3 6 7 5" xfId="39097"/>
    <cellStyle name="Note 2 3 3 6 8" xfId="11140"/>
    <cellStyle name="Note 2 3 3 6 8 2" xfId="21152"/>
    <cellStyle name="Note 2 3 3 6 8 2 2" xfId="30198"/>
    <cellStyle name="Note 2 3 3 6 8 3" xfId="25389"/>
    <cellStyle name="Note 2 3 3 6 8 3 2" xfId="46820"/>
    <cellStyle name="Note 2 3 3 6 8 4" xfId="16005"/>
    <cellStyle name="Note 2 3 3 6 8 4 2" xfId="31196"/>
    <cellStyle name="Note 2 3 3 6 8 5" xfId="44907"/>
    <cellStyle name="Note 2 3 3 6 9" xfId="11004"/>
    <cellStyle name="Note 2 3 3 6 9 2" xfId="21016"/>
    <cellStyle name="Note 2 3 3 6 9 2 2" xfId="43102"/>
    <cellStyle name="Note 2 3 3 6 9 3" xfId="25265"/>
    <cellStyle name="Note 2 3 3 6 9 3 2" xfId="43646"/>
    <cellStyle name="Note 2 3 3 6 9 4" xfId="15869"/>
    <cellStyle name="Note 2 3 3 6 9 4 2" xfId="31332"/>
    <cellStyle name="Note 2 3 3 6 9 5" xfId="41808"/>
    <cellStyle name="Note 2 3 3 7" xfId="11574"/>
    <cellStyle name="Note 2 3 3 7 2" xfId="21586"/>
    <cellStyle name="Note 2 3 3 7 2 2" xfId="39432"/>
    <cellStyle name="Note 2 3 3 7 3" xfId="25805"/>
    <cellStyle name="Note 2 3 3 7 3 2" xfId="40412"/>
    <cellStyle name="Note 2 3 3 7 4" xfId="16439"/>
    <cellStyle name="Note 2 3 3 7 4 2" xfId="30774"/>
    <cellStyle name="Note 2 3 3 7 5" xfId="42067"/>
    <cellStyle name="Note 2 3 3 8" xfId="11397"/>
    <cellStyle name="Note 2 3 3 8 2" xfId="21409"/>
    <cellStyle name="Note 2 3 3 8 2 2" xfId="29977"/>
    <cellStyle name="Note 2 3 3 8 3" xfId="25640"/>
    <cellStyle name="Note 2 3 3 8 3 2" xfId="29815"/>
    <cellStyle name="Note 2 3 3 8 4" xfId="16262"/>
    <cellStyle name="Note 2 3 3 8 4 2" xfId="30951"/>
    <cellStyle name="Note 2 3 3 8 5" xfId="35813"/>
    <cellStyle name="Note 2 3 3 9" xfId="10750"/>
    <cellStyle name="Note 2 3 3 9 2" xfId="20774"/>
    <cellStyle name="Note 2 3 3 9 2 2" xfId="35160"/>
    <cellStyle name="Note 2 3 3 9 3" xfId="25035"/>
    <cellStyle name="Note 2 3 3 9 3 2" xfId="44372"/>
    <cellStyle name="Note 2 3 3 9 4" xfId="15615"/>
    <cellStyle name="Note 2 3 3 9 4 2" xfId="31586"/>
    <cellStyle name="Note 2 3 3 9 5" xfId="41959"/>
    <cellStyle name="Note 2 3 4" xfId="5754"/>
    <cellStyle name="Note 2 3 4 10" xfId="11005"/>
    <cellStyle name="Note 2 3 4 10 2" xfId="21017"/>
    <cellStyle name="Note 2 3 4 10 2 2" xfId="39699"/>
    <cellStyle name="Note 2 3 4 10 3" xfId="25266"/>
    <cellStyle name="Note 2 3 4 10 3 2" xfId="37350"/>
    <cellStyle name="Note 2 3 4 10 4" xfId="15870"/>
    <cellStyle name="Note 2 3 4 10 4 2" xfId="31331"/>
    <cellStyle name="Note 2 3 4 10 5" xfId="35499"/>
    <cellStyle name="Note 2 3 4 11" xfId="10891"/>
    <cellStyle name="Note 2 3 4 11 2" xfId="20903"/>
    <cellStyle name="Note 2 3 4 11 2 2" xfId="43005"/>
    <cellStyle name="Note 2 3 4 11 3" xfId="25152"/>
    <cellStyle name="Note 2 3 4 11 3 2" xfId="46364"/>
    <cellStyle name="Note 2 3 4 11 4" xfId="15756"/>
    <cellStyle name="Note 2 3 4 11 4 2" xfId="31445"/>
    <cellStyle name="Note 2 3 4 11 5" xfId="38553"/>
    <cellStyle name="Note 2 3 4 12" xfId="10164"/>
    <cellStyle name="Note 2 3 4 12 2" xfId="20188"/>
    <cellStyle name="Note 2 3 4 12 2 2" xfId="37413"/>
    <cellStyle name="Note 2 3 4 12 3" xfId="24532"/>
    <cellStyle name="Note 2 3 4 12 3 2" xfId="39479"/>
    <cellStyle name="Note 2 3 4 12 4" xfId="15029"/>
    <cellStyle name="Note 2 3 4 12 4 2" xfId="32172"/>
    <cellStyle name="Note 2 3 4 12 5" xfId="38648"/>
    <cellStyle name="Note 2 3 4 13" xfId="10266"/>
    <cellStyle name="Note 2 3 4 13 2" xfId="20290"/>
    <cellStyle name="Note 2 3 4 13 2 2" xfId="39301"/>
    <cellStyle name="Note 2 3 4 13 3" xfId="24625"/>
    <cellStyle name="Note 2 3 4 13 3 2" xfId="46355"/>
    <cellStyle name="Note 2 3 4 13 4" xfId="15131"/>
    <cellStyle name="Note 2 3 4 13 4 2" xfId="32070"/>
    <cellStyle name="Note 2 3 4 13 5" xfId="35476"/>
    <cellStyle name="Note 2 3 4 14" xfId="10438"/>
    <cellStyle name="Note 2 3 4 14 2" xfId="20462"/>
    <cellStyle name="Note 2 3 4 14 2 2" xfId="37417"/>
    <cellStyle name="Note 2 3 4 14 3" xfId="24765"/>
    <cellStyle name="Note 2 3 4 14 3 2" xfId="41309"/>
    <cellStyle name="Note 2 3 4 14 4" xfId="15303"/>
    <cellStyle name="Note 2 3 4 14 4 2" xfId="31898"/>
    <cellStyle name="Note 2 3 4 14 5" xfId="42009"/>
    <cellStyle name="Note 2 3 4 15" xfId="10526"/>
    <cellStyle name="Note 2 3 4 15 2" xfId="20550"/>
    <cellStyle name="Note 2 3 4 15 2 2" xfId="44434"/>
    <cellStyle name="Note 2 3 4 15 3" xfId="24829"/>
    <cellStyle name="Note 2 3 4 15 3 2" xfId="45552"/>
    <cellStyle name="Note 2 3 4 15 4" xfId="15391"/>
    <cellStyle name="Note 2 3 4 15 4 2" xfId="31810"/>
    <cellStyle name="Note 2 3 4 15 5" xfId="42396"/>
    <cellStyle name="Note 2 3 4 16" xfId="19349"/>
    <cellStyle name="Note 2 3 4 16 2" xfId="40723"/>
    <cellStyle name="Note 2 3 4 17" xfId="19236"/>
    <cellStyle name="Note 2 3 4 17 2" xfId="41041"/>
    <cellStyle name="Note 2 3 4 18" xfId="14356"/>
    <cellStyle name="Note 2 3 4 18 2" xfId="32798"/>
    <cellStyle name="Note 2 3 4 19" xfId="9557"/>
    <cellStyle name="Note 2 3 4 19 2" xfId="35033"/>
    <cellStyle name="Note 2 3 4 19 3" xfId="44675"/>
    <cellStyle name="Note 2 3 4 2" xfId="5755"/>
    <cellStyle name="Note 2 3 4 2 10" xfId="10892"/>
    <cellStyle name="Note 2 3 4 2 10 2" xfId="20904"/>
    <cellStyle name="Note 2 3 4 2 10 2 2" xfId="36706"/>
    <cellStyle name="Note 2 3 4 2 10 3" xfId="25153"/>
    <cellStyle name="Note 2 3 4 2 10 3 2" xfId="43645"/>
    <cellStyle name="Note 2 3 4 2 10 4" xfId="15757"/>
    <cellStyle name="Note 2 3 4 2 10 4 2" xfId="31444"/>
    <cellStyle name="Note 2 3 4 2 10 5" xfId="44608"/>
    <cellStyle name="Note 2 3 4 2 11" xfId="10163"/>
    <cellStyle name="Note 2 3 4 2 11 2" xfId="20187"/>
    <cellStyle name="Note 2 3 4 2 11 2 2" xfId="43707"/>
    <cellStyle name="Note 2 3 4 2 11 3" xfId="24531"/>
    <cellStyle name="Note 2 3 4 2 11 3 2" xfId="36779"/>
    <cellStyle name="Note 2 3 4 2 11 4" xfId="15028"/>
    <cellStyle name="Note 2 3 4 2 11 4 2" xfId="32173"/>
    <cellStyle name="Note 2 3 4 2 11 5" xfId="35600"/>
    <cellStyle name="Note 2 3 4 2 12" xfId="10265"/>
    <cellStyle name="Note 2 3 4 2 12 2" xfId="20289"/>
    <cellStyle name="Note 2 3 4 2 12 2 2" xfId="35167"/>
    <cellStyle name="Note 2 3 4 2 12 3" xfId="24624"/>
    <cellStyle name="Note 2 3 4 2 12 3 2" xfId="40322"/>
    <cellStyle name="Note 2 3 4 2 12 4" xfId="15130"/>
    <cellStyle name="Note 2 3 4 2 12 4 2" xfId="32071"/>
    <cellStyle name="Note 2 3 4 2 12 5" xfId="41784"/>
    <cellStyle name="Note 2 3 4 2 13" xfId="10437"/>
    <cellStyle name="Note 2 3 4 2 13 2" xfId="20461"/>
    <cellStyle name="Note 2 3 4 2 13 2 2" xfId="43711"/>
    <cellStyle name="Note 2 3 4 2 13 3" xfId="24764"/>
    <cellStyle name="Note 2 3 4 2 13 3 2" xfId="37984"/>
    <cellStyle name="Note 2 3 4 2 13 4" xfId="15302"/>
    <cellStyle name="Note 2 3 4 2 13 4 2" xfId="31899"/>
    <cellStyle name="Note 2 3 4 2 13 5" xfId="44801"/>
    <cellStyle name="Note 2 3 4 2 14" xfId="10525"/>
    <cellStyle name="Note 2 3 4 2 14 2" xfId="20549"/>
    <cellStyle name="Note 2 3 4 2 14 2 2" xfId="38396"/>
    <cellStyle name="Note 2 3 4 2 14 3" xfId="24828"/>
    <cellStyle name="Note 2 3 4 2 14 3 2" xfId="39484"/>
    <cellStyle name="Note 2 3 4 2 14 4" xfId="15390"/>
    <cellStyle name="Note 2 3 4 2 14 4 2" xfId="31811"/>
    <cellStyle name="Note 2 3 4 2 14 5" xfId="45156"/>
    <cellStyle name="Note 2 3 4 2 15" xfId="19350"/>
    <cellStyle name="Note 2 3 4 2 15 2" xfId="46726"/>
    <cellStyle name="Note 2 3 4 2 16" xfId="19235"/>
    <cellStyle name="Note 2 3 4 2 16 2" xfId="41225"/>
    <cellStyle name="Note 2 3 4 2 17" xfId="14357"/>
    <cellStyle name="Note 2 3 4 2 17 2" xfId="32797"/>
    <cellStyle name="Note 2 3 4 2 18" xfId="9558"/>
    <cellStyle name="Note 2 3 4 2 18 2" xfId="35034"/>
    <cellStyle name="Note 2 3 4 2 18 3" xfId="41844"/>
    <cellStyle name="Note 2 3 4 2 19" xfId="41733"/>
    <cellStyle name="Note 2 3 4 2 2" xfId="11583"/>
    <cellStyle name="Note 2 3 4 2 2 2" xfId="21595"/>
    <cellStyle name="Note 2 3 4 2 2 2 2" xfId="44426"/>
    <cellStyle name="Note 2 3 4 2 2 3" xfId="25814"/>
    <cellStyle name="Note 2 3 4 2 2 3 2" xfId="45845"/>
    <cellStyle name="Note 2 3 4 2 2 4" xfId="16448"/>
    <cellStyle name="Note 2 3 4 2 2 4 2" xfId="30765"/>
    <cellStyle name="Note 2 3 4 2 2 5" xfId="35863"/>
    <cellStyle name="Note 2 3 4 2 3" xfId="11406"/>
    <cellStyle name="Note 2 3 4 2 3 2" xfId="21418"/>
    <cellStyle name="Note 2 3 4 2 3 2 2" xfId="29968"/>
    <cellStyle name="Note 2 3 4 2 3 3" xfId="25649"/>
    <cellStyle name="Note 2 3 4 2 3 3 2" xfId="29806"/>
    <cellStyle name="Note 2 3 4 2 3 4" xfId="16271"/>
    <cellStyle name="Note 2 3 4 2 3 4 2" xfId="30942"/>
    <cellStyle name="Note 2 3 4 2 3 5" xfId="38762"/>
    <cellStyle name="Note 2 3 4 2 4" xfId="10741"/>
    <cellStyle name="Note 2 3 4 2 4 2" xfId="20765"/>
    <cellStyle name="Note 2 3 4 2 4 2 2" xfId="43002"/>
    <cellStyle name="Note 2 3 4 2 4 3" xfId="25026"/>
    <cellStyle name="Note 2 3 4 2 4 3 2" xfId="39487"/>
    <cellStyle name="Note 2 3 4 2 4 4" xfId="15606"/>
    <cellStyle name="Note 2 3 4 2 4 4 2" xfId="31595"/>
    <cellStyle name="Note 2 3 4 2 4 5" xfId="44955"/>
    <cellStyle name="Note 2 3 4 2 5" xfId="11601"/>
    <cellStyle name="Note 2 3 4 2 5 2" xfId="21613"/>
    <cellStyle name="Note 2 3 4 2 5 2 2" xfId="40587"/>
    <cellStyle name="Note 2 3 4 2 5 3" xfId="25832"/>
    <cellStyle name="Note 2 3 4 2 5 3 2" xfId="43893"/>
    <cellStyle name="Note 2 3 4 2 5 4" xfId="16466"/>
    <cellStyle name="Note 2 3 4 2 5 4 2" xfId="30747"/>
    <cellStyle name="Note 2 3 4 2 5 5" xfId="38616"/>
    <cellStyle name="Note 2 3 4 2 6" xfId="10595"/>
    <cellStyle name="Note 2 3 4 2 6 2" xfId="20619"/>
    <cellStyle name="Note 2 3 4 2 6 2 2" xfId="42823"/>
    <cellStyle name="Note 2 3 4 2 6 3" xfId="24892"/>
    <cellStyle name="Note 2 3 4 2 6 3 2" xfId="38336"/>
    <cellStyle name="Note 2 3 4 2 6 4" xfId="15460"/>
    <cellStyle name="Note 2 3 4 2 6 4 2" xfId="31741"/>
    <cellStyle name="Note 2 3 4 2 6 5" xfId="38586"/>
    <cellStyle name="Note 2 3 4 2 7" xfId="11305"/>
    <cellStyle name="Note 2 3 4 2 7 2" xfId="21317"/>
    <cellStyle name="Note 2 3 4 2 7 2 2" xfId="30045"/>
    <cellStyle name="Note 2 3 4 2 7 3" xfId="25548"/>
    <cellStyle name="Note 2 3 4 2 7 3 2" xfId="39785"/>
    <cellStyle name="Note 2 3 4 2 7 4" xfId="16170"/>
    <cellStyle name="Note 2 3 4 2 7 4 2" xfId="31031"/>
    <cellStyle name="Note 2 3 4 2 7 5" xfId="42308"/>
    <cellStyle name="Note 2 3 4 2 8" xfId="11142"/>
    <cellStyle name="Note 2 3 4 2 8 2" xfId="21154"/>
    <cellStyle name="Note 2 3 4 2 8 2 2" xfId="30196"/>
    <cellStyle name="Note 2 3 4 2 8 3" xfId="25391"/>
    <cellStyle name="Note 2 3 4 2 8 3 2" xfId="37844"/>
    <cellStyle name="Note 2 3 4 2 8 4" xfId="16007"/>
    <cellStyle name="Note 2 3 4 2 8 4 2" xfId="31194"/>
    <cellStyle name="Note 2 3 4 2 8 5" xfId="35817"/>
    <cellStyle name="Note 2 3 4 2 9" xfId="11006"/>
    <cellStyle name="Note 2 3 4 2 9 2" xfId="21018"/>
    <cellStyle name="Note 2 3 4 2 9 2 2" xfId="39383"/>
    <cellStyle name="Note 2 3 4 2 9 3" xfId="25267"/>
    <cellStyle name="Note 2 3 4 2 9 3 2" xfId="39984"/>
    <cellStyle name="Note 2 3 4 2 9 4" xfId="15871"/>
    <cellStyle name="Note 2 3 4 2 9 4 2" xfId="31330"/>
    <cellStyle name="Note 2 3 4 2 9 5" xfId="38555"/>
    <cellStyle name="Note 2 3 4 20" xfId="44584"/>
    <cellStyle name="Note 2 3 4 3" xfId="11582"/>
    <cellStyle name="Note 2 3 4 3 2" xfId="21594"/>
    <cellStyle name="Note 2 3 4 3 2 2" xfId="38387"/>
    <cellStyle name="Note 2 3 4 3 3" xfId="25813"/>
    <cellStyle name="Note 2 3 4 3 3 2" xfId="39791"/>
    <cellStyle name="Note 2 3 4 3 4" xfId="16447"/>
    <cellStyle name="Note 2 3 4 3 4 2" xfId="30766"/>
    <cellStyle name="Note 2 3 4 3 5" xfId="42172"/>
    <cellStyle name="Note 2 3 4 4" xfId="11405"/>
    <cellStyle name="Note 2 3 4 4 2" xfId="21417"/>
    <cellStyle name="Note 2 3 4 4 2 2" xfId="29969"/>
    <cellStyle name="Note 2 3 4 4 3" xfId="25648"/>
    <cellStyle name="Note 2 3 4 4 3 2" xfId="29807"/>
    <cellStyle name="Note 2 3 4 4 4" xfId="16270"/>
    <cellStyle name="Note 2 3 4 4 4 2" xfId="30943"/>
    <cellStyle name="Note 2 3 4 4 5" xfId="35928"/>
    <cellStyle name="Note 2 3 4 5" xfId="10742"/>
    <cellStyle name="Note 2 3 4 5 2" xfId="20766"/>
    <cellStyle name="Note 2 3 4 5 2 2" xfId="36703"/>
    <cellStyle name="Note 2 3 4 5 3" xfId="25027"/>
    <cellStyle name="Note 2 3 4 5 3 2" xfId="45555"/>
    <cellStyle name="Note 2 3 4 5 4" xfId="15607"/>
    <cellStyle name="Note 2 3 4 5 4 2" xfId="31594"/>
    <cellStyle name="Note 2 3 4 5 5" xfId="42185"/>
    <cellStyle name="Note 2 3 4 6" xfId="11600"/>
    <cellStyle name="Note 2 3 4 6 2" xfId="21612"/>
    <cellStyle name="Note 2 3 4 6 2 2" xfId="37534"/>
    <cellStyle name="Note 2 3 4 6 3" xfId="25831"/>
    <cellStyle name="Note 2 3 4 6 3 2" xfId="46598"/>
    <cellStyle name="Note 2 3 4 6 4" xfId="16465"/>
    <cellStyle name="Note 2 3 4 6 4 2" xfId="30748"/>
    <cellStyle name="Note 2 3 4 6 5" xfId="34821"/>
    <cellStyle name="Note 2 3 4 7" xfId="10596"/>
    <cellStyle name="Note 2 3 4 7 2" xfId="20620"/>
    <cellStyle name="Note 2 3 4 7 2 2" xfId="36527"/>
    <cellStyle name="Note 2 3 4 7 3" xfId="24893"/>
    <cellStyle name="Note 2 3 4 7 3 2" xfId="44374"/>
    <cellStyle name="Note 2 3 4 7 4" xfId="15461"/>
    <cellStyle name="Note 2 3 4 7 4 2" xfId="31740"/>
    <cellStyle name="Note 2 3 4 7 5" xfId="44641"/>
    <cellStyle name="Note 2 3 4 8" xfId="11304"/>
    <cellStyle name="Note 2 3 4 8 2" xfId="21316"/>
    <cellStyle name="Note 2 3 4 8 2 2" xfId="30046"/>
    <cellStyle name="Note 2 3 4 8 3" xfId="25547"/>
    <cellStyle name="Note 2 3 4 8 3 2" xfId="36614"/>
    <cellStyle name="Note 2 3 4 8 4" xfId="16169"/>
    <cellStyle name="Note 2 3 4 8 4 2" xfId="31032"/>
    <cellStyle name="Note 2 3 4 8 5" xfId="45079"/>
    <cellStyle name="Note 2 3 4 9" xfId="11141"/>
    <cellStyle name="Note 2 3 4 9 2" xfId="21153"/>
    <cellStyle name="Note 2 3 4 9 2 2" xfId="30197"/>
    <cellStyle name="Note 2 3 4 9 3" xfId="25390"/>
    <cellStyle name="Note 2 3 4 9 3 2" xfId="44124"/>
    <cellStyle name="Note 2 3 4 9 4" xfId="16006"/>
    <cellStyle name="Note 2 3 4 9 4 2" xfId="31195"/>
    <cellStyle name="Note 2 3 4 9 5" xfId="42126"/>
    <cellStyle name="Note 2 3 5" xfId="5756"/>
    <cellStyle name="Note 2 3 5 10" xfId="11007"/>
    <cellStyle name="Note 2 3 5 10 2" xfId="21019"/>
    <cellStyle name="Note 2 3 5 10 2 2" xfId="42695"/>
    <cellStyle name="Note 2 3 5 10 3" xfId="25268"/>
    <cellStyle name="Note 2 3 5 10 3 2" xfId="46028"/>
    <cellStyle name="Note 2 3 5 10 4" xfId="15872"/>
    <cellStyle name="Note 2 3 5 10 4 2" xfId="31329"/>
    <cellStyle name="Note 2 3 5 10 5" xfId="44610"/>
    <cellStyle name="Note 2 3 5 11" xfId="10893"/>
    <cellStyle name="Note 2 3 5 11 2" xfId="20905"/>
    <cellStyle name="Note 2 3 5 11 2 2" xfId="39380"/>
    <cellStyle name="Note 2 3 5 11 3" xfId="25154"/>
    <cellStyle name="Note 2 3 5 11 3 2" xfId="37349"/>
    <cellStyle name="Note 2 3 5 11 4" xfId="15758"/>
    <cellStyle name="Note 2 3 5 11 4 2" xfId="31443"/>
    <cellStyle name="Note 2 3 5 11 5" xfId="41757"/>
    <cellStyle name="Note 2 3 5 12" xfId="10162"/>
    <cellStyle name="Note 2 3 5 12 2" xfId="20186"/>
    <cellStyle name="Note 2 3 5 12 2 2" xfId="46420"/>
    <cellStyle name="Note 2 3 5 12 3" xfId="24530"/>
    <cellStyle name="Note 2 3 5 12 3 2" xfId="43077"/>
    <cellStyle name="Note 2 3 5 12 4" xfId="15027"/>
    <cellStyle name="Note 2 3 5 12 4 2" xfId="32174"/>
    <cellStyle name="Note 2 3 5 12 5" xfId="41910"/>
    <cellStyle name="Note 2 3 5 13" xfId="10264"/>
    <cellStyle name="Note 2 3 5 13 2" xfId="20288"/>
    <cellStyle name="Note 2 3 5 13 2 2" xfId="41436"/>
    <cellStyle name="Note 2 3 5 13 3" xfId="24623"/>
    <cellStyle name="Note 2 3 5 13 3 2" xfId="29849"/>
    <cellStyle name="Note 2 3 5 13 4" xfId="15129"/>
    <cellStyle name="Note 2 3 5 13 4 2" xfId="32072"/>
    <cellStyle name="Note 2 3 5 13 5" xfId="44635"/>
    <cellStyle name="Note 2 3 5 14" xfId="10436"/>
    <cellStyle name="Note 2 3 5 14 2" xfId="20460"/>
    <cellStyle name="Note 2 3 5 14 2 2" xfId="46424"/>
    <cellStyle name="Note 2 3 5 14 3" xfId="24763"/>
    <cellStyle name="Note 2 3 5 14 3 2" xfId="29848"/>
    <cellStyle name="Note 2 3 5 14 4" xfId="15301"/>
    <cellStyle name="Note 2 3 5 14 4 2" xfId="31900"/>
    <cellStyle name="Note 2 3 5 14 5" xfId="38796"/>
    <cellStyle name="Note 2 3 5 15" xfId="10524"/>
    <cellStyle name="Note 2 3 5 15 2" xfId="20548"/>
    <cellStyle name="Note 2 3 5 15 2 2" xfId="36330"/>
    <cellStyle name="Note 2 3 5 15 3" xfId="24827"/>
    <cellStyle name="Note 2 3 5 15 3 2" xfId="36784"/>
    <cellStyle name="Note 2 3 5 15 4" xfId="15389"/>
    <cellStyle name="Note 2 3 5 15 4 2" xfId="31812"/>
    <cellStyle name="Note 2 3 5 15 5" xfId="39179"/>
    <cellStyle name="Note 2 3 5 16" xfId="19351"/>
    <cellStyle name="Note 2 3 5 16 2" xfId="44028"/>
    <cellStyle name="Note 2 3 5 17" xfId="19234"/>
    <cellStyle name="Note 2 3 5 17 2" xfId="38073"/>
    <cellStyle name="Note 2 3 5 18" xfId="14358"/>
    <cellStyle name="Note 2 3 5 18 2" xfId="32796"/>
    <cellStyle name="Note 2 3 5 19" xfId="9559"/>
    <cellStyle name="Note 2 3 5 19 2" xfId="35035"/>
    <cellStyle name="Note 2 3 5 19 3" xfId="35533"/>
    <cellStyle name="Note 2 3 5 2" xfId="5757"/>
    <cellStyle name="Note 2 3 5 2 10" xfId="10894"/>
    <cellStyle name="Note 2 3 5 2 10 2" xfId="20906"/>
    <cellStyle name="Note 2 3 5 2 10 2 2" xfId="45455"/>
    <cellStyle name="Note 2 3 5 2 10 3" xfId="25155"/>
    <cellStyle name="Note 2 3 5 2 10 3 2" xfId="39983"/>
    <cellStyle name="Note 2 3 5 2 10 4" xfId="15759"/>
    <cellStyle name="Note 2 3 5 2 10 4 2" xfId="31442"/>
    <cellStyle name="Note 2 3 5 2 10 5" xfId="35449"/>
    <cellStyle name="Note 2 3 5 2 11" xfId="10161"/>
    <cellStyle name="Note 2 3 5 2 11 2" xfId="20185"/>
    <cellStyle name="Note 2 3 5 2 11 2 2" xfId="40392"/>
    <cellStyle name="Note 2 3 5 2 11 3" xfId="24529"/>
    <cellStyle name="Note 2 3 5 2 11 3 2" xfId="45822"/>
    <cellStyle name="Note 2 3 5 2 11 4" xfId="15026"/>
    <cellStyle name="Note 2 3 5 2 11 4 2" xfId="32175"/>
    <cellStyle name="Note 2 3 5 2 11 5" xfId="44721"/>
    <cellStyle name="Note 2 3 5 2 12" xfId="10263"/>
    <cellStyle name="Note 2 3 5 2 12 2" xfId="20287"/>
    <cellStyle name="Note 2 3 5 2 12 2 2" xfId="44310"/>
    <cellStyle name="Note 2 3 5 2 12 3" xfId="24622"/>
    <cellStyle name="Note 2 3 5 2 12 3 2" xfId="37509"/>
    <cellStyle name="Note 2 3 5 2 12 4" xfId="15128"/>
    <cellStyle name="Note 2 3 5 2 12 4 2" xfId="32073"/>
    <cellStyle name="Note 2 3 5 2 12 5" xfId="38580"/>
    <cellStyle name="Note 2 3 5 2 13" xfId="10435"/>
    <cellStyle name="Note 2 3 5 2 13 2" xfId="20459"/>
    <cellStyle name="Note 2 3 5 2 13 2 2" xfId="40396"/>
    <cellStyle name="Note 2 3 5 2 13 3" xfId="24762"/>
    <cellStyle name="Note 2 3 5 2 13 3 2" xfId="37510"/>
    <cellStyle name="Note 2 3 5 2 13 4" xfId="15300"/>
    <cellStyle name="Note 2 3 5 2 13 4 2" xfId="31901"/>
    <cellStyle name="Note 2 3 5 2 13 5" xfId="36040"/>
    <cellStyle name="Note 2 3 5 2 14" xfId="10523"/>
    <cellStyle name="Note 2 3 5 2 14 2" xfId="20547"/>
    <cellStyle name="Note 2 3 5 2 14 2 2" xfId="42626"/>
    <cellStyle name="Note 2 3 5 2 14 3" xfId="24826"/>
    <cellStyle name="Note 2 3 5 2 14 3 2" xfId="43082"/>
    <cellStyle name="Note 2 3 5 2 14 4" xfId="15388"/>
    <cellStyle name="Note 2 3 5 2 14 4 2" xfId="31813"/>
    <cellStyle name="Note 2 3 5 2 14 5" xfId="36015"/>
    <cellStyle name="Note 2 3 5 2 15" xfId="19352"/>
    <cellStyle name="Note 2 3 5 2 15 2" xfId="37748"/>
    <cellStyle name="Note 2 3 5 2 16" xfId="19233"/>
    <cellStyle name="Note 2 3 5 2 16 2" xfId="35386"/>
    <cellStyle name="Note 2 3 5 2 17" xfId="14359"/>
    <cellStyle name="Note 2 3 5 2 17 2" xfId="32795"/>
    <cellStyle name="Note 2 3 5 2 18" xfId="9560"/>
    <cellStyle name="Note 2 3 5 2 18 2" xfId="35036"/>
    <cellStyle name="Note 2 3 5 2 18 3" xfId="38568"/>
    <cellStyle name="Note 2 3 5 2 19" xfId="34859"/>
    <cellStyle name="Note 2 3 5 2 2" xfId="11585"/>
    <cellStyle name="Note 2 3 5 2 2 2" xfId="21597"/>
    <cellStyle name="Note 2 3 5 2 2 2 2" xfId="35284"/>
    <cellStyle name="Note 2 3 5 2 2 3" xfId="25816"/>
    <cellStyle name="Note 2 3 5 2 2 3 2" xfId="36802"/>
    <cellStyle name="Note 2 3 5 2 2 4" xfId="16450"/>
    <cellStyle name="Note 2 3 5 2 2 4 2" xfId="30763"/>
    <cellStyle name="Note 2 3 5 2 2 5" xfId="44998"/>
    <cellStyle name="Note 2 3 5 2 3" xfId="11408"/>
    <cellStyle name="Note 2 3 5 2 3 2" xfId="21420"/>
    <cellStyle name="Note 2 3 5 2 3 2 2" xfId="29966"/>
    <cellStyle name="Note 2 3 5 2 3 3" xfId="25651"/>
    <cellStyle name="Note 2 3 5 2 3 3 2" xfId="29804"/>
    <cellStyle name="Note 2 3 5 2 3 4" xfId="16273"/>
    <cellStyle name="Note 2 3 5 2 3 4 2" xfId="30940"/>
    <cellStyle name="Note 2 3 5 2 3 5" xfId="41968"/>
    <cellStyle name="Note 2 3 5 2 4" xfId="10739"/>
    <cellStyle name="Note 2 3 5 2 4 2" xfId="20763"/>
    <cellStyle name="Note 2 3 5 2 4 2 2" xfId="39693"/>
    <cellStyle name="Note 2 3 5 2 4 3" xfId="25024"/>
    <cellStyle name="Note 2 3 5 2 4 3 2" xfId="43085"/>
    <cellStyle name="Note 2 3 5 2 4 4" xfId="15604"/>
    <cellStyle name="Note 2 3 5 2 4 4 2" xfId="31597"/>
    <cellStyle name="Note 2 3 5 2 4 5" xfId="35824"/>
    <cellStyle name="Note 2 3 5 2 5" xfId="11603"/>
    <cellStyle name="Note 2 3 5 2 5 2" xfId="21615"/>
    <cellStyle name="Note 2 3 5 2 5 2 2" xfId="43895"/>
    <cellStyle name="Note 2 3 5 2 5 3" xfId="25834"/>
    <cellStyle name="Note 2 3 5 2 5 3 2" xfId="40411"/>
    <cellStyle name="Note 2 3 5 2 5 4" xfId="16468"/>
    <cellStyle name="Note 2 3 5 2 5 4 2" xfId="30745"/>
    <cellStyle name="Note 2 3 5 2 5 5" xfId="41820"/>
    <cellStyle name="Note 2 3 5 2 6" xfId="10593"/>
    <cellStyle name="Note 2 3 5 2 6 2" xfId="20617"/>
    <cellStyle name="Note 2 3 5 2 6 2 2" xfId="39511"/>
    <cellStyle name="Note 2 3 5 2 6 3" xfId="24890"/>
    <cellStyle name="Note 2 3 5 2 6 3 2" xfId="41350"/>
    <cellStyle name="Note 2 3 5 2 6 4" xfId="15458"/>
    <cellStyle name="Note 2 3 5 2 6 4 2" xfId="31743"/>
    <cellStyle name="Note 2 3 5 2 6 5" xfId="41862"/>
    <cellStyle name="Note 2 3 5 2 7" xfId="11307"/>
    <cellStyle name="Note 2 3 5 2 7 2" xfId="21319"/>
    <cellStyle name="Note 2 3 5 2 7 2 2" xfId="30043"/>
    <cellStyle name="Note 2 3 5 2 7 3" xfId="25550"/>
    <cellStyle name="Note 2 3 5 2 7 3 2" xfId="43095"/>
    <cellStyle name="Note 2 3 5 2 7 4" xfId="16172"/>
    <cellStyle name="Note 2 3 5 2 7 4 2" xfId="31029"/>
    <cellStyle name="Note 2 3 5 2 7 5" xfId="39167"/>
    <cellStyle name="Note 2 3 5 2 8" xfId="11144"/>
    <cellStyle name="Note 2 3 5 2 8 2" xfId="21156"/>
    <cellStyle name="Note 2 3 5 2 8 2 2" xfId="30194"/>
    <cellStyle name="Note 2 3 5 2 8 3" xfId="25393"/>
    <cellStyle name="Note 2 3 5 2 8 3 2" xfId="46590"/>
    <cellStyle name="Note 2 3 5 2 8 4" xfId="16009"/>
    <cellStyle name="Note 2 3 5 2 8 4 2" xfId="31192"/>
    <cellStyle name="Note 2 3 5 2 8 5" xfId="44949"/>
    <cellStyle name="Note 2 3 5 2 9" xfId="11008"/>
    <cellStyle name="Note 2 3 5 2 9 2" xfId="21020"/>
    <cellStyle name="Note 2 3 5 2 9 2 2" xfId="36398"/>
    <cellStyle name="Note 2 3 5 2 9 3" xfId="25269"/>
    <cellStyle name="Note 2 3 5 2 9 3 2" xfId="43296"/>
    <cellStyle name="Note 2 3 5 2 9 4" xfId="15873"/>
    <cellStyle name="Note 2 3 5 2 9 4 2" xfId="31328"/>
    <cellStyle name="Note 2 3 5 2 9 5" xfId="41759"/>
    <cellStyle name="Note 2 3 5 20" xfId="35424"/>
    <cellStyle name="Note 2 3 5 3" xfId="11584"/>
    <cellStyle name="Note 2 3 5 3 2" xfId="21596"/>
    <cellStyle name="Note 2 3 5 3 2 2" xfId="41553"/>
    <cellStyle name="Note 2 3 5 3 3" xfId="25815"/>
    <cellStyle name="Note 2 3 5 3 3 2" xfId="43100"/>
    <cellStyle name="Note 2 3 5 3 4" xfId="16449"/>
    <cellStyle name="Note 2 3 5 3 4 2" xfId="30764"/>
    <cellStyle name="Note 2 3 5 3 5" xfId="39017"/>
    <cellStyle name="Note 2 3 5 4" xfId="11407"/>
    <cellStyle name="Note 2 3 5 4 2" xfId="21419"/>
    <cellStyle name="Note 2 3 5 4 2 2" xfId="29967"/>
    <cellStyle name="Note 2 3 5 4 3" xfId="25650"/>
    <cellStyle name="Note 2 3 5 4 3 2" xfId="29805"/>
    <cellStyle name="Note 2 3 5 4 4" xfId="16272"/>
    <cellStyle name="Note 2 3 5 4 4 2" xfId="30941"/>
    <cellStyle name="Note 2 3 5 4 5" xfId="44779"/>
    <cellStyle name="Note 2 3 5 5" xfId="10740"/>
    <cellStyle name="Note 2 3 5 5 2" xfId="20764"/>
    <cellStyle name="Note 2 3 5 5 2 2" xfId="45749"/>
    <cellStyle name="Note 2 3 5 5 3" xfId="25025"/>
    <cellStyle name="Note 2 3 5 5 3 2" xfId="36787"/>
    <cellStyle name="Note 2 3 5 5 4" xfId="15605"/>
    <cellStyle name="Note 2 3 5 5 4 2" xfId="31596"/>
    <cellStyle name="Note 2 3 5 5 5" xfId="38975"/>
    <cellStyle name="Note 2 3 5 6" xfId="11602"/>
    <cellStyle name="Note 2 3 5 6 2" xfId="21614"/>
    <cellStyle name="Note 2 3 5 6 2 2" xfId="46600"/>
    <cellStyle name="Note 2 3 5 6 3" xfId="25833"/>
    <cellStyle name="Note 2 3 5 6 3 2" xfId="37607"/>
    <cellStyle name="Note 2 3 5 6 4" xfId="16467"/>
    <cellStyle name="Note 2 3 5 6 4 2" xfId="30746"/>
    <cellStyle name="Note 2 3 5 6 5" xfId="44660"/>
    <cellStyle name="Note 2 3 5 7" xfId="10594"/>
    <cellStyle name="Note 2 3 5 7 2" xfId="20618"/>
    <cellStyle name="Note 2 3 5 7 2 2" xfId="45579"/>
    <cellStyle name="Note 2 3 5 7 3" xfId="24891"/>
    <cellStyle name="Note 2 3 5 7 3 2" xfId="35082"/>
    <cellStyle name="Note 2 3 5 7 4" xfId="15459"/>
    <cellStyle name="Note 2 3 5 7 4 2" xfId="31742"/>
    <cellStyle name="Note 2 3 5 7 5" xfId="35551"/>
    <cellStyle name="Note 2 3 5 8" xfId="11306"/>
    <cellStyle name="Note 2 3 5 8 2" xfId="21318"/>
    <cellStyle name="Note 2 3 5 8 2 2" xfId="30044"/>
    <cellStyle name="Note 2 3 5 8 3" xfId="25549"/>
    <cellStyle name="Note 2 3 5 8 3 2" xfId="45840"/>
    <cellStyle name="Note 2 3 5 8 4" xfId="16171"/>
    <cellStyle name="Note 2 3 5 8 4 2" xfId="31030"/>
    <cellStyle name="Note 2 3 5 8 5" xfId="36003"/>
    <cellStyle name="Note 2 3 5 9" xfId="11143"/>
    <cellStyle name="Note 2 3 5 9 2" xfId="21155"/>
    <cellStyle name="Note 2 3 5 9 2 2" xfId="30195"/>
    <cellStyle name="Note 2 3 5 9 3" xfId="25392"/>
    <cellStyle name="Note 2 3 5 9 3 2" xfId="40576"/>
    <cellStyle name="Note 2 3 5 9 4" xfId="16008"/>
    <cellStyle name="Note 2 3 5 9 4 2" xfId="31193"/>
    <cellStyle name="Note 2 3 5 9 5" xfId="38969"/>
    <cellStyle name="Note 2 3 6" xfId="5758"/>
    <cellStyle name="Note 2 3 6 10" xfId="10895"/>
    <cellStyle name="Note 2 3 6 10 2" xfId="20907"/>
    <cellStyle name="Note 2 3 6 10 2 2" xfId="42693"/>
    <cellStyle name="Note 2 3 6 10 3" xfId="25156"/>
    <cellStyle name="Note 2 3 6 10 3 2" xfId="46026"/>
    <cellStyle name="Note 2 3 6 10 4" xfId="15760"/>
    <cellStyle name="Note 2 3 6 10 4 2" xfId="31441"/>
    <cellStyle name="Note 2 3 6 10 5" xfId="38874"/>
    <cellStyle name="Note 2 3 6 11" xfId="10160"/>
    <cellStyle name="Note 2 3 6 11 2" xfId="20184"/>
    <cellStyle name="Note 2 3 6 11 2 2" xfId="36914"/>
    <cellStyle name="Note 2 3 6 11 3" xfId="24528"/>
    <cellStyle name="Note 2 3 6 11 3 2" xfId="39767"/>
    <cellStyle name="Note 2 3 6 11 4" xfId="15025"/>
    <cellStyle name="Note 2 3 6 11 4 2" xfId="32176"/>
    <cellStyle name="Note 2 3 6 11 5" xfId="38704"/>
    <cellStyle name="Note 2 3 6 12" xfId="10262"/>
    <cellStyle name="Note 2 3 6 12 2" xfId="20286"/>
    <cellStyle name="Note 2 3 6 12 2 2" xfId="38273"/>
    <cellStyle name="Note 2 3 6 12 3" xfId="24621"/>
    <cellStyle name="Note 2 3 6 12 3 2" xfId="43796"/>
    <cellStyle name="Note 2 3 6 12 4" xfId="15127"/>
    <cellStyle name="Note 2 3 6 12 4 2" xfId="32074"/>
    <cellStyle name="Note 2 3 6 12 5" xfId="35545"/>
    <cellStyle name="Note 2 3 6 13" xfId="10434"/>
    <cellStyle name="Note 2 3 6 13 2" xfId="20458"/>
    <cellStyle name="Note 2 3 6 13 2 2" xfId="36918"/>
    <cellStyle name="Note 2 3 6 13 3" xfId="24761"/>
    <cellStyle name="Note 2 3 6 13 3 2" xfId="43798"/>
    <cellStyle name="Note 2 3 6 13 4" xfId="15299"/>
    <cellStyle name="Note 2 3 6 13 4 2" xfId="31902"/>
    <cellStyle name="Note 2 3 6 13 5" xfId="42345"/>
    <cellStyle name="Note 2 3 6 14" xfId="10522"/>
    <cellStyle name="Note 2 3 6 14 2" xfId="20546"/>
    <cellStyle name="Note 2 3 6 14 2 2" xfId="45387"/>
    <cellStyle name="Note 2 3 6 14 3" xfId="24825"/>
    <cellStyle name="Note 2 3 6 14 3 2" xfId="45827"/>
    <cellStyle name="Note 2 3 6 14 4" xfId="15387"/>
    <cellStyle name="Note 2 3 6 14 4 2" xfId="31814"/>
    <cellStyle name="Note 2 3 6 14 5" xfId="42320"/>
    <cellStyle name="Note 2 3 6 15" xfId="19353"/>
    <cellStyle name="Note 2 3 6 15 2" xfId="40237"/>
    <cellStyle name="Note 2 3 6 16" xfId="19232"/>
    <cellStyle name="Note 2 3 6 16 2" xfId="41655"/>
    <cellStyle name="Note 2 3 6 17" xfId="14360"/>
    <cellStyle name="Note 2 3 6 17 2" xfId="32794"/>
    <cellStyle name="Note 2 3 6 18" xfId="9561"/>
    <cellStyle name="Note 2 3 6 18 2" xfId="35037"/>
    <cellStyle name="Note 2 3 6 18 3" xfId="44623"/>
    <cellStyle name="Note 2 3 6 19" xfId="38946"/>
    <cellStyle name="Note 2 3 6 2" xfId="11586"/>
    <cellStyle name="Note 2 3 6 2 2" xfId="21598"/>
    <cellStyle name="Note 2 3 6 2 2 2" xfId="38037"/>
    <cellStyle name="Note 2 3 6 2 3" xfId="25817"/>
    <cellStyle name="Note 2 3 6 2 3 2" xfId="39649"/>
    <cellStyle name="Note 2 3 6 2 4" xfId="16451"/>
    <cellStyle name="Note 2 3 6 2 4 2" xfId="30762"/>
    <cellStyle name="Note 2 3 6 2 5" xfId="42227"/>
    <cellStyle name="Note 2 3 6 3" xfId="11409"/>
    <cellStyle name="Note 2 3 6 3 2" xfId="21421"/>
    <cellStyle name="Note 2 3 6 3 2 2" xfId="29965"/>
    <cellStyle name="Note 2 3 6 3 3" xfId="25652"/>
    <cellStyle name="Note 2 3 6 3 3 2" xfId="29803"/>
    <cellStyle name="Note 2 3 6 3 4" xfId="16274"/>
    <cellStyle name="Note 2 3 6 3 4 2" xfId="30939"/>
    <cellStyle name="Note 2 3 6 3 5" xfId="35658"/>
    <cellStyle name="Note 2 3 6 4" xfId="10738"/>
    <cellStyle name="Note 2 3 6 4 2" xfId="20762"/>
    <cellStyle name="Note 2 3 6 4 2 2" xfId="36529"/>
    <cellStyle name="Note 2 3 6 4 3" xfId="25023"/>
    <cellStyle name="Note 2 3 6 4 3 2" xfId="45830"/>
    <cellStyle name="Note 2 3 6 4 4" xfId="15603"/>
    <cellStyle name="Note 2 3 6 4 4 2" xfId="31598"/>
    <cellStyle name="Note 2 3 6 4 5" xfId="42133"/>
    <cellStyle name="Note 2 3 6 5" xfId="11604"/>
    <cellStyle name="Note 2 3 6 5 2" xfId="21616"/>
    <cellStyle name="Note 2 3 6 5 2 2" xfId="37609"/>
    <cellStyle name="Note 2 3 6 5 3" xfId="25835"/>
    <cellStyle name="Note 2 3 6 5 3 2" xfId="46436"/>
    <cellStyle name="Note 2 3 6 5 4" xfId="16469"/>
    <cellStyle name="Note 2 3 6 5 4 2" xfId="30744"/>
    <cellStyle name="Note 2 3 6 5 5" xfId="35511"/>
    <cellStyle name="Note 2 3 6 6" xfId="10592"/>
    <cellStyle name="Note 2 3 6 6 2" xfId="20616"/>
    <cellStyle name="Note 2 3 6 6 2 2" xfId="37109"/>
    <cellStyle name="Note 2 3 6 6 3" xfId="24889"/>
    <cellStyle name="Note 2 3 6 6 3 2" xfId="44228"/>
    <cellStyle name="Note 2 3 6 6 4" xfId="15457"/>
    <cellStyle name="Note 2 3 6 6 4 2" xfId="31744"/>
    <cellStyle name="Note 2 3 6 6 5" xfId="44692"/>
    <cellStyle name="Note 2 3 6 7" xfId="11308"/>
    <cellStyle name="Note 2 3 6 7 2" xfId="21320"/>
    <cellStyle name="Note 2 3 6 7 2 2" xfId="30042"/>
    <cellStyle name="Note 2 3 6 7 3" xfId="25551"/>
    <cellStyle name="Note 2 3 6 7 3 2" xfId="36797"/>
    <cellStyle name="Note 2 3 6 7 4" xfId="16173"/>
    <cellStyle name="Note 2 3 6 7 4 2" xfId="31028"/>
    <cellStyle name="Note 2 3 6 7 5" xfId="45144"/>
    <cellStyle name="Note 2 3 6 8" xfId="11145"/>
    <cellStyle name="Note 2 3 6 8 2" xfId="21157"/>
    <cellStyle name="Note 2 3 6 8 2 2" xfId="30193"/>
    <cellStyle name="Note 2 3 6 8 3" xfId="25394"/>
    <cellStyle name="Note 2 3 6 8 3 2" xfId="43886"/>
    <cellStyle name="Note 2 3 6 8 4" xfId="16010"/>
    <cellStyle name="Note 2 3 6 8 4 2" xfId="31191"/>
    <cellStyle name="Note 2 3 6 8 5" xfId="42180"/>
    <cellStyle name="Note 2 3 6 9" xfId="11009"/>
    <cellStyle name="Note 2 3 6 9 2" xfId="21021"/>
    <cellStyle name="Note 2 3 6 9 2 2" xfId="39314"/>
    <cellStyle name="Note 2 3 6 9 3" xfId="25270"/>
    <cellStyle name="Note 2 3 6 9 3 2" xfId="37001"/>
    <cellStyle name="Note 2 3 6 9 4" xfId="15874"/>
    <cellStyle name="Note 2 3 6 9 4 2" xfId="31327"/>
    <cellStyle name="Note 2 3 6 9 5" xfId="35451"/>
    <cellStyle name="Note 2 3 7" xfId="5759"/>
    <cellStyle name="Note 2 3 7 10" xfId="10896"/>
    <cellStyle name="Note 2 3 7 10 2" xfId="20908"/>
    <cellStyle name="Note 2 3 7 10 2 2" xfId="36396"/>
    <cellStyle name="Note 2 3 7 10 3" xfId="25157"/>
    <cellStyle name="Note 2 3 7 10 3 2" xfId="43294"/>
    <cellStyle name="Note 2 3 7 10 4" xfId="15761"/>
    <cellStyle name="Note 2 3 7 10 4 2" xfId="31440"/>
    <cellStyle name="Note 2 3 7 10 5" xfId="44861"/>
    <cellStyle name="Note 2 3 7 11" xfId="10159"/>
    <cellStyle name="Note 2 3 7 11 2" xfId="20183"/>
    <cellStyle name="Note 2 3 7 11 2 2" xfId="43212"/>
    <cellStyle name="Note 2 3 7 11 3" xfId="24527"/>
    <cellStyle name="Note 2 3 7 11 3 2" xfId="36596"/>
    <cellStyle name="Note 2 3 7 11 4" xfId="15024"/>
    <cellStyle name="Note 2 3 7 11 4 2" xfId="32177"/>
    <cellStyle name="Note 2 3 7 11 5" xfId="41155"/>
    <cellStyle name="Note 2 3 7 12" xfId="10261"/>
    <cellStyle name="Note 2 3 7 12 2" xfId="20285"/>
    <cellStyle name="Note 2 3 7 12 2 2" xfId="36386"/>
    <cellStyle name="Note 2 3 7 12 3" xfId="24620"/>
    <cellStyle name="Note 2 3 7 12 3 2" xfId="46506"/>
    <cellStyle name="Note 2 3 7 12 4" xfId="15126"/>
    <cellStyle name="Note 2 3 7 12 4 2" xfId="32075"/>
    <cellStyle name="Note 2 3 7 12 5" xfId="41856"/>
    <cellStyle name="Note 2 3 7 13" xfId="10433"/>
    <cellStyle name="Note 2 3 7 13 2" xfId="20457"/>
    <cellStyle name="Note 2 3 7 13 2 2" xfId="43216"/>
    <cellStyle name="Note 2 3 7 13 3" xfId="24760"/>
    <cellStyle name="Note 2 3 7 13 3 2" xfId="46508"/>
    <cellStyle name="Note 2 3 7 13 4" xfId="15298"/>
    <cellStyle name="Note 2 3 7 13 4 2" xfId="31903"/>
    <cellStyle name="Note 2 3 7 13 5" xfId="45116"/>
    <cellStyle name="Note 2 3 7 14" xfId="10521"/>
    <cellStyle name="Note 2 3 7 14 2" xfId="20545"/>
    <cellStyle name="Note 2 3 7 14 2 2" xfId="39311"/>
    <cellStyle name="Note 2 3 7 14 3" xfId="24824"/>
    <cellStyle name="Note 2 3 7 14 3 2" xfId="39772"/>
    <cellStyle name="Note 2 3 7 14 4" xfId="15386"/>
    <cellStyle name="Note 2 3 7 14 4 2" xfId="31815"/>
    <cellStyle name="Note 2 3 7 14 5" xfId="45091"/>
    <cellStyle name="Note 2 3 7 15" xfId="19354"/>
    <cellStyle name="Note 2 3 7 15 2" xfId="46274"/>
    <cellStyle name="Note 2 3 7 16" xfId="19231"/>
    <cellStyle name="Note 2 3 7 16 2" xfId="44524"/>
    <cellStyle name="Note 2 3 7 17" xfId="14361"/>
    <cellStyle name="Note 2 3 7 17 2" xfId="32793"/>
    <cellStyle name="Note 2 3 7 18" xfId="9562"/>
    <cellStyle name="Note 2 3 7 18 2" xfId="35038"/>
    <cellStyle name="Note 2 3 7 18 3" xfId="41772"/>
    <cellStyle name="Note 2 3 7 19" xfId="44938"/>
    <cellStyle name="Note 2 3 7 2" xfId="11587"/>
    <cellStyle name="Note 2 3 7 2 2" xfId="21599"/>
    <cellStyle name="Note 2 3 7 2 2 2" xfId="41257"/>
    <cellStyle name="Note 2 3 7 2 3" xfId="25818"/>
    <cellStyle name="Note 2 3 7 2 3 2" xfId="45706"/>
    <cellStyle name="Note 2 3 7 2 4" xfId="16452"/>
    <cellStyle name="Note 2 3 7 2 4 2" xfId="30761"/>
    <cellStyle name="Note 2 3 7 2 5" xfId="35924"/>
    <cellStyle name="Note 2 3 7 3" xfId="11410"/>
    <cellStyle name="Note 2 3 7 3 2" xfId="21422"/>
    <cellStyle name="Note 2 3 7 3 2 2" xfId="29964"/>
    <cellStyle name="Note 2 3 7 3 3" xfId="25653"/>
    <cellStyle name="Note 2 3 7 3 3 2" xfId="29802"/>
    <cellStyle name="Note 2 3 7 3 4" xfId="16275"/>
    <cellStyle name="Note 2 3 7 3 4 2" xfId="30938"/>
    <cellStyle name="Note 2 3 7 3 5" xfId="39069"/>
    <cellStyle name="Note 2 3 7 4" xfId="10737"/>
    <cellStyle name="Note 2 3 7 4 2" xfId="20761"/>
    <cellStyle name="Note 2 3 7 4 2 2" xfId="42825"/>
    <cellStyle name="Note 2 3 7 4 3" xfId="25022"/>
    <cellStyle name="Note 2 3 7 4 3 2" xfId="39775"/>
    <cellStyle name="Note 2 3 7 4 4" xfId="15602"/>
    <cellStyle name="Note 2 3 7 4 4 2" xfId="31599"/>
    <cellStyle name="Note 2 3 7 4 5" xfId="44914"/>
    <cellStyle name="Note 2 3 7 5" xfId="11605"/>
    <cellStyle name="Note 2 3 7 5 2" xfId="21617"/>
    <cellStyle name="Note 2 3 7 5 2 2" xfId="40439"/>
    <cellStyle name="Note 2 3 7 5 3" xfId="25836"/>
    <cellStyle name="Note 2 3 7 5 3 2" xfId="43727"/>
    <cellStyle name="Note 2 3 7 5 4" xfId="16470"/>
    <cellStyle name="Note 2 3 7 5 4 2" xfId="30743"/>
    <cellStyle name="Note 2 3 7 5 5" xfId="38567"/>
    <cellStyle name="Note 2 3 7 6" xfId="10591"/>
    <cellStyle name="Note 2 3 7 6 2" xfId="20615"/>
    <cellStyle name="Note 2 3 7 6 2 2" xfId="43404"/>
    <cellStyle name="Note 2 3 7 6 3" xfId="24888"/>
    <cellStyle name="Note 2 3 7 6 3 2" xfId="38188"/>
    <cellStyle name="Note 2 3 7 6 4" xfId="15456"/>
    <cellStyle name="Note 2 3 7 6 4 2" xfId="31745"/>
    <cellStyle name="Note 2 3 7 6 5" xfId="38656"/>
    <cellStyle name="Note 2 3 7 7" xfId="11309"/>
    <cellStyle name="Note 2 3 7 7 2" xfId="21321"/>
    <cellStyle name="Note 2 3 7 7 2 2" xfId="30041"/>
    <cellStyle name="Note 2 3 7 7 3" xfId="25552"/>
    <cellStyle name="Note 2 3 7 7 3 2" xfId="29834"/>
    <cellStyle name="Note 2 3 7 7 4" xfId="16174"/>
    <cellStyle name="Note 2 3 7 7 4 2" xfId="31027"/>
    <cellStyle name="Note 2 3 7 7 5" xfId="42384"/>
    <cellStyle name="Note 2 3 7 8" xfId="11146"/>
    <cellStyle name="Note 2 3 7 8 2" xfId="21158"/>
    <cellStyle name="Note 2 3 7 8 2 2" xfId="30192"/>
    <cellStyle name="Note 2 3 7 8 3" xfId="25395"/>
    <cellStyle name="Note 2 3 7 8 3 2" xfId="37600"/>
    <cellStyle name="Note 2 3 7 8 4" xfId="16011"/>
    <cellStyle name="Note 2 3 7 8 4 2" xfId="31190"/>
    <cellStyle name="Note 2 3 7 8 5" xfId="35871"/>
    <cellStyle name="Note 2 3 7 9" xfId="11010"/>
    <cellStyle name="Note 2 3 7 9 2" xfId="21022"/>
    <cellStyle name="Note 2 3 7 9 2 2" xfId="45390"/>
    <cellStyle name="Note 2 3 7 9 3" xfId="25271"/>
    <cellStyle name="Note 2 3 7 9 3 2" xfId="40029"/>
    <cellStyle name="Note 2 3 7 9 4" xfId="15875"/>
    <cellStyle name="Note 2 3 7 9 4 2" xfId="31326"/>
    <cellStyle name="Note 2 3 7 9 5" xfId="38872"/>
    <cellStyle name="Note 2 3 8" xfId="5760"/>
    <cellStyle name="Note 2 3 8 10" xfId="10897"/>
    <cellStyle name="Note 2 3 8 10 2" xfId="20909"/>
    <cellStyle name="Note 2 3 8 10 2 2" xfId="38263"/>
    <cellStyle name="Note 2 3 8 10 3" xfId="25158"/>
    <cellStyle name="Note 2 3 8 10 3 2" xfId="36999"/>
    <cellStyle name="Note 2 3 8 10 4" xfId="15762"/>
    <cellStyle name="Note 2 3 8 10 4 2" xfId="31439"/>
    <cellStyle name="Note 2 3 8 10 5" xfId="42080"/>
    <cellStyle name="Note 2 3 8 11" xfId="10158"/>
    <cellStyle name="Note 2 3 8 11 2" xfId="20182"/>
    <cellStyle name="Note 2 3 8 11 2 2" xfId="45948"/>
    <cellStyle name="Note 2 3 8 11 3" xfId="24526"/>
    <cellStyle name="Note 2 3 8 11 3 2" xfId="42895"/>
    <cellStyle name="Note 2 3 8 11 4" xfId="15023"/>
    <cellStyle name="Note 2 3 8 11 4 2" xfId="32178"/>
    <cellStyle name="Note 2 3 8 11 5" xfId="41088"/>
    <cellStyle name="Note 2 3 8 12" xfId="10260"/>
    <cellStyle name="Note 2 3 8 12 2" xfId="20284"/>
    <cellStyle name="Note 2 3 8 12 2 2" xfId="42683"/>
    <cellStyle name="Note 2 3 8 12 3" xfId="24619"/>
    <cellStyle name="Note 2 3 8 12 3 2" xfId="40484"/>
    <cellStyle name="Note 2 3 8 12 4" xfId="15125"/>
    <cellStyle name="Note 2 3 8 12 4 2" xfId="32076"/>
    <cellStyle name="Note 2 3 8 12 5" xfId="44686"/>
    <cellStyle name="Note 2 3 8 13" xfId="10432"/>
    <cellStyle name="Note 2 3 8 13 2" xfId="20456"/>
    <cellStyle name="Note 2 3 8 13 2 2" xfId="45952"/>
    <cellStyle name="Note 2 3 8 13 3" xfId="24759"/>
    <cellStyle name="Note 2 3 8 13 3 2" xfId="40486"/>
    <cellStyle name="Note 2 3 8 13 4" xfId="15297"/>
    <cellStyle name="Note 2 3 8 13 4 2" xfId="31904"/>
    <cellStyle name="Note 2 3 8 13 5" xfId="39134"/>
    <cellStyle name="Note 2 3 8 14" xfId="10520"/>
    <cellStyle name="Note 2 3 8 14 2" xfId="20544"/>
    <cellStyle name="Note 2 3 8 14 2 2" xfId="35158"/>
    <cellStyle name="Note 2 3 8 14 3" xfId="24823"/>
    <cellStyle name="Note 2 3 8 14 3 2" xfId="36601"/>
    <cellStyle name="Note 2 3 8 14 4" xfId="15385"/>
    <cellStyle name="Note 2 3 8 14 4 2" xfId="31816"/>
    <cellStyle name="Note 2 3 8 14 5" xfId="39109"/>
    <cellStyle name="Note 2 3 8 15" xfId="19355"/>
    <cellStyle name="Note 2 3 8 15 2" xfId="43552"/>
    <cellStyle name="Note 2 3 8 16" xfId="19230"/>
    <cellStyle name="Note 2 3 8 16 2" xfId="38491"/>
    <cellStyle name="Note 2 3 8 17" xfId="14362"/>
    <cellStyle name="Note 2 3 8 17 2" xfId="32792"/>
    <cellStyle name="Note 2 3 8 18" xfId="9563"/>
    <cellStyle name="Note 2 3 8 18 2" xfId="35039"/>
    <cellStyle name="Note 2 3 8 18 3" xfId="35464"/>
    <cellStyle name="Note 2 3 8 19" xfId="42157"/>
    <cellStyle name="Note 2 3 8 2" xfId="11588"/>
    <cellStyle name="Note 2 3 8 2 2" xfId="21600"/>
    <cellStyle name="Note 2 3 8 2 2 2" xfId="41005"/>
    <cellStyle name="Note 2 3 8 2 3" xfId="25819"/>
    <cellStyle name="Note 2 3 8 2 3 2" xfId="42958"/>
    <cellStyle name="Note 2 3 8 2 4" xfId="16453"/>
    <cellStyle name="Note 2 3 8 2 4 2" xfId="30760"/>
    <cellStyle name="Note 2 3 8 2 5" xfId="38766"/>
    <cellStyle name="Note 2 3 8 3" xfId="11411"/>
    <cellStyle name="Note 2 3 8 3 2" xfId="21423"/>
    <cellStyle name="Note 2 3 8 3 2 2" xfId="29963"/>
    <cellStyle name="Note 2 3 8 3 3" xfId="25654"/>
    <cellStyle name="Note 2 3 8 3 3 2" xfId="29801"/>
    <cellStyle name="Note 2 3 8 3 4" xfId="16276"/>
    <cellStyle name="Note 2 3 8 3 4 2" xfId="30937"/>
    <cellStyle name="Note 2 3 8 3 5" xfId="45050"/>
    <cellStyle name="Note 2 3 8 4" xfId="10736"/>
    <cellStyle name="Note 2 3 8 4 2" xfId="20760"/>
    <cellStyle name="Note 2 3 8 4 2 2" xfId="45581"/>
    <cellStyle name="Note 2 3 8 4 3" xfId="25021"/>
    <cellStyle name="Note 2 3 8 4 3 2" xfId="36604"/>
    <cellStyle name="Note 2 3 8 4 4" xfId="15601"/>
    <cellStyle name="Note 2 3 8 4 4 2" xfId="31600"/>
    <cellStyle name="Note 2 3 8 4 5" xfId="38922"/>
    <cellStyle name="Note 2 3 8 5" xfId="11606"/>
    <cellStyle name="Note 2 3 8 5 2" xfId="21618"/>
    <cellStyle name="Note 2 3 8 5 2 2" xfId="46461"/>
    <cellStyle name="Note 2 3 8 5 3" xfId="25837"/>
    <cellStyle name="Note 2 3 8 5 3 2" xfId="37434"/>
    <cellStyle name="Note 2 3 8 5 4" xfId="16471"/>
    <cellStyle name="Note 2 3 8 5 4 2" xfId="30742"/>
    <cellStyle name="Note 2 3 8 5 5" xfId="44622"/>
    <cellStyle name="Note 2 3 8 6" xfId="10590"/>
    <cellStyle name="Note 2 3 8 6 2" xfId="20614"/>
    <cellStyle name="Note 2 3 8 6 2 2" xfId="46133"/>
    <cellStyle name="Note 2 3 8 6 3" xfId="24887"/>
    <cellStyle name="Note 2 3 8 6 3 2" xfId="36501"/>
    <cellStyle name="Note 2 3 8 6 4" xfId="15455"/>
    <cellStyle name="Note 2 3 8 6 4 2" xfId="31746"/>
    <cellStyle name="Note 2 3 8 6 5" xfId="35608"/>
    <cellStyle name="Note 2 3 8 7" xfId="11310"/>
    <cellStyle name="Note 2 3 8 7 2" xfId="21322"/>
    <cellStyle name="Note 2 3 8 7 2 2" xfId="30040"/>
    <cellStyle name="Note 2 3 8 7 3" xfId="25553"/>
    <cellStyle name="Note 2 3 8 7 3 2" xfId="40581"/>
    <cellStyle name="Note 2 3 8 7 4" xfId="16175"/>
    <cellStyle name="Note 2 3 8 7 4 2" xfId="31026"/>
    <cellStyle name="Note 2 3 8 7 5" xfId="36074"/>
    <cellStyle name="Note 2 3 8 8" xfId="11147"/>
    <cellStyle name="Note 2 3 8 8 2" xfId="21159"/>
    <cellStyle name="Note 2 3 8 8 2 2" xfId="30191"/>
    <cellStyle name="Note 2 3 8 8 3" xfId="25396"/>
    <cellStyle name="Note 2 3 8 8 3 2" xfId="40649"/>
    <cellStyle name="Note 2 3 8 8 4" xfId="16012"/>
    <cellStyle name="Note 2 3 8 8 4 2" xfId="31189"/>
    <cellStyle name="Note 2 3 8 8 5" xfId="39025"/>
    <cellStyle name="Note 2 3 8 9" xfId="11011"/>
    <cellStyle name="Note 2 3 8 9 2" xfId="21023"/>
    <cellStyle name="Note 2 3 8 9 2 2" xfId="36333"/>
    <cellStyle name="Note 2 3 8 9 3" xfId="25272"/>
    <cellStyle name="Note 2 3 8 9 3 2" xfId="46070"/>
    <cellStyle name="Note 2 3 8 9 4" xfId="15876"/>
    <cellStyle name="Note 2 3 8 9 4 2" xfId="31325"/>
    <cellStyle name="Note 2 3 8 9 5" xfId="44859"/>
    <cellStyle name="Note 2 3 9" xfId="11565"/>
    <cellStyle name="Note 2 3 9 2" xfId="21577"/>
    <cellStyle name="Note 2 3 9 2 2" xfId="36822"/>
    <cellStyle name="Note 2 3 9 3" xfId="25796"/>
    <cellStyle name="Note 2 3 9 3 2" xfId="37852"/>
    <cellStyle name="Note 2 3 9 4" xfId="16430"/>
    <cellStyle name="Note 2 3 9 4 2" xfId="30783"/>
    <cellStyle name="Note 2 3 9 5" xfId="44659"/>
    <cellStyle name="Note 2 4" xfId="5761"/>
    <cellStyle name="Note 2 4 10" xfId="11012"/>
    <cellStyle name="Note 2 4 10 2" xfId="21024"/>
    <cellStyle name="Note 2 4 10 2 2" xfId="38393"/>
    <cellStyle name="Note 2 4 10 3" xfId="25273"/>
    <cellStyle name="Note 2 4 10 3 2" xfId="43340"/>
    <cellStyle name="Note 2 4 10 4" xfId="15877"/>
    <cellStyle name="Note 2 4 10 4 2" xfId="31324"/>
    <cellStyle name="Note 2 4 10 5" xfId="42078"/>
    <cellStyle name="Note 2 4 11" xfId="10898"/>
    <cellStyle name="Note 2 4 11 2" xfId="20910"/>
    <cellStyle name="Note 2 4 11 2 2" xfId="44300"/>
    <cellStyle name="Note 2 4 11 3" xfId="25159"/>
    <cellStyle name="Note 2 4 11 3 2" xfId="40027"/>
    <cellStyle name="Note 2 4 11 4" xfId="15763"/>
    <cellStyle name="Note 2 4 11 4 2" xfId="31438"/>
    <cellStyle name="Note 2 4 11 5" xfId="35773"/>
    <cellStyle name="Note 2 4 12" xfId="10157"/>
    <cellStyle name="Note 2 4 12 2" xfId="20181"/>
    <cellStyle name="Note 2 4 12 2 2" xfId="39901"/>
    <cellStyle name="Note 2 4 12 3" xfId="24525"/>
    <cellStyle name="Note 2 4 12 3 2" xfId="45645"/>
    <cellStyle name="Note 2 4 12 4" xfId="15022"/>
    <cellStyle name="Note 2 4 12 4 2" xfId="32179"/>
    <cellStyle name="Note 2 4 12 5" xfId="38148"/>
    <cellStyle name="Note 2 4 13" xfId="10259"/>
    <cellStyle name="Note 2 4 13 2" xfId="20283"/>
    <cellStyle name="Note 2 4 13 2 2" xfId="45444"/>
    <cellStyle name="Note 2 4 13 3" xfId="24618"/>
    <cellStyle name="Note 2 4 13 3 2" xfId="37657"/>
    <cellStyle name="Note 2 4 13 4" xfId="15124"/>
    <cellStyle name="Note 2 4 13 4 2" xfId="32077"/>
    <cellStyle name="Note 2 4 13 5" xfId="38650"/>
    <cellStyle name="Note 2 4 14" xfId="10431"/>
    <cellStyle name="Note 2 4 14 2" xfId="20455"/>
    <cellStyle name="Note 2 4 14 2 2" xfId="39905"/>
    <cellStyle name="Note 2 4 14 3" xfId="24758"/>
    <cellStyle name="Note 2 4 14 3 2" xfId="37659"/>
    <cellStyle name="Note 2 4 14 4" xfId="15296"/>
    <cellStyle name="Note 2 4 14 4 2" xfId="31905"/>
    <cellStyle name="Note 2 4 14 5" xfId="35643"/>
    <cellStyle name="Note 2 4 15" xfId="10519"/>
    <cellStyle name="Note 2 4 15 2" xfId="20543"/>
    <cellStyle name="Note 2 4 15 2 2" xfId="41427"/>
    <cellStyle name="Note 2 4 15 3" xfId="24822"/>
    <cellStyle name="Note 2 4 15 3 2" xfId="42900"/>
    <cellStyle name="Note 2 4 15 4" xfId="15384"/>
    <cellStyle name="Note 2 4 15 4 2" xfId="31817"/>
    <cellStyle name="Note 2 4 15 5" xfId="35696"/>
    <cellStyle name="Note 2 4 16" xfId="19356"/>
    <cellStyle name="Note 2 4 16 2" xfId="37255"/>
    <cellStyle name="Note 2 4 17" xfId="19229"/>
    <cellStyle name="Note 2 4 17 2" xfId="35318"/>
    <cellStyle name="Note 2 4 18" xfId="14363"/>
    <cellStyle name="Note 2 4 18 2" xfId="32791"/>
    <cellStyle name="Note 2 4 19" xfId="9564"/>
    <cellStyle name="Note 2 4 19 2" xfId="35040"/>
    <cellStyle name="Note 2 4 19 3" xfId="38530"/>
    <cellStyle name="Note 2 4 2" xfId="5762"/>
    <cellStyle name="Note 2 4 2 10" xfId="10899"/>
    <cellStyle name="Note 2 4 2 10 2" xfId="20911"/>
    <cellStyle name="Note 2 4 2 10 2 2" xfId="41426"/>
    <cellStyle name="Note 2 4 2 10 3" xfId="25160"/>
    <cellStyle name="Note 2 4 2 10 3 2" xfId="46068"/>
    <cellStyle name="Note 2 4 2 10 4" xfId="15764"/>
    <cellStyle name="Note 2 4 2 10 4 2" xfId="31437"/>
    <cellStyle name="Note 2 4 2 10 5" xfId="38920"/>
    <cellStyle name="Note 2 4 2 11" xfId="10156"/>
    <cellStyle name="Note 2 4 2 11 2" xfId="20180"/>
    <cellStyle name="Note 2 4 2 11 2 2" xfId="37268"/>
    <cellStyle name="Note 2 4 2 11 3" xfId="24524"/>
    <cellStyle name="Note 2 4 2 11 3 2" xfId="39584"/>
    <cellStyle name="Note 2 4 2 11 4" xfId="15021"/>
    <cellStyle name="Note 2 4 2 11 4 2" xfId="32180"/>
    <cellStyle name="Note 2 4 2 11 5" xfId="36094"/>
    <cellStyle name="Note 2 4 2 12" xfId="10258"/>
    <cellStyle name="Note 2 4 2 12 2" xfId="20282"/>
    <cellStyle name="Note 2 4 2 12 2 2" xfId="39369"/>
    <cellStyle name="Note 2 4 2 12 3" xfId="24617"/>
    <cellStyle name="Note 2 4 2 12 3 2" xfId="43943"/>
    <cellStyle name="Note 2 4 2 12 4" xfId="15123"/>
    <cellStyle name="Note 2 4 2 12 4 2" xfId="32078"/>
    <cellStyle name="Note 2 4 2 12 5" xfId="35602"/>
    <cellStyle name="Note 2 4 2 13" xfId="10430"/>
    <cellStyle name="Note 2 4 2 13 2" xfId="20454"/>
    <cellStyle name="Note 2 4 2 13 2 2" xfId="37284"/>
    <cellStyle name="Note 2 4 2 13 3" xfId="24757"/>
    <cellStyle name="Note 2 4 2 13 3 2" xfId="43945"/>
    <cellStyle name="Note 2 4 2 13 4" xfId="15295"/>
    <cellStyle name="Note 2 4 2 13 4 2" xfId="31906"/>
    <cellStyle name="Note 2 4 2 13 5" xfId="41953"/>
    <cellStyle name="Note 2 4 2 14" xfId="10518"/>
    <cellStyle name="Note 2 4 2 14 2" xfId="20542"/>
    <cellStyle name="Note 2 4 2 14 2 2" xfId="44301"/>
    <cellStyle name="Note 2 4 2 14 3" xfId="24821"/>
    <cellStyle name="Note 2 4 2 14 3 2" xfId="45649"/>
    <cellStyle name="Note 2 4 2 14 4" xfId="15383"/>
    <cellStyle name="Note 2 4 2 14 4 2" xfId="31818"/>
    <cellStyle name="Note 2 4 2 14 5" xfId="42012"/>
    <cellStyle name="Note 2 4 2 15" xfId="19357"/>
    <cellStyle name="Note 2 4 2 15 2" xfId="39888"/>
    <cellStyle name="Note 2 4 2 16" xfId="19228"/>
    <cellStyle name="Note 2 4 2 16 2" xfId="41589"/>
    <cellStyle name="Note 2 4 2 17" xfId="14364"/>
    <cellStyle name="Note 2 4 2 17 2" xfId="32790"/>
    <cellStyle name="Note 2 4 2 18" xfId="9565"/>
    <cellStyle name="Note 2 4 2 18 2" xfId="35041"/>
    <cellStyle name="Note 2 4 2 18 3" xfId="44586"/>
    <cellStyle name="Note 2 4 2 19" xfId="38998"/>
    <cellStyle name="Note 2 4 2 2" xfId="11590"/>
    <cellStyle name="Note 2 4 2 2 2" xfId="21602"/>
    <cellStyle name="Note 2 4 2 2 2 2" xfId="46833"/>
    <cellStyle name="Note 2 4 2 2 3" xfId="25821"/>
    <cellStyle name="Note 2 4 2 2 3 2" xfId="40939"/>
    <cellStyle name="Note 2 4 2 2 4" xfId="16455"/>
    <cellStyle name="Note 2 4 2 2 4 2" xfId="30758"/>
    <cellStyle name="Note 2 4 2 2 5" xfId="41972"/>
    <cellStyle name="Note 2 4 2 3" xfId="11413"/>
    <cellStyle name="Note 2 4 2 3 2" xfId="21425"/>
    <cellStyle name="Note 2 4 2 3 2 2" xfId="29961"/>
    <cellStyle name="Note 2 4 2 3 3" xfId="25656"/>
    <cellStyle name="Note 2 4 2 3 3 2" xfId="29799"/>
    <cellStyle name="Note 2 4 2 3 4" xfId="16278"/>
    <cellStyle name="Note 2 4 2 3 4 2" xfId="30935"/>
    <cellStyle name="Note 2 4 2 3 5" xfId="35976"/>
    <cellStyle name="Note 2 4 2 4" xfId="10734"/>
    <cellStyle name="Note 2 4 2 4 2" xfId="20758"/>
    <cellStyle name="Note 2 4 2 4 2 2" xfId="37111"/>
    <cellStyle name="Note 2 4 2 4 3" xfId="25019"/>
    <cellStyle name="Note 2 4 2 4 3 2" xfId="45652"/>
    <cellStyle name="Note 2 4 2 4 4" xfId="15599"/>
    <cellStyle name="Note 2 4 2 4 4 2" xfId="31602"/>
    <cellStyle name="Note 2 4 2 4 5" xfId="35776"/>
    <cellStyle name="Note 2 4 2 5" xfId="11608"/>
    <cellStyle name="Note 2 4 2 5 2" xfId="21620"/>
    <cellStyle name="Note 2 4 2 5 2 2" xfId="37463"/>
    <cellStyle name="Note 2 4 2 5 3" xfId="25839"/>
    <cellStyle name="Note 2 4 2 5 3 2" xfId="46146"/>
    <cellStyle name="Note 2 4 2 5 4" xfId="16473"/>
    <cellStyle name="Note 2 4 2 5 4 2" xfId="30740"/>
    <cellStyle name="Note 2 4 2 5 5" xfId="35463"/>
    <cellStyle name="Note 2 4 2 6" xfId="10588"/>
    <cellStyle name="Note 2 4 2 6 2" xfId="20612"/>
    <cellStyle name="Note 2 4 2 6 2 2" xfId="30210"/>
    <cellStyle name="Note 2 4 2 6 3" xfId="24885"/>
    <cellStyle name="Note 2 4 2 6 3 2" xfId="45553"/>
    <cellStyle name="Note 2 4 2 6 4" xfId="15453"/>
    <cellStyle name="Note 2 4 2 6 4 2" xfId="31748"/>
    <cellStyle name="Note 2 4 2 6 5" xfId="44729"/>
    <cellStyle name="Note 2 4 2 7" xfId="11324"/>
    <cellStyle name="Note 2 4 2 7 2" xfId="21336"/>
    <cellStyle name="Note 2 4 2 7 2 2" xfId="30038"/>
    <cellStyle name="Note 2 4 2 7 3" xfId="25567"/>
    <cellStyle name="Note 2 4 2 7 3 2" xfId="43651"/>
    <cellStyle name="Note 2 4 2 7 4" xfId="16189"/>
    <cellStyle name="Note 2 4 2 7 4 2" xfId="31024"/>
    <cellStyle name="Note 2 4 2 7 5" xfId="41813"/>
    <cellStyle name="Note 2 4 2 8" xfId="11149"/>
    <cellStyle name="Note 2 4 2 8 2" xfId="21161"/>
    <cellStyle name="Note 2 4 2 8 2 2" xfId="30189"/>
    <cellStyle name="Note 2 4 2 8 3" xfId="25398"/>
    <cellStyle name="Note 2 4 2 8 3 2" xfId="43955"/>
    <cellStyle name="Note 2 4 2 8 4" xfId="16014"/>
    <cellStyle name="Note 2 4 2 8 4 2" xfId="31187"/>
    <cellStyle name="Note 2 4 2 8 5" xfId="42235"/>
    <cellStyle name="Note 2 4 2 9" xfId="11013"/>
    <cellStyle name="Note 2 4 2 9 2" xfId="21025"/>
    <cellStyle name="Note 2 4 2 9 2 2" xfId="35289"/>
    <cellStyle name="Note 2 4 2 9 3" xfId="25274"/>
    <cellStyle name="Note 2 4 2 9 3 2" xfId="37046"/>
    <cellStyle name="Note 2 4 2 9 4" xfId="15878"/>
    <cellStyle name="Note 2 4 2 9 4 2" xfId="31323"/>
    <cellStyle name="Note 2 4 2 9 5" xfId="35771"/>
    <cellStyle name="Note 2 4 20" xfId="35848"/>
    <cellStyle name="Note 2 4 3" xfId="11589"/>
    <cellStyle name="Note 2 4 3 2" xfId="21601"/>
    <cellStyle name="Note 2 4 3 2 2" xfId="40837"/>
    <cellStyle name="Note 2 4 3 3" xfId="25820"/>
    <cellStyle name="Note 2 4 3 3 2" xfId="36659"/>
    <cellStyle name="Note 2 4 3 4" xfId="16454"/>
    <cellStyle name="Note 2 4 3 4 2" xfId="30759"/>
    <cellStyle name="Note 2 4 3 5" xfId="44783"/>
    <cellStyle name="Note 2 4 4" xfId="11412"/>
    <cellStyle name="Note 2 4 4 2" xfId="21424"/>
    <cellStyle name="Note 2 4 4 2 2" xfId="29962"/>
    <cellStyle name="Note 2 4 4 3" xfId="25655"/>
    <cellStyle name="Note 2 4 4 3 2" xfId="29800"/>
    <cellStyle name="Note 2 4 4 4" xfId="16277"/>
    <cellStyle name="Note 2 4 4 4 2" xfId="30936"/>
    <cellStyle name="Note 2 4 4 5" xfId="42279"/>
    <cellStyle name="Note 2 4 5" xfId="10735"/>
    <cellStyle name="Note 2 4 5 2" xfId="20759"/>
    <cellStyle name="Note 2 4 5 2 2" xfId="39513"/>
    <cellStyle name="Note 2 4 5 3" xfId="25020"/>
    <cellStyle name="Note 2 4 5 3 2" xfId="42903"/>
    <cellStyle name="Note 2 4 5 4" xfId="15600"/>
    <cellStyle name="Note 2 4 5 4 2" xfId="31601"/>
    <cellStyle name="Note 2 4 5 5" xfId="34837"/>
    <cellStyle name="Note 2 4 6" xfId="11607"/>
    <cellStyle name="Note 2 4 6 2" xfId="21619"/>
    <cellStyle name="Note 2 4 6 2 2" xfId="43751"/>
    <cellStyle name="Note 2 4 6 3" xfId="25838"/>
    <cellStyle name="Note 2 4 6 3 2" xfId="40104"/>
    <cellStyle name="Note 2 4 6 4" xfId="16472"/>
    <cellStyle name="Note 2 4 6 4 2" xfId="30741"/>
    <cellStyle name="Note 2 4 6 5" xfId="41771"/>
    <cellStyle name="Note 2 4 7" xfId="10589"/>
    <cellStyle name="Note 2 4 7 2" xfId="20613"/>
    <cellStyle name="Note 2 4 7 2 2" xfId="40091"/>
    <cellStyle name="Note 2 4 7 3" xfId="24886"/>
    <cellStyle name="Note 2 4 7 3 2" xfId="42797"/>
    <cellStyle name="Note 2 4 7 4" xfId="15454"/>
    <cellStyle name="Note 2 4 7 4 2" xfId="31747"/>
    <cellStyle name="Note 2 4 7 5" xfId="41918"/>
    <cellStyle name="Note 2 4 8" xfId="11311"/>
    <cellStyle name="Note 2 4 8 2" xfId="21323"/>
    <cellStyle name="Note 2 4 8 2 2" xfId="30039"/>
    <cellStyle name="Note 2 4 8 3" xfId="25554"/>
    <cellStyle name="Note 2 4 8 3 2" xfId="46595"/>
    <cellStyle name="Note 2 4 8 4" xfId="16176"/>
    <cellStyle name="Note 2 4 8 4 2" xfId="31025"/>
    <cellStyle name="Note 2 4 8 5" xfId="38128"/>
    <cellStyle name="Note 2 4 9" xfId="11148"/>
    <cellStyle name="Note 2 4 9 2" xfId="21160"/>
    <cellStyle name="Note 2 4 9 2 2" xfId="30190"/>
    <cellStyle name="Note 2 4 9 3" xfId="25397"/>
    <cellStyle name="Note 2 4 9 3 2" xfId="46661"/>
    <cellStyle name="Note 2 4 9 4" xfId="16013"/>
    <cellStyle name="Note 2 4 9 4 2" xfId="31188"/>
    <cellStyle name="Note 2 4 9 5" xfId="45006"/>
    <cellStyle name="Note 2 5" xfId="5763"/>
    <cellStyle name="Note 2 5 10" xfId="11014"/>
    <cellStyle name="Note 2 5 10 2" xfId="21026"/>
    <cellStyle name="Note 2 5 10 2 2" xfId="38462"/>
    <cellStyle name="Note 2 5 10 3" xfId="25275"/>
    <cellStyle name="Note 2 5 10 3 2" xfId="39596"/>
    <cellStyle name="Note 2 5 10 4" xfId="15879"/>
    <cellStyle name="Note 2 5 10 4 2" xfId="31322"/>
    <cellStyle name="Note 2 5 10 5" xfId="38918"/>
    <cellStyle name="Note 2 5 11" xfId="10900"/>
    <cellStyle name="Note 2 5 11 2" xfId="20912"/>
    <cellStyle name="Note 2 5 11 2 2" xfId="35157"/>
    <cellStyle name="Note 2 5 11 3" xfId="25161"/>
    <cellStyle name="Note 2 5 11 3 2" xfId="43338"/>
    <cellStyle name="Note 2 5 11 4" xfId="15765"/>
    <cellStyle name="Note 2 5 11 4 2" xfId="31436"/>
    <cellStyle name="Note 2 5 11 5" xfId="44912"/>
    <cellStyle name="Note 2 5 12" xfId="10155"/>
    <cellStyle name="Note 2 5 12 2" xfId="20179"/>
    <cellStyle name="Note 2 5 12 2 2" xfId="43566"/>
    <cellStyle name="Note 2 5 12 3" xfId="24523"/>
    <cellStyle name="Note 2 5 12 3 2" xfId="37034"/>
    <cellStyle name="Note 2 5 12 4" xfId="15020"/>
    <cellStyle name="Note 2 5 12 4 2" xfId="32181"/>
    <cellStyle name="Note 2 5 12 5" xfId="42404"/>
    <cellStyle name="Note 2 5 13" xfId="10257"/>
    <cellStyle name="Note 2 5 13 2" xfId="20281"/>
    <cellStyle name="Note 2 5 13 2 2" xfId="36695"/>
    <cellStyle name="Note 2 5 13 3" xfId="24616"/>
    <cellStyle name="Note 2 5 13 3 2" xfId="46648"/>
    <cellStyle name="Note 2 5 13 4" xfId="15122"/>
    <cellStyle name="Note 2 5 13 4 2" xfId="32079"/>
    <cellStyle name="Note 2 5 13 5" xfId="41912"/>
    <cellStyle name="Note 2 5 14" xfId="10429"/>
    <cellStyle name="Note 2 5 14 2" xfId="20453"/>
    <cellStyle name="Note 2 5 14 2 2" xfId="43581"/>
    <cellStyle name="Note 2 5 14 3" xfId="24756"/>
    <cellStyle name="Note 2 5 14 3 2" xfId="46650"/>
    <cellStyle name="Note 2 5 14 4" xfId="15294"/>
    <cellStyle name="Note 2 5 14 4 2" xfId="31907"/>
    <cellStyle name="Note 2 5 14 5" xfId="44764"/>
    <cellStyle name="Note 2 5 15" xfId="10517"/>
    <cellStyle name="Note 2 5 15 2" xfId="20541"/>
    <cellStyle name="Note 2 5 15 2 2" xfId="38264"/>
    <cellStyle name="Note 2 5 15 3" xfId="24820"/>
    <cellStyle name="Note 2 5 15 3 2" xfId="39588"/>
    <cellStyle name="Note 2 5 15 4" xfId="15382"/>
    <cellStyle name="Note 2 5 15 4 2" xfId="31819"/>
    <cellStyle name="Note 2 5 15 5" xfId="44804"/>
    <cellStyle name="Note 2 5 16" xfId="19358"/>
    <cellStyle name="Note 2 5 16 2" xfId="45934"/>
    <cellStyle name="Note 2 5 17" xfId="19227"/>
    <cellStyle name="Note 2 5 17 2" xfId="44461"/>
    <cellStyle name="Note 2 5 18" xfId="14365"/>
    <cellStyle name="Note 2 5 18 2" xfId="32789"/>
    <cellStyle name="Note 2 5 19" xfId="9566"/>
    <cellStyle name="Note 2 5 19 2" xfId="35042"/>
    <cellStyle name="Note 2 5 19 3" xfId="41735"/>
    <cellStyle name="Note 2 5 2" xfId="5764"/>
    <cellStyle name="Note 2 5 2 10" xfId="10901"/>
    <cellStyle name="Note 2 5 2 10 2" xfId="20913"/>
    <cellStyle name="Note 2 5 2 10 2 2" xfId="39312"/>
    <cellStyle name="Note 2 5 2 10 3" xfId="25162"/>
    <cellStyle name="Note 2 5 2 10 3 2" xfId="37044"/>
    <cellStyle name="Note 2 5 2 10 4" xfId="15766"/>
    <cellStyle name="Note 2 5 2 10 4 2" xfId="31435"/>
    <cellStyle name="Note 2 5 2 10 5" xfId="42131"/>
    <cellStyle name="Note 2 5 2 11" xfId="10154"/>
    <cellStyle name="Note 2 5 2 11 2" xfId="20178"/>
    <cellStyle name="Note 2 5 2 11 2 2" xfId="46286"/>
    <cellStyle name="Note 2 5 2 11 3" xfId="24522"/>
    <cellStyle name="Note 2 5 2 11 3 2" xfId="43328"/>
    <cellStyle name="Note 2 5 2 11 4" xfId="15019"/>
    <cellStyle name="Note 2 5 2 11 4 2" xfId="32182"/>
    <cellStyle name="Note 2 5 2 11 5" xfId="45164"/>
    <cellStyle name="Note 2 5 2 12" xfId="10256"/>
    <cellStyle name="Note 2 5 2 12 2" xfId="20280"/>
    <cellStyle name="Note 2 5 2 12 2 2" xfId="42994"/>
    <cellStyle name="Note 2 5 2 12 3" xfId="24615"/>
    <cellStyle name="Note 2 5 2 12 3 2" xfId="40636"/>
    <cellStyle name="Note 2 5 2 12 4" xfId="15121"/>
    <cellStyle name="Note 2 5 2 12 4 2" xfId="32080"/>
    <cellStyle name="Note 2 5 2 12 5" xfId="44723"/>
    <cellStyle name="Note 2 5 2 13" xfId="10428"/>
    <cellStyle name="Note 2 5 2 13 2" xfId="20452"/>
    <cellStyle name="Note 2 5 2 13 2 2" xfId="46301"/>
    <cellStyle name="Note 2 5 2 13 3" xfId="24755"/>
    <cellStyle name="Note 2 5 2 13 3 2" xfId="40638"/>
    <cellStyle name="Note 2 5 2 13 4" xfId="15293"/>
    <cellStyle name="Note 2 5 2 13 4 2" xfId="31908"/>
    <cellStyle name="Note 2 5 2 13 5" xfId="38747"/>
    <cellStyle name="Note 2 5 2 14" xfId="10516"/>
    <cellStyle name="Note 2 5 2 14 2" xfId="20540"/>
    <cellStyle name="Note 2 5 2 14 2 2" xfId="37771"/>
    <cellStyle name="Note 2 5 2 14 3" xfId="24819"/>
    <cellStyle name="Note 2 5 2 14 3 2" xfId="37038"/>
    <cellStyle name="Note 2 5 2 14 4" xfId="15381"/>
    <cellStyle name="Note 2 5 2 14 4 2" xfId="31820"/>
    <cellStyle name="Note 2 5 2 14 5" xfId="38799"/>
    <cellStyle name="Note 2 5 2 15" xfId="19359"/>
    <cellStyle name="Note 2 5 2 15 2" xfId="43198"/>
    <cellStyle name="Note 2 5 2 16" xfId="19226"/>
    <cellStyle name="Note 2 5 2 16 2" xfId="38423"/>
    <cellStyle name="Note 2 5 2 17" xfId="14366"/>
    <cellStyle name="Note 2 5 2 17 2" xfId="32788"/>
    <cellStyle name="Note 2 5 2 18" xfId="9567"/>
    <cellStyle name="Note 2 5 2 18 2" xfId="35043"/>
    <cellStyle name="Note 2 5 2 18 3" xfId="35426"/>
    <cellStyle name="Note 2 5 2 19" xfId="42209"/>
    <cellStyle name="Note 2 5 2 2" xfId="11592"/>
    <cellStyle name="Note 2 5 2 2 2" xfId="21604"/>
    <cellStyle name="Note 2 5 2 2 2 2" xfId="37860"/>
    <cellStyle name="Note 2 5 2 2 3" xfId="25823"/>
    <cellStyle name="Note 2 5 2 2 3 2" xfId="46827"/>
    <cellStyle name="Note 2 5 2 2 4" xfId="16457"/>
    <cellStyle name="Note 2 5 2 2 4 2" xfId="30756"/>
    <cellStyle name="Note 2 5 2 2 5" xfId="39065"/>
    <cellStyle name="Note 2 5 2 3" xfId="11415"/>
    <cellStyle name="Note 2 5 2 3 2" xfId="21427"/>
    <cellStyle name="Note 2 5 2 3 2 2" xfId="29959"/>
    <cellStyle name="Note 2 5 2 3 3" xfId="25658"/>
    <cellStyle name="Note 2 5 2 3 3 2" xfId="29797"/>
    <cellStyle name="Note 2 5 2 3 4" xfId="16280"/>
    <cellStyle name="Note 2 5 2 3 4 2" xfId="30933"/>
    <cellStyle name="Note 2 5 2 3 5" xfId="44818"/>
    <cellStyle name="Note 2 5 2 4" xfId="10732"/>
    <cellStyle name="Note 2 5 2 4 2" xfId="20756"/>
    <cellStyle name="Note 2 5 2 4 2 2" xfId="46135"/>
    <cellStyle name="Note 2 5 2 4 3" xfId="25017"/>
    <cellStyle name="Note 2 5 2 4 3 2" xfId="37041"/>
    <cellStyle name="Note 2 5 2 4 4" xfId="15597"/>
    <cellStyle name="Note 2 5 2 4 4 2" xfId="31604"/>
    <cellStyle name="Note 2 5 2 4 5" xfId="44864"/>
    <cellStyle name="Note 2 5 2 5" xfId="11610"/>
    <cellStyle name="Note 2 5 2 5 2" xfId="21622"/>
    <cellStyle name="Note 2 5 2 5 2 2" xfId="40276"/>
    <cellStyle name="Note 2 5 2 5 3" xfId="25841"/>
    <cellStyle name="Note 2 5 2 5 3 2" xfId="37122"/>
    <cellStyle name="Note 2 5 2 5 4" xfId="16475"/>
    <cellStyle name="Note 2 5 2 5 4 2" xfId="30738"/>
    <cellStyle name="Note 2 5 2 5 5" xfId="44847"/>
    <cellStyle name="Note 2 5 2 6" xfId="10586"/>
    <cellStyle name="Note 2 5 2 6 2" xfId="20610"/>
    <cellStyle name="Note 2 5 2 6 2 2" xfId="43486"/>
    <cellStyle name="Note 2 5 2 6 3" xfId="24883"/>
    <cellStyle name="Note 2 5 2 6 3 2" xfId="36785"/>
    <cellStyle name="Note 2 5 2 6 4" xfId="15451"/>
    <cellStyle name="Note 2 5 2 6 4 2" xfId="31750"/>
    <cellStyle name="Note 2 5 2 6 5" xfId="41147"/>
    <cellStyle name="Note 2 5 2 7" xfId="11326"/>
    <cellStyle name="Note 2 5 2 7 2" xfId="21338"/>
    <cellStyle name="Note 2 5 2 7 2 2" xfId="30036"/>
    <cellStyle name="Note 2 5 2 7 3" xfId="25569"/>
    <cellStyle name="Note 2 5 2 7 3 2" xfId="39989"/>
    <cellStyle name="Note 2 5 2 7 4" xfId="16191"/>
    <cellStyle name="Note 2 5 2 7 4 2" xfId="31022"/>
    <cellStyle name="Note 2 5 2 7 5" xfId="38560"/>
    <cellStyle name="Note 2 5 2 8" xfId="11151"/>
    <cellStyle name="Note 2 5 2 8 2" xfId="21163"/>
    <cellStyle name="Note 2 5 2 8 2 2" xfId="30187"/>
    <cellStyle name="Note 2 5 2 8 3" xfId="25400"/>
    <cellStyle name="Note 2 5 2 8 3 2" xfId="40496"/>
    <cellStyle name="Note 2 5 2 8 4" xfId="16016"/>
    <cellStyle name="Note 2 5 2 8 4 2" xfId="31185"/>
    <cellStyle name="Note 2 5 2 8 5" xfId="38758"/>
    <cellStyle name="Note 2 5 2 9" xfId="11015"/>
    <cellStyle name="Note 2 5 2 9 2" xfId="21027"/>
    <cellStyle name="Note 2 5 2 9 2 2" xfId="41627"/>
    <cellStyle name="Note 2 5 2 9 3" xfId="25276"/>
    <cellStyle name="Note 2 5 2 9 3 2" xfId="45657"/>
    <cellStyle name="Note 2 5 2 9 4" xfId="15880"/>
    <cellStyle name="Note 2 5 2 9 4 2" xfId="31321"/>
    <cellStyle name="Note 2 5 2 9 5" xfId="44910"/>
    <cellStyle name="Note 2 5 20" xfId="44979"/>
    <cellStyle name="Note 2 5 3" xfId="11591"/>
    <cellStyle name="Note 2 5 3 2" xfId="21603"/>
    <cellStyle name="Note 2 5 3 2 2" xfId="44140"/>
    <cellStyle name="Note 2 5 3 3" xfId="25822"/>
    <cellStyle name="Note 2 5 3 3 2" xfId="40828"/>
    <cellStyle name="Note 2 5 3 4" xfId="16456"/>
    <cellStyle name="Note 2 5 3 4 2" xfId="30757"/>
    <cellStyle name="Note 2 5 3 5" xfId="35662"/>
    <cellStyle name="Note 2 5 4" xfId="11414"/>
    <cellStyle name="Note 2 5 4 2" xfId="21426"/>
    <cellStyle name="Note 2 5 4 2 2" xfId="29960"/>
    <cellStyle name="Note 2 5 4 3" xfId="25657"/>
    <cellStyle name="Note 2 5 4 3 2" xfId="29798"/>
    <cellStyle name="Note 2 5 4 4" xfId="16279"/>
    <cellStyle name="Note 2 5 4 4 2" xfId="30934"/>
    <cellStyle name="Note 2 5 4 5" xfId="38813"/>
    <cellStyle name="Note 2 5 5" xfId="10733"/>
    <cellStyle name="Note 2 5 5 2" xfId="20757"/>
    <cellStyle name="Note 2 5 5 2 2" xfId="43406"/>
    <cellStyle name="Note 2 5 5 3" xfId="25018"/>
    <cellStyle name="Note 2 5 5 3 2" xfId="39591"/>
    <cellStyle name="Note 2 5 5 4" xfId="15598"/>
    <cellStyle name="Note 2 5 5 4 2" xfId="31603"/>
    <cellStyle name="Note 2 5 5 5" xfId="42083"/>
    <cellStyle name="Note 2 5 6" xfId="11609"/>
    <cellStyle name="Note 2 5 6 2" xfId="21621"/>
    <cellStyle name="Note 2 5 6 2 2" xfId="29894"/>
    <cellStyle name="Note 2 5 6 3" xfId="25840"/>
    <cellStyle name="Note 2 5 6 3 2" xfId="43417"/>
    <cellStyle name="Note 2 5 6 4" xfId="16474"/>
    <cellStyle name="Note 2 5 6 4 2" xfId="30739"/>
    <cellStyle name="Note 2 5 6 5" xfId="38860"/>
    <cellStyle name="Note 2 5 7" xfId="10587"/>
    <cellStyle name="Note 2 5 7 2" xfId="20611"/>
    <cellStyle name="Note 2 5 7 2 2" xfId="37190"/>
    <cellStyle name="Note 2 5 7 3" xfId="24884"/>
    <cellStyle name="Note 2 5 7 3 2" xfId="39485"/>
    <cellStyle name="Note 2 5 7 4" xfId="15452"/>
    <cellStyle name="Note 2 5 7 4 2" xfId="31749"/>
    <cellStyle name="Note 2 5 7 5" xfId="38712"/>
    <cellStyle name="Note 2 5 8" xfId="11325"/>
    <cellStyle name="Note 2 5 8 2" xfId="21337"/>
    <cellStyle name="Note 2 5 8 2 2" xfId="30037"/>
    <cellStyle name="Note 2 5 8 3" xfId="25568"/>
    <cellStyle name="Note 2 5 8 3 2" xfId="37355"/>
    <cellStyle name="Note 2 5 8 4" xfId="16190"/>
    <cellStyle name="Note 2 5 8 4 2" xfId="31023"/>
    <cellStyle name="Note 2 5 8 5" xfId="35504"/>
    <cellStyle name="Note 2 5 9" xfId="11150"/>
    <cellStyle name="Note 2 5 9 2" xfId="21162"/>
    <cellStyle name="Note 2 5 9 2 2" xfId="30188"/>
    <cellStyle name="Note 2 5 9 3" xfId="25399"/>
    <cellStyle name="Note 2 5 9 3 2" xfId="37669"/>
    <cellStyle name="Note 2 5 9 4" xfId="16015"/>
    <cellStyle name="Note 2 5 9 4 2" xfId="31186"/>
    <cellStyle name="Note 2 5 9 5" xfId="35932"/>
    <cellStyle name="Note 2 6" xfId="5765"/>
    <cellStyle name="Note 2 6 10" xfId="10902"/>
    <cellStyle name="Note 2 6 10 2" xfId="20914"/>
    <cellStyle name="Note 2 6 10 2 2" xfId="45388"/>
    <cellStyle name="Note 2 6 10 3" xfId="25163"/>
    <cellStyle name="Note 2 6 10 3 2" xfId="39594"/>
    <cellStyle name="Note 2 6 10 4" xfId="15767"/>
    <cellStyle name="Note 2 6 10 4 2" xfId="31434"/>
    <cellStyle name="Note 2 6 10 5" xfId="35822"/>
    <cellStyle name="Note 2 6 11" xfId="10153"/>
    <cellStyle name="Note 2 6 11 2" xfId="20177"/>
    <cellStyle name="Note 2 6 11 2 2" xfId="40249"/>
    <cellStyle name="Note 2 6 11 3" xfId="24521"/>
    <cellStyle name="Note 2 6 11 3 2" xfId="46058"/>
    <cellStyle name="Note 2 6 11 4" xfId="15018"/>
    <cellStyle name="Note 2 6 11 4 2" xfId="32183"/>
    <cellStyle name="Note 2 6 11 5" xfId="39187"/>
    <cellStyle name="Note 2 6 12" xfId="10255"/>
    <cellStyle name="Note 2 6 12 2" xfId="20279"/>
    <cellStyle name="Note 2 6 12 2 2" xfId="45741"/>
    <cellStyle name="Note 2 6 12 3" xfId="24614"/>
    <cellStyle name="Note 2 6 12 3 2" xfId="37587"/>
    <cellStyle name="Note 2 6 12 4" xfId="15120"/>
    <cellStyle name="Note 2 6 12 4 2" xfId="32081"/>
    <cellStyle name="Note 2 6 12 5" xfId="38706"/>
    <cellStyle name="Note 2 6 13" xfId="10427"/>
    <cellStyle name="Note 2 6 13 2" xfId="20451"/>
    <cellStyle name="Note 2 6 13 2 2" xfId="40265"/>
    <cellStyle name="Note 2 6 13 3" xfId="24754"/>
    <cellStyle name="Note 2 6 13 3 2" xfId="37589"/>
    <cellStyle name="Note 2 6 13 4" xfId="15292"/>
    <cellStyle name="Note 2 6 13 4 2" xfId="31909"/>
    <cellStyle name="Note 2 6 13 5" xfId="35943"/>
    <cellStyle name="Note 2 6 14" xfId="10515"/>
    <cellStyle name="Note 2 6 14 2" xfId="20539"/>
    <cellStyle name="Note 2 6 14 2 2" xfId="44052"/>
    <cellStyle name="Note 2 6 14 3" xfId="24818"/>
    <cellStyle name="Note 2 6 14 3 2" xfId="43332"/>
    <cellStyle name="Note 2 6 14 4" xfId="15380"/>
    <cellStyle name="Note 2 6 14 4 2" xfId="31821"/>
    <cellStyle name="Note 2 6 14 5" xfId="36037"/>
    <cellStyle name="Note 2 6 15" xfId="19360"/>
    <cellStyle name="Note 2 6 15 2" xfId="36900"/>
    <cellStyle name="Note 2 6 16" xfId="19225"/>
    <cellStyle name="Note 2 6 16 2" xfId="36303"/>
    <cellStyle name="Note 2 6 17" xfId="14367"/>
    <cellStyle name="Note 2 6 17 2" xfId="32787"/>
    <cellStyle name="Note 2 6 18" xfId="9568"/>
    <cellStyle name="Note 2 6 18 2" xfId="35044"/>
    <cellStyle name="Note 2 6 18 3" xfId="38897"/>
    <cellStyle name="Note 2 6 19" xfId="35900"/>
    <cellStyle name="Note 2 6 2" xfId="11593"/>
    <cellStyle name="Note 2 6 2 2" xfId="21605"/>
    <cellStyle name="Note 2 6 2 2 2" xfId="40764"/>
    <cellStyle name="Note 2 6 2 3" xfId="25824"/>
    <cellStyle name="Note 2 6 2 3 2" xfId="44131"/>
    <cellStyle name="Note 2 6 2 4" xfId="16458"/>
    <cellStyle name="Note 2 6 2 4 2" xfId="30755"/>
    <cellStyle name="Note 2 6 2 5" xfId="45046"/>
    <cellStyle name="Note 2 6 3" xfId="11416"/>
    <cellStyle name="Note 2 6 3 2" xfId="21428"/>
    <cellStyle name="Note 2 6 3 2 2" xfId="29958"/>
    <cellStyle name="Note 2 6 3 3" xfId="25659"/>
    <cellStyle name="Note 2 6 3 3 2" xfId="29796"/>
    <cellStyle name="Note 2 6 3 4" xfId="16281"/>
    <cellStyle name="Note 2 6 3 4 2" xfId="30932"/>
    <cellStyle name="Note 2 6 3 5" xfId="42026"/>
    <cellStyle name="Note 2 6 4" xfId="10731"/>
    <cellStyle name="Note 2 6 4 2" xfId="20755"/>
    <cellStyle name="Note 2 6 4 2 2" xfId="40093"/>
    <cellStyle name="Note 2 6 4 3" xfId="25016"/>
    <cellStyle name="Note 2 6 4 3 2" xfId="43335"/>
    <cellStyle name="Note 2 6 4 4" xfId="15596"/>
    <cellStyle name="Note 2 6 4 4 2" xfId="31605"/>
    <cellStyle name="Note 2 6 4 5" xfId="38877"/>
    <cellStyle name="Note 2 6 5" xfId="11611"/>
    <cellStyle name="Note 2 6 5 2" xfId="21623"/>
    <cellStyle name="Note 2 6 5 2 2" xfId="46308"/>
    <cellStyle name="Note 2 6 5 3" xfId="25842"/>
    <cellStyle name="Note 2 6 5 3 2" xfId="39790"/>
    <cellStyle name="Note 2 6 5 4" xfId="16476"/>
    <cellStyle name="Note 2 6 5 4 2" xfId="30737"/>
    <cellStyle name="Note 2 6 5 5" xfId="42066"/>
    <cellStyle name="Note 2 6 6" xfId="10585"/>
    <cellStyle name="Note 2 6 6 2" xfId="20609"/>
    <cellStyle name="Note 2 6 6 2 2" xfId="46214"/>
    <cellStyle name="Note 2 6 6 3" xfId="24882"/>
    <cellStyle name="Note 2 6 6 3 2" xfId="43083"/>
    <cellStyle name="Note 2 6 6 4" xfId="15450"/>
    <cellStyle name="Note 2 6 6 4 2" xfId="31751"/>
    <cellStyle name="Note 2 6 6 5" xfId="41096"/>
    <cellStyle name="Note 2 6 7" xfId="11327"/>
    <cellStyle name="Note 2 6 7 2" xfId="21339"/>
    <cellStyle name="Note 2 6 7 2 2" xfId="30035"/>
    <cellStyle name="Note 2 6 7 3" xfId="25570"/>
    <cellStyle name="Note 2 6 7 3 2" xfId="46033"/>
    <cellStyle name="Note 2 6 7 4" xfId="16192"/>
    <cellStyle name="Note 2 6 7 4 2" xfId="31021"/>
    <cellStyle name="Note 2 6 7 5" xfId="44615"/>
    <cellStyle name="Note 2 6 8" xfId="11152"/>
    <cellStyle name="Note 2 6 8 2" xfId="21164"/>
    <cellStyle name="Note 2 6 8 2 2" xfId="30186"/>
    <cellStyle name="Note 2 6 8 3" xfId="25401"/>
    <cellStyle name="Note 2 6 8 3 2" xfId="46518"/>
    <cellStyle name="Note 2 6 8 4" xfId="16017"/>
    <cellStyle name="Note 2 6 8 4 2" xfId="31184"/>
    <cellStyle name="Note 2 6 8 5" xfId="44775"/>
    <cellStyle name="Note 2 6 9" xfId="11016"/>
    <cellStyle name="Note 2 6 9 2" xfId="21028"/>
    <cellStyle name="Note 2 6 9 2 2" xfId="35356"/>
    <cellStyle name="Note 2 6 9 3" xfId="25277"/>
    <cellStyle name="Note 2 6 9 3 2" xfId="42908"/>
    <cellStyle name="Note 2 6 9 4" xfId="15881"/>
    <cellStyle name="Note 2 6 9 4 2" xfId="31320"/>
    <cellStyle name="Note 2 6 9 5" xfId="42129"/>
    <cellStyle name="Note 2 7" xfId="5766"/>
    <cellStyle name="Note 2 7 10" xfId="10903"/>
    <cellStyle name="Note 2 7 10 2" xfId="20915"/>
    <cellStyle name="Note 2 7 10 2 2" xfId="42627"/>
    <cellStyle name="Note 2 7 10 3" xfId="25164"/>
    <cellStyle name="Note 2 7 10 3 2" xfId="45655"/>
    <cellStyle name="Note 2 7 10 4" xfId="15768"/>
    <cellStyle name="Note 2 7 10 4 2" xfId="31433"/>
    <cellStyle name="Note 2 7 10 5" xfId="34834"/>
    <cellStyle name="Note 2 7 11" xfId="10152"/>
    <cellStyle name="Note 2 7 11 2" xfId="20176"/>
    <cellStyle name="Note 2 7 11 2 2" xfId="37761"/>
    <cellStyle name="Note 2 7 11 3" xfId="24520"/>
    <cellStyle name="Note 2 7 11 3 2" xfId="40017"/>
    <cellStyle name="Note 2 7 11 4" xfId="15017"/>
    <cellStyle name="Note 2 7 11 4 2" xfId="32184"/>
    <cellStyle name="Note 2 7 11 5" xfId="36023"/>
    <cellStyle name="Note 2 7 12" xfId="10254"/>
    <cellStyle name="Note 2 7 12 2" xfId="20278"/>
    <cellStyle name="Note 2 7 12 2 2" xfId="39685"/>
    <cellStyle name="Note 2 7 12 3" xfId="24613"/>
    <cellStyle name="Note 2 7 12 3 2" xfId="43874"/>
    <cellStyle name="Note 2 7 12 4" xfId="15119"/>
    <cellStyle name="Note 2 7 12 4 2" xfId="32082"/>
    <cellStyle name="Note 2 7 12 5" xfId="41153"/>
    <cellStyle name="Note 2 7 13" xfId="10426"/>
    <cellStyle name="Note 2 7 13 2" xfId="20450"/>
    <cellStyle name="Note 2 7 13 2 2" xfId="37764"/>
    <cellStyle name="Note 2 7 13 3" xfId="24753"/>
    <cellStyle name="Note 2 7 13 3 2" xfId="43876"/>
    <cellStyle name="Note 2 7 13 4" xfId="15291"/>
    <cellStyle name="Note 2 7 13 4 2" xfId="31910"/>
    <cellStyle name="Note 2 7 13 5" xfId="42246"/>
    <cellStyle name="Note 2 7 14" xfId="10514"/>
    <cellStyle name="Note 2 7 14 2" xfId="20538"/>
    <cellStyle name="Note 2 7 14 2 2" xfId="46750"/>
    <cellStyle name="Note 2 7 14 3" xfId="24817"/>
    <cellStyle name="Note 2 7 14 3 2" xfId="46062"/>
    <cellStyle name="Note 2 7 14 4" xfId="15379"/>
    <cellStyle name="Note 2 7 14 4 2" xfId="31822"/>
    <cellStyle name="Note 2 7 14 5" xfId="42342"/>
    <cellStyle name="Note 2 7 15" xfId="19361"/>
    <cellStyle name="Note 2 7 15 2" xfId="40378"/>
    <cellStyle name="Note 2 7 16" xfId="19224"/>
    <cellStyle name="Note 2 7 16 2" xfId="42600"/>
    <cellStyle name="Note 2 7 17" xfId="14368"/>
    <cellStyle name="Note 2 7 17 2" xfId="32786"/>
    <cellStyle name="Note 2 7 18" xfId="9569"/>
    <cellStyle name="Note 2 7 18 2" xfId="35045"/>
    <cellStyle name="Note 2 7 18 3" xfId="44884"/>
    <cellStyle name="Note 2 7 19" xfId="39002"/>
    <cellStyle name="Note 2 7 2" xfId="11594"/>
    <cellStyle name="Note 2 7 2 2" xfId="21606"/>
    <cellStyle name="Note 2 7 2 2 2" xfId="46765"/>
    <cellStyle name="Note 2 7 2 3" xfId="25825"/>
    <cellStyle name="Note 2 7 2 3 2" xfId="37851"/>
    <cellStyle name="Note 2 7 2 4" xfId="16459"/>
    <cellStyle name="Note 2 7 2 4 2" xfId="30754"/>
    <cellStyle name="Note 2 7 2 5" xfId="42275"/>
    <cellStyle name="Note 2 7 3" xfId="11417"/>
    <cellStyle name="Note 2 7 3 2" xfId="21429"/>
    <cellStyle name="Note 2 7 3 2 2" xfId="29957"/>
    <cellStyle name="Note 2 7 3 3" xfId="25660"/>
    <cellStyle name="Note 2 7 3 3 2" xfId="29795"/>
    <cellStyle name="Note 2 7 3 4" xfId="16282"/>
    <cellStyle name="Note 2 7 3 4 2" xfId="30931"/>
    <cellStyle name="Note 2 7 3 5" xfId="35710"/>
    <cellStyle name="Note 2 7 4" xfId="10730"/>
    <cellStyle name="Note 2 7 4 2" xfId="20754"/>
    <cellStyle name="Note 2 7 4 2 2" xfId="35361"/>
    <cellStyle name="Note 2 7 4 3" xfId="25015"/>
    <cellStyle name="Note 2 7 4 3 2" xfId="46065"/>
    <cellStyle name="Note 2 7 4 4" xfId="15595"/>
    <cellStyle name="Note 2 7 4 4 2" xfId="31606"/>
    <cellStyle name="Note 2 7 4 5" xfId="35446"/>
    <cellStyle name="Note 2 7 5" xfId="11682"/>
    <cellStyle name="Note 2 7 5 2" xfId="21694"/>
    <cellStyle name="Note 2 7 5 2 2" xfId="39711"/>
    <cellStyle name="Note 2 7 5 3" xfId="25907"/>
    <cellStyle name="Note 2 7 5 3 2" xfId="29672"/>
    <cellStyle name="Note 2 7 5 4" xfId="16547"/>
    <cellStyle name="Note 2 7 5 4 2" xfId="30666"/>
    <cellStyle name="Note 2 7 5 5" xfId="38859"/>
    <cellStyle name="Note 2 7 6" xfId="10584"/>
    <cellStyle name="Note 2 7 6 2" xfId="20608"/>
    <cellStyle name="Note 2 7 6 2 2" xfId="40172"/>
    <cellStyle name="Note 2 7 6 3" xfId="24881"/>
    <cellStyle name="Note 2 7 6 3 2" xfId="45828"/>
    <cellStyle name="Note 2 7 6 4" xfId="15449"/>
    <cellStyle name="Note 2 7 6 4 2" xfId="31752"/>
    <cellStyle name="Note 2 7 6 5" xfId="38140"/>
    <cellStyle name="Note 2 7 7" xfId="11684"/>
    <cellStyle name="Note 2 7 7 2" xfId="21696"/>
    <cellStyle name="Note 2 7 7 2 2" xfId="43020"/>
    <cellStyle name="Note 2 7 7 3" xfId="25909"/>
    <cellStyle name="Note 2 7 7 3 2" xfId="29670"/>
    <cellStyle name="Note 2 7 7 4" xfId="16549"/>
    <cellStyle name="Note 2 7 7 4 2" xfId="30664"/>
    <cellStyle name="Note 2 7 7 5" xfId="38589"/>
    <cellStyle name="Note 2 7 8" xfId="11153"/>
    <cellStyle name="Note 2 7 8 2" xfId="21165"/>
    <cellStyle name="Note 2 7 8 2 2" xfId="30185"/>
    <cellStyle name="Note 2 7 8 3" xfId="25402"/>
    <cellStyle name="Note 2 7 8 3 2" xfId="43808"/>
    <cellStyle name="Note 2 7 8 4" xfId="16018"/>
    <cellStyle name="Note 2 7 8 4 2" xfId="31183"/>
    <cellStyle name="Note 2 7 8 5" xfId="41964"/>
    <cellStyle name="Note 2 7 9" xfId="11017"/>
    <cellStyle name="Note 2 7 9 2" xfId="21029"/>
    <cellStyle name="Note 2 7 9 2 2" xfId="40432"/>
    <cellStyle name="Note 2 7 9 3" xfId="25278"/>
    <cellStyle name="Note 2 7 9 3 2" xfId="36609"/>
    <cellStyle name="Note 2 7 9 4" xfId="15882"/>
    <cellStyle name="Note 2 7 9 4 2" xfId="31319"/>
    <cellStyle name="Note 2 7 9 5" xfId="35820"/>
    <cellStyle name="Note 2 8" xfId="5767"/>
    <cellStyle name="Note 2 8 10" xfId="10904"/>
    <cellStyle name="Note 2 8 10 2" xfId="20916"/>
    <cellStyle name="Note 2 8 10 2 2" xfId="36331"/>
    <cellStyle name="Note 2 8 10 3" xfId="25165"/>
    <cellStyle name="Note 2 8 10 3 2" xfId="42906"/>
    <cellStyle name="Note 2 8 10 4" xfId="15769"/>
    <cellStyle name="Note 2 8 10 4 2" xfId="31432"/>
    <cellStyle name="Note 2 8 10 5" xfId="38132"/>
    <cellStyle name="Note 2 8 11" xfId="10151"/>
    <cellStyle name="Note 2 8 11 2" xfId="20175"/>
    <cellStyle name="Note 2 8 11 2 2" xfId="44041"/>
    <cellStyle name="Note 2 8 11 3" xfId="24519"/>
    <cellStyle name="Note 2 8 11 3 2" xfId="36985"/>
    <cellStyle name="Note 2 8 11 4" xfId="15016"/>
    <cellStyle name="Note 2 8 11 4 2" xfId="32185"/>
    <cellStyle name="Note 2 8 11 5" xfId="42328"/>
    <cellStyle name="Note 2 8 12" xfId="10253"/>
    <cellStyle name="Note 2 8 12 2" xfId="20277"/>
    <cellStyle name="Note 2 8 12 2 2" xfId="36521"/>
    <cellStyle name="Note 2 8 12 3" xfId="24612"/>
    <cellStyle name="Note 2 8 12 3 2" xfId="46578"/>
    <cellStyle name="Note 2 8 12 4" xfId="15118"/>
    <cellStyle name="Note 2 8 12 4 2" xfId="32083"/>
    <cellStyle name="Note 2 8 12 5" xfId="41090"/>
    <cellStyle name="Note 2 8 13" xfId="10425"/>
    <cellStyle name="Note 2 8 13 2" xfId="20449"/>
    <cellStyle name="Note 2 8 13 2 2" xfId="44044"/>
    <cellStyle name="Note 2 8 13 3" xfId="24752"/>
    <cellStyle name="Note 2 8 13 3 2" xfId="46580"/>
    <cellStyle name="Note 2 8 13 4" xfId="15290"/>
    <cellStyle name="Note 2 8 13 4 2" xfId="31911"/>
    <cellStyle name="Note 2 8 13 5" xfId="45017"/>
    <cellStyle name="Note 2 8 14" xfId="10513"/>
    <cellStyle name="Note 2 8 14 2" xfId="20537"/>
    <cellStyle name="Note 2 8 14 2 2" xfId="40748"/>
    <cellStyle name="Note 2 8 14 3" xfId="24816"/>
    <cellStyle name="Note 2 8 14 3 2" xfId="40021"/>
    <cellStyle name="Note 2 8 14 4" xfId="15378"/>
    <cellStyle name="Note 2 8 14 4 2" xfId="31823"/>
    <cellStyle name="Note 2 8 14 5" xfId="45113"/>
    <cellStyle name="Note 2 8 15" xfId="19362"/>
    <cellStyle name="Note 2 8 15 2" xfId="46406"/>
    <cellStyle name="Note 2 8 16" xfId="19223"/>
    <cellStyle name="Note 2 8 16 2" xfId="45361"/>
    <cellStyle name="Note 2 8 17" xfId="14369"/>
    <cellStyle name="Note 2 8 17 2" xfId="32785"/>
    <cellStyle name="Note 2 8 18" xfId="9570"/>
    <cellStyle name="Note 2 8 18 2" xfId="35046"/>
    <cellStyle name="Note 2 8 18 3" xfId="42103"/>
    <cellStyle name="Note 2 8 19" xfId="44983"/>
    <cellStyle name="Note 2 8 2" xfId="11595"/>
    <cellStyle name="Note 2 8 2 2" xfId="21607"/>
    <cellStyle name="Note 2 8 2 2 2" xfId="44069"/>
    <cellStyle name="Note 2 8 2 3" xfId="25826"/>
    <cellStyle name="Note 2 8 2 3 2" xfId="40668"/>
    <cellStyle name="Note 2 8 2 4" xfId="16460"/>
    <cellStyle name="Note 2 8 2 4 2" xfId="30753"/>
    <cellStyle name="Note 2 8 2 5" xfId="35972"/>
    <cellStyle name="Note 2 8 3" xfId="11418"/>
    <cellStyle name="Note 2 8 3 2" xfId="21430"/>
    <cellStyle name="Note 2 8 3 2 2" xfId="29956"/>
    <cellStyle name="Note 2 8 3 3" xfId="25661"/>
    <cellStyle name="Note 2 8 3 3 2" xfId="29794"/>
    <cellStyle name="Note 2 8 3 4" xfId="16283"/>
    <cellStyle name="Note 2 8 3 4 2" xfId="30930"/>
    <cellStyle name="Note 2 8 3 5" xfId="39095"/>
    <cellStyle name="Note 2 8 4" xfId="10729"/>
    <cellStyle name="Note 2 8 4 2" xfId="20753"/>
    <cellStyle name="Note 2 8 4 2 2" xfId="41631"/>
    <cellStyle name="Note 2 8 4 3" xfId="25014"/>
    <cellStyle name="Note 2 8 4 3 2" xfId="40024"/>
    <cellStyle name="Note 2 8 4 4" xfId="15594"/>
    <cellStyle name="Note 2 8 4 4 2" xfId="31607"/>
    <cellStyle name="Note 2 8 4 5" xfId="41754"/>
    <cellStyle name="Note 2 8 5" xfId="11683"/>
    <cellStyle name="Note 2 8 5 2" xfId="21695"/>
    <cellStyle name="Note 2 8 5 2 2" xfId="45767"/>
    <cellStyle name="Note 2 8 5 3" xfId="25908"/>
    <cellStyle name="Note 2 8 5 3 2" xfId="29671"/>
    <cellStyle name="Note 2 8 5 4" xfId="16548"/>
    <cellStyle name="Note 2 8 5 4 2" xfId="30665"/>
    <cellStyle name="Note 2 8 5 5" xfId="35758"/>
    <cellStyle name="Note 2 8 6" xfId="10583"/>
    <cellStyle name="Note 2 8 6 2" xfId="20607"/>
    <cellStyle name="Note 2 8 6 2 2" xfId="37420"/>
    <cellStyle name="Note 2 8 6 3" xfId="24880"/>
    <cellStyle name="Note 2 8 6 3 2" xfId="39773"/>
    <cellStyle name="Note 2 8 6 4" xfId="15448"/>
    <cellStyle name="Note 2 8 6 4 2" xfId="31753"/>
    <cellStyle name="Note 2 8 6 5" xfId="34840"/>
    <cellStyle name="Note 2 8 7" xfId="11685"/>
    <cellStyle name="Note 2 8 7 2" xfId="21697"/>
    <cellStyle name="Note 2 8 7 2 2" xfId="36721"/>
    <cellStyle name="Note 2 8 7 3" xfId="25910"/>
    <cellStyle name="Note 2 8 7 3 2" xfId="29669"/>
    <cellStyle name="Note 2 8 7 4" xfId="16550"/>
    <cellStyle name="Note 2 8 7 4 2" xfId="30663"/>
    <cellStyle name="Note 2 8 7 5" xfId="41793"/>
    <cellStyle name="Note 2 8 8" xfId="11154"/>
    <cellStyle name="Note 2 8 8 2" xfId="21166"/>
    <cellStyle name="Note 2 8 8 2 2" xfId="30184"/>
    <cellStyle name="Note 2 8 8 3" xfId="25403"/>
    <cellStyle name="Note 2 8 8 3 2" xfId="37520"/>
    <cellStyle name="Note 2 8 8 4" xfId="16019"/>
    <cellStyle name="Note 2 8 8 4 2" xfId="31182"/>
    <cellStyle name="Note 2 8 8 5" xfId="35654"/>
    <cellStyle name="Note 2 8 9" xfId="11018"/>
    <cellStyle name="Note 2 8 9 2" xfId="21030"/>
    <cellStyle name="Note 2 8 9 2 2" xfId="40508"/>
    <cellStyle name="Note 2 8 9 3" xfId="25279"/>
    <cellStyle name="Note 2 8 9 3 2" xfId="39780"/>
    <cellStyle name="Note 2 8 9 4" xfId="15883"/>
    <cellStyle name="Note 2 8 9 4 2" xfId="31318"/>
    <cellStyle name="Note 2 8 9 5" xfId="34832"/>
    <cellStyle name="Note 2 9" xfId="11532"/>
    <cellStyle name="Note 2 9 2" xfId="21544"/>
    <cellStyle name="Note 2 9 2 2" xfId="41554"/>
    <cellStyle name="Note 2 9 3" xfId="25763"/>
    <cellStyle name="Note 2 9 3 2" xfId="46826"/>
    <cellStyle name="Note 2 9 4" xfId="16397"/>
    <cellStyle name="Note 2 9 4 2" xfId="30816"/>
    <cellStyle name="Note 2 9 5" xfId="44900"/>
    <cellStyle name="Notiz 2" xfId="5768"/>
    <cellStyle name="Notiz 2 2" xfId="5769"/>
    <cellStyle name="Notiz 2 3" xfId="5770"/>
    <cellStyle name="Notiz 3" xfId="5771"/>
    <cellStyle name="Notiz 3 2" xfId="5772"/>
    <cellStyle name="Notiz 3 2 2" xfId="5773"/>
    <cellStyle name="Notiz 3 3" xfId="5774"/>
    <cellStyle name="Notiz 4" xfId="5775"/>
    <cellStyle name="Notiz 4 2" xfId="5776"/>
    <cellStyle name="Notiz 4 2 2" xfId="5777"/>
    <cellStyle name="Notiz 4 3" xfId="5778"/>
    <cellStyle name="Notiz 5" xfId="5779"/>
    <cellStyle name="Notiz 5 2" xfId="5780"/>
    <cellStyle name="Notiz 5 2 2" xfId="5781"/>
    <cellStyle name="Notiz 5 3" xfId="5782"/>
    <cellStyle name="ohneP" xfId="5783"/>
    <cellStyle name="Output 2" xfId="5784"/>
    <cellStyle name="Output 2 10" xfId="11435"/>
    <cellStyle name="Output 2 10 2" xfId="21447"/>
    <cellStyle name="Output 2 10 2 2" xfId="29939"/>
    <cellStyle name="Output 2 10 3" xfId="25678"/>
    <cellStyle name="Output 2 10 3 2" xfId="29777"/>
    <cellStyle name="Output 2 10 4" xfId="16300"/>
    <cellStyle name="Output 2 10 4 2" xfId="30913"/>
    <cellStyle name="Output 2 10 5" xfId="41876"/>
    <cellStyle name="Output 2 11" xfId="10728"/>
    <cellStyle name="Output 2 11 2" xfId="20752"/>
    <cellStyle name="Output 2 11 2 2" xfId="44500"/>
    <cellStyle name="Output 2 11 3" xfId="25013"/>
    <cellStyle name="Output 2 11 3 2" xfId="36996"/>
    <cellStyle name="Output 2 11 4" xfId="15593"/>
    <cellStyle name="Output 2 11 4 2" xfId="31608"/>
    <cellStyle name="Output 2 11 5" xfId="44605"/>
    <cellStyle name="Output 2 12" xfId="11700"/>
    <cellStyle name="Output 2 12 2" xfId="21712"/>
    <cellStyle name="Output 2 12 2 2" xfId="41003"/>
    <cellStyle name="Output 2 12 3" xfId="25925"/>
    <cellStyle name="Output 2 12 3 2" xfId="29660"/>
    <cellStyle name="Output 2 12 4" xfId="16565"/>
    <cellStyle name="Output 2 12 4 2" xfId="30648"/>
    <cellStyle name="Output 2 12 5" xfId="42168"/>
    <cellStyle name="Output 2 13" xfId="11772"/>
    <cellStyle name="Output 2 13 2" xfId="21784"/>
    <cellStyle name="Output 2 13 2 2" xfId="42749"/>
    <cellStyle name="Output 2 13 3" xfId="25997"/>
    <cellStyle name="Output 2 13 3 2" xfId="43981"/>
    <cellStyle name="Output 2 13 4" xfId="16637"/>
    <cellStyle name="Output 2 13 4 2" xfId="30582"/>
    <cellStyle name="Output 2 13 5" xfId="38678"/>
    <cellStyle name="Output 2 14" xfId="11171"/>
    <cellStyle name="Output 2 14 2" xfId="21183"/>
    <cellStyle name="Output 2 14 2 2" xfId="30167"/>
    <cellStyle name="Output 2 14 3" xfId="25420"/>
    <cellStyle name="Output 2 14 3 2" xfId="40650"/>
    <cellStyle name="Output 2 14 4" xfId="16036"/>
    <cellStyle name="Output 2 14 4 2" xfId="31165"/>
    <cellStyle name="Output 2 14 5" xfId="38130"/>
    <cellStyle name="Output 2 15" xfId="11035"/>
    <cellStyle name="Output 2 15 2" xfId="21047"/>
    <cellStyle name="Output 2 15 2 2" xfId="42835"/>
    <cellStyle name="Output 2 15 3" xfId="25296"/>
    <cellStyle name="Output 2 15 3 2" xfId="41318"/>
    <cellStyle name="Output 2 15 4" xfId="15900"/>
    <cellStyle name="Output 2 15 4 2" xfId="31301"/>
    <cellStyle name="Output 2 15 5" xfId="38871"/>
    <cellStyle name="Output 2 16" xfId="10905"/>
    <cellStyle name="Output 2 16 2" xfId="20917"/>
    <cellStyle name="Output 2 16 2 2" xfId="30204"/>
    <cellStyle name="Output 2 16 3" xfId="25166"/>
    <cellStyle name="Output 2 16 3 2" xfId="36607"/>
    <cellStyle name="Output 2 16 4" xfId="15770"/>
    <cellStyle name="Output 2 16 4 2" xfId="31431"/>
    <cellStyle name="Output 2 16 5" xfId="41104"/>
    <cellStyle name="Output 2 17" xfId="10249"/>
    <cellStyle name="Output 2 17 2" xfId="20273"/>
    <cellStyle name="Output 2 17 2 2" xfId="37103"/>
    <cellStyle name="Output 2 17 3" xfId="24611"/>
    <cellStyle name="Output 2 17 3 2" xfId="40564"/>
    <cellStyle name="Output 2 17 4" xfId="15114"/>
    <cellStyle name="Output 2 17 4 2" xfId="32087"/>
    <cellStyle name="Output 2 17 5" xfId="45162"/>
    <cellStyle name="Output 2 18" xfId="11887"/>
    <cellStyle name="Output 2 18 2" xfId="21881"/>
    <cellStyle name="Output 2 18 2 2" xfId="35141"/>
    <cellStyle name="Output 2 18 3" xfId="26088"/>
    <cellStyle name="Output 2 18 3 2" xfId="40758"/>
    <cellStyle name="Output 2 18 4" xfId="16752"/>
    <cellStyle name="Output 2 18 4 2" xfId="30467"/>
    <cellStyle name="Output 2 18 5" xfId="39214"/>
    <cellStyle name="Output 2 19" xfId="10424"/>
    <cellStyle name="Output 2 19 2" xfId="20448"/>
    <cellStyle name="Output 2 19 2 2" xfId="46742"/>
    <cellStyle name="Output 2 19 3" xfId="24751"/>
    <cellStyle name="Output 2 19 3 2" xfId="40566"/>
    <cellStyle name="Output 2 19 4" xfId="15289"/>
    <cellStyle name="Output 2 19 4 2" xfId="31912"/>
    <cellStyle name="Output 2 19 5" xfId="39036"/>
    <cellStyle name="Output 2 2" xfId="5785"/>
    <cellStyle name="Output 2 2 10" xfId="10727"/>
    <cellStyle name="Output 2 2 10 2" xfId="20751"/>
    <cellStyle name="Output 2 2 10 2 2" xfId="38466"/>
    <cellStyle name="Output 2 2 10 3" xfId="25012"/>
    <cellStyle name="Output 2 2 10 3 2" xfId="43291"/>
    <cellStyle name="Output 2 2 10 4" xfId="15592"/>
    <cellStyle name="Output 2 2 10 4 2" xfId="31609"/>
    <cellStyle name="Output 2 2 10 5" xfId="38550"/>
    <cellStyle name="Output 2 2 11" xfId="11701"/>
    <cellStyle name="Output 2 2 11 2" xfId="21713"/>
    <cellStyle name="Output 2 2 11 2 2" xfId="40839"/>
    <cellStyle name="Output 2 2 11 3" xfId="25926"/>
    <cellStyle name="Output 2 2 11 3 2" xfId="29659"/>
    <cellStyle name="Output 2 2 11 4" xfId="16566"/>
    <cellStyle name="Output 2 2 11 4 2" xfId="30647"/>
    <cellStyle name="Output 2 2 11 5" xfId="39013"/>
    <cellStyle name="Output 2 2 12" xfId="11773"/>
    <cellStyle name="Output 2 2 12 2" xfId="21785"/>
    <cellStyle name="Output 2 2 12 2 2" xfId="36452"/>
    <cellStyle name="Output 2 2 12 3" xfId="25998"/>
    <cellStyle name="Output 2 2 12 3 2" xfId="37696"/>
    <cellStyle name="Output 2 2 12 4" xfId="16638"/>
    <cellStyle name="Output 2 2 12 4 2" xfId="30581"/>
    <cellStyle name="Output 2 2 12 5" xfId="41884"/>
    <cellStyle name="Output 2 2 13" xfId="11172"/>
    <cellStyle name="Output 2 2 13 2" xfId="21184"/>
    <cellStyle name="Output 2 2 13 2 2" xfId="30166"/>
    <cellStyle name="Output 2 2 13 3" xfId="25421"/>
    <cellStyle name="Output 2 2 13 3 2" xfId="46662"/>
    <cellStyle name="Output 2 2 13 4" xfId="16037"/>
    <cellStyle name="Output 2 2 13 4 2" xfId="31164"/>
    <cellStyle name="Output 2 2 13 5" xfId="41106"/>
    <cellStyle name="Output 2 2 14" xfId="11036"/>
    <cellStyle name="Output 2 2 14 2" xfId="21048"/>
    <cellStyle name="Output 2 2 14 2 2" xfId="36539"/>
    <cellStyle name="Output 2 2 14 3" xfId="25297"/>
    <cellStyle name="Output 2 2 14 3 2" xfId="40949"/>
    <cellStyle name="Output 2 2 14 4" xfId="15901"/>
    <cellStyle name="Output 2 2 14 4 2" xfId="31300"/>
    <cellStyle name="Output 2 2 14 5" xfId="44858"/>
    <cellStyle name="Output 2 2 15" xfId="10906"/>
    <cellStyle name="Output 2 2 15 2" xfId="20918"/>
    <cellStyle name="Output 2 2 15 2 2" xfId="40749"/>
    <cellStyle name="Output 2 2 15 3" xfId="25167"/>
    <cellStyle name="Output 2 2 15 3 2" xfId="39778"/>
    <cellStyle name="Output 2 2 15 4" xfId="15771"/>
    <cellStyle name="Output 2 2 15 4 2" xfId="31430"/>
    <cellStyle name="Output 2 2 15 5" xfId="41139"/>
    <cellStyle name="Output 2 2 16" xfId="10248"/>
    <cellStyle name="Output 2 2 16 2" xfId="20272"/>
    <cellStyle name="Output 2 2 16 2 2" xfId="43398"/>
    <cellStyle name="Output 2 2 16 3" xfId="24610"/>
    <cellStyle name="Output 2 2 16 3 2" xfId="37832"/>
    <cellStyle name="Output 2 2 16 4" xfId="15113"/>
    <cellStyle name="Output 2 2 16 4 2" xfId="32088"/>
    <cellStyle name="Output 2 2 16 5" xfId="39185"/>
    <cellStyle name="Output 2 2 17" xfId="11888"/>
    <cellStyle name="Output 2 2 17 2" xfId="21882"/>
    <cellStyle name="Output 2 2 17 2 2" xfId="38383"/>
    <cellStyle name="Output 2 2 17 3" xfId="26089"/>
    <cellStyle name="Output 2 2 17 3 2" xfId="37783"/>
    <cellStyle name="Output 2 2 17 4" xfId="16753"/>
    <cellStyle name="Output 2 2 17 4 2" xfId="30466"/>
    <cellStyle name="Output 2 2 17 5" xfId="36140"/>
    <cellStyle name="Output 2 2 18" xfId="10423"/>
    <cellStyle name="Output 2 2 18 2" xfId="20447"/>
    <cellStyle name="Output 2 2 18 2 2" xfId="40739"/>
    <cellStyle name="Output 2 2 18 3" xfId="24750"/>
    <cellStyle name="Output 2 2 18 3 2" xfId="37834"/>
    <cellStyle name="Output 2 2 18 4" xfId="15288"/>
    <cellStyle name="Output 2 2 18 4 2" xfId="31913"/>
    <cellStyle name="Output 2 2 18 5" xfId="35882"/>
    <cellStyle name="Output 2 2 19" xfId="19364"/>
    <cellStyle name="Output 2 2 19 2" xfId="37398"/>
    <cellStyle name="Output 2 2 2" xfId="5786"/>
    <cellStyle name="Output 2 2 2 10" xfId="11437"/>
    <cellStyle name="Output 2 2 2 10 2" xfId="21449"/>
    <cellStyle name="Output 2 2 2 10 2 2" xfId="29937"/>
    <cellStyle name="Output 2 2 2 10 3" xfId="25680"/>
    <cellStyle name="Output 2 2 2 10 3 2" xfId="29775"/>
    <cellStyle name="Output 2 2 2 10 4" xfId="16302"/>
    <cellStyle name="Output 2 2 2 10 4 2" xfId="30911"/>
    <cellStyle name="Output 2 2 2 10 5" xfId="38611"/>
    <cellStyle name="Output 2 2 2 11" xfId="10726"/>
    <cellStyle name="Output 2 2 2 11 2" xfId="20750"/>
    <cellStyle name="Output 2 2 2 11 2 2" xfId="35293"/>
    <cellStyle name="Output 2 2 2 11 3" xfId="25011"/>
    <cellStyle name="Output 2 2 2 11 3 2" xfId="46023"/>
    <cellStyle name="Output 2 2 2 11 4" xfId="15591"/>
    <cellStyle name="Output 2 2 2 11 4 2" xfId="31610"/>
    <cellStyle name="Output 2 2 2 11 5" xfId="35484"/>
    <cellStyle name="Output 2 2 2 12" xfId="11702"/>
    <cellStyle name="Output 2 2 2 12 2" xfId="21714"/>
    <cellStyle name="Output 2 2 2 12 2 2" xfId="46835"/>
    <cellStyle name="Output 2 2 2 12 3" xfId="25927"/>
    <cellStyle name="Output 2 2 2 12 3 2" xfId="29658"/>
    <cellStyle name="Output 2 2 2 12 4" xfId="16567"/>
    <cellStyle name="Output 2 2 2 12 4 2" xfId="30646"/>
    <cellStyle name="Output 2 2 2 12 5" xfId="38770"/>
    <cellStyle name="Output 2 2 2 13" xfId="11774"/>
    <cellStyle name="Output 2 2 2 13 2" xfId="21786"/>
    <cellStyle name="Output 2 2 2 13 2 2" xfId="38249"/>
    <cellStyle name="Output 2 2 2 13 3" xfId="25999"/>
    <cellStyle name="Output 2 2 2 13 3 2" xfId="40607"/>
    <cellStyle name="Output 2 2 2 13 4" xfId="16639"/>
    <cellStyle name="Output 2 2 2 13 4 2" xfId="30580"/>
    <cellStyle name="Output 2 2 2 13 5" xfId="35573"/>
    <cellStyle name="Output 2 2 2 14" xfId="11173"/>
    <cellStyle name="Output 2 2 2 14 2" xfId="21185"/>
    <cellStyle name="Output 2 2 2 14 2 2" xfId="30165"/>
    <cellStyle name="Output 2 2 2 14 3" xfId="25422"/>
    <cellStyle name="Output 2 2 2 14 3 2" xfId="43956"/>
    <cellStyle name="Output 2 2 2 14 4" xfId="16038"/>
    <cellStyle name="Output 2 2 2 14 4 2" xfId="31163"/>
    <cellStyle name="Output 2 2 2 14 5" xfId="41137"/>
    <cellStyle name="Output 2 2 2 15" xfId="11037"/>
    <cellStyle name="Output 2 2 2 15 2" xfId="21049"/>
    <cellStyle name="Output 2 2 2 15 2 2" xfId="40099"/>
    <cellStyle name="Output 2 2 2 15 3" xfId="25298"/>
    <cellStyle name="Output 2 2 2 15 3 2" xfId="40891"/>
    <cellStyle name="Output 2 2 2 15 4" xfId="15902"/>
    <cellStyle name="Output 2 2 2 15 4 2" xfId="31299"/>
    <cellStyle name="Output 2 2 2 15 5" xfId="42077"/>
    <cellStyle name="Output 2 2 2 16" xfId="10907"/>
    <cellStyle name="Output 2 2 2 16 2" xfId="20919"/>
    <cellStyle name="Output 2 2 2 16 2 2" xfId="46751"/>
    <cellStyle name="Output 2 2 2 16 3" xfId="25168"/>
    <cellStyle name="Output 2 2 2 16 3 2" xfId="45833"/>
    <cellStyle name="Output 2 2 2 16 4" xfId="15772"/>
    <cellStyle name="Output 2 2 2 16 4 2" xfId="31429"/>
    <cellStyle name="Output 2 2 2 16 5" xfId="38972"/>
    <cellStyle name="Output 2 2 2 17" xfId="10247"/>
    <cellStyle name="Output 2 2 2 17 2" xfId="20271"/>
    <cellStyle name="Output 2 2 2 17 2 2" xfId="46127"/>
    <cellStyle name="Output 2 2 2 17 3" xfId="24609"/>
    <cellStyle name="Output 2 2 2 17 3 2" xfId="44112"/>
    <cellStyle name="Output 2 2 2 17 4" xfId="15112"/>
    <cellStyle name="Output 2 2 2 17 4 2" xfId="32089"/>
    <cellStyle name="Output 2 2 2 17 5" xfId="36021"/>
    <cellStyle name="Output 2 2 2 18" xfId="11889"/>
    <cellStyle name="Output 2 2 2 18 2" xfId="21883"/>
    <cellStyle name="Output 2 2 2 18 2 2" xfId="44421"/>
    <cellStyle name="Output 2 2 2 18 3" xfId="26090"/>
    <cellStyle name="Output 2 2 2 18 3 2" xfId="40689"/>
    <cellStyle name="Output 2 2 2 18 4" xfId="16754"/>
    <cellStyle name="Output 2 2 2 18 4 2" xfId="30465"/>
    <cellStyle name="Output 2 2 2 18 5" xfId="38622"/>
    <cellStyle name="Output 2 2 2 19" xfId="10422"/>
    <cellStyle name="Output 2 2 2 19 2" xfId="20446"/>
    <cellStyle name="Output 2 2 2 19 2 2" xfId="41023"/>
    <cellStyle name="Output 2 2 2 19 3" xfId="24749"/>
    <cellStyle name="Output 2 2 2 19 3 2" xfId="44114"/>
    <cellStyle name="Output 2 2 2 19 4" xfId="15287"/>
    <cellStyle name="Output 2 2 2 19 4 2" xfId="31914"/>
    <cellStyle name="Output 2 2 2 19 5" xfId="42191"/>
    <cellStyle name="Output 2 2 2 2" xfId="5787"/>
    <cellStyle name="Output 2 2 2 2 10" xfId="11703"/>
    <cellStyle name="Output 2 2 2 2 10 2" xfId="21715"/>
    <cellStyle name="Output 2 2 2 2 10 2 2" xfId="44142"/>
    <cellStyle name="Output 2 2 2 2 10 3" xfId="25928"/>
    <cellStyle name="Output 2 2 2 2 10 3 2" xfId="29657"/>
    <cellStyle name="Output 2 2 2 2 10 4" xfId="16568"/>
    <cellStyle name="Output 2 2 2 2 10 4 2" xfId="30645"/>
    <cellStyle name="Output 2 2 2 2 10 5" xfId="41976"/>
    <cellStyle name="Output 2 2 2 2 11" xfId="11775"/>
    <cellStyle name="Output 2 2 2 2 11 2" xfId="21787"/>
    <cellStyle name="Output 2 2 2 2 11 2 2" xfId="44290"/>
    <cellStyle name="Output 2 2 2 2 11 3" xfId="26000"/>
    <cellStyle name="Output 2 2 2 2 11 3 2" xfId="40556"/>
    <cellStyle name="Output 2 2 2 2 11 4" xfId="16640"/>
    <cellStyle name="Output 2 2 2 2 11 4 2" xfId="30579"/>
    <cellStyle name="Output 2 2 2 2 11 5" xfId="39216"/>
    <cellStyle name="Output 2 2 2 2 12" xfId="11174"/>
    <cellStyle name="Output 2 2 2 2 12 2" xfId="21186"/>
    <cellStyle name="Output 2 2 2 2 12 2 2" xfId="30164"/>
    <cellStyle name="Output 2 2 2 2 12 3" xfId="25423"/>
    <cellStyle name="Output 2 2 2 2 12 3 2" xfId="37670"/>
    <cellStyle name="Output 2 2 2 2 12 4" xfId="16039"/>
    <cellStyle name="Output 2 2 2 2 12 4 2" xfId="31162"/>
    <cellStyle name="Output 2 2 2 2 12 5" xfId="38722"/>
    <cellStyle name="Output 2 2 2 2 13" xfId="11038"/>
    <cellStyle name="Output 2 2 2 2 13 2" xfId="21050"/>
    <cellStyle name="Output 2 2 2 2 13 2 2" xfId="40435"/>
    <cellStyle name="Output 2 2 2 2 13 3" xfId="25299"/>
    <cellStyle name="Output 2 2 2 2 13 3 2" xfId="46889"/>
    <cellStyle name="Output 2 2 2 2 13 4" xfId="15903"/>
    <cellStyle name="Output 2 2 2 2 13 4 2" xfId="31298"/>
    <cellStyle name="Output 2 2 2 2 13 5" xfId="35770"/>
    <cellStyle name="Output 2 2 2 2 14" xfId="10908"/>
    <cellStyle name="Output 2 2 2 2 14 2" xfId="20920"/>
    <cellStyle name="Output 2 2 2 2 14 2 2" xfId="44053"/>
    <cellStyle name="Output 2 2 2 2 14 3" xfId="25169"/>
    <cellStyle name="Output 2 2 2 2 14 3 2" xfId="43088"/>
    <cellStyle name="Output 2 2 2 2 14 4" xfId="15773"/>
    <cellStyle name="Output 2 2 2 2 14 4 2" xfId="31428"/>
    <cellStyle name="Output 2 2 2 2 14 5" xfId="44952"/>
    <cellStyle name="Output 2 2 2 2 15" xfId="10246"/>
    <cellStyle name="Output 2 2 2 2 15 2" xfId="20270"/>
    <cellStyle name="Output 2 2 2 2 15 2 2" xfId="40085"/>
    <cellStyle name="Output 2 2 2 2 15 3" xfId="24608"/>
    <cellStyle name="Output 2 2 2 2 15 3 2" xfId="46808"/>
    <cellStyle name="Output 2 2 2 2 15 4" xfId="15111"/>
    <cellStyle name="Output 2 2 2 2 15 4 2" xfId="32090"/>
    <cellStyle name="Output 2 2 2 2 15 5" xfId="42326"/>
    <cellStyle name="Output 2 2 2 2 16" xfId="11890"/>
    <cellStyle name="Output 2 2 2 2 16 2" xfId="21884"/>
    <cellStyle name="Output 2 2 2 2 16 2 2" xfId="41548"/>
    <cellStyle name="Output 2 2 2 2 16 3" xfId="26091"/>
    <cellStyle name="Output 2 2 2 2 16 3 2" xfId="43994"/>
    <cellStyle name="Output 2 2 2 2 16 4" xfId="16755"/>
    <cellStyle name="Output 2 2 2 2 16 4 2" xfId="30464"/>
    <cellStyle name="Output 2 2 2 2 16 5" xfId="35517"/>
    <cellStyle name="Output 2 2 2 2 17" xfId="10421"/>
    <cellStyle name="Output 2 2 2 2 17 2" xfId="20445"/>
    <cellStyle name="Output 2 2 2 2 17 2 2" xfId="41243"/>
    <cellStyle name="Output 2 2 2 2 17 3" xfId="24748"/>
    <cellStyle name="Output 2 2 2 2 17 3 2" xfId="46810"/>
    <cellStyle name="Output 2 2 2 2 17 4" xfId="15286"/>
    <cellStyle name="Output 2 2 2 2 17 4 2" xfId="31915"/>
    <cellStyle name="Output 2 2 2 2 17 5" xfId="44961"/>
    <cellStyle name="Output 2 2 2 2 18" xfId="19366"/>
    <cellStyle name="Output 2 2 2 2 18 2" xfId="46192"/>
    <cellStyle name="Output 2 2 2 2 19" xfId="19219"/>
    <cellStyle name="Output 2 2 2 2 19 2" xfId="44326"/>
    <cellStyle name="Output 2 2 2 2 2" xfId="5788"/>
    <cellStyle name="Output 2 2 2 2 2 10" xfId="10909"/>
    <cellStyle name="Output 2 2 2 2 2 10 2" xfId="20921"/>
    <cellStyle name="Output 2 2 2 2 2 10 2 2" xfId="37772"/>
    <cellStyle name="Output 2 2 2 2 2 10 3" xfId="25170"/>
    <cellStyle name="Output 2 2 2 2 2 10 3 2" xfId="36790"/>
    <cellStyle name="Output 2 2 2 2 2 10 4" xfId="15774"/>
    <cellStyle name="Output 2 2 2 2 2 10 4 2" xfId="31427"/>
    <cellStyle name="Output 2 2 2 2 2 10 5" xfId="42183"/>
    <cellStyle name="Output 2 2 2 2 2 11" xfId="10245"/>
    <cellStyle name="Output 2 2 2 2 2 11 2" xfId="20269"/>
    <cellStyle name="Output 2 2 2 2 2 11 2 2" xfId="30216"/>
    <cellStyle name="Output 2 2 2 2 2 11 3" xfId="24607"/>
    <cellStyle name="Output 2 2 2 2 2 11 3 2" xfId="40809"/>
    <cellStyle name="Output 2 2 2 2 2 11 4" xfId="15110"/>
    <cellStyle name="Output 2 2 2 2 2 11 4 2" xfId="32091"/>
    <cellStyle name="Output 2 2 2 2 2 11 5" xfId="45097"/>
    <cellStyle name="Output 2 2 2 2 2 12" xfId="11891"/>
    <cellStyle name="Output 2 2 2 2 2 12 2" xfId="21885"/>
    <cellStyle name="Output 2 2 2 2 2 12 2 2" xfId="35279"/>
    <cellStyle name="Output 2 2 2 2 2 12 3" xfId="26092"/>
    <cellStyle name="Output 2 2 2 2 2 12 3 2" xfId="37712"/>
    <cellStyle name="Output 2 2 2 2 2 12 4" xfId="16756"/>
    <cellStyle name="Output 2 2 2 2 2 12 4 2" xfId="30463"/>
    <cellStyle name="Output 2 2 2 2 2 12 5" xfId="38845"/>
    <cellStyle name="Output 2 2 2 2 2 13" xfId="10420"/>
    <cellStyle name="Output 2 2 2 2 2 13 2" xfId="20444"/>
    <cellStyle name="Output 2 2 2 2 2 13 2 2" xfId="38055"/>
    <cellStyle name="Output 2 2 2 2 2 13 3" xfId="24747"/>
    <cellStyle name="Output 2 2 2 2 2 13 3 2" xfId="40811"/>
    <cellStyle name="Output 2 2 2 2 2 13 4" xfId="15285"/>
    <cellStyle name="Output 2 2 2 2 2 13 4 2" xfId="31916"/>
    <cellStyle name="Output 2 2 2 2 2 13 5" xfId="38981"/>
    <cellStyle name="Output 2 2 2 2 2 14" xfId="19367"/>
    <cellStyle name="Output 2 2 2 2 2 14 2" xfId="43464"/>
    <cellStyle name="Output 2 2 2 2 2 15" xfId="19218"/>
    <cellStyle name="Output 2 2 2 2 2 15 2" xfId="38289"/>
    <cellStyle name="Output 2 2 2 2 2 16" xfId="14374"/>
    <cellStyle name="Output 2 2 2 2 2 16 2" xfId="32780"/>
    <cellStyle name="Output 2 2 2 2 2 17" xfId="42415"/>
    <cellStyle name="Output 2 2 2 2 2 2" xfId="5789"/>
    <cellStyle name="Output 2 2 2 2 2 2 10" xfId="10244"/>
    <cellStyle name="Output 2 2 2 2 2 2 10 2" xfId="20268"/>
    <cellStyle name="Output 2 2 2 2 2 2 10 2 2" xfId="37184"/>
    <cellStyle name="Output 2 2 2 2 2 2 10 3" xfId="24606"/>
    <cellStyle name="Output 2 2 2 2 2 2 10 3 2" xfId="37905"/>
    <cellStyle name="Output 2 2 2 2 2 2 10 4" xfId="15109"/>
    <cellStyle name="Output 2 2 2 2 2 2 10 4 2" xfId="32092"/>
    <cellStyle name="Output 2 2 2 2 2 2 10 5" xfId="39115"/>
    <cellStyle name="Output 2 2 2 2 2 2 11" xfId="11892"/>
    <cellStyle name="Output 2 2 2 2 2 2 11 2" xfId="21886"/>
    <cellStyle name="Output 2 2 2 2 2 2 11 2 2" xfId="38032"/>
    <cellStyle name="Output 2 2 2 2 2 2 11 3" xfId="26093"/>
    <cellStyle name="Output 2 2 2 2 2 2 11 3 2" xfId="40676"/>
    <cellStyle name="Output 2 2 2 2 2 2 11 4" xfId="16757"/>
    <cellStyle name="Output 2 2 2 2 2 2 11 4 2" xfId="30462"/>
    <cellStyle name="Output 2 2 2 2 2 2 11 5" xfId="35741"/>
    <cellStyle name="Output 2 2 2 2 2 2 12" xfId="10419"/>
    <cellStyle name="Output 2 2 2 2 2 2 12 2" xfId="20443"/>
    <cellStyle name="Output 2 2 2 2 2 2 12 2 2" xfId="35368"/>
    <cellStyle name="Output 2 2 2 2 2 2 12 3" xfId="24746"/>
    <cellStyle name="Output 2 2 2 2 2 2 12 3 2" xfId="37907"/>
    <cellStyle name="Output 2 2 2 2 2 2 12 4" xfId="15284"/>
    <cellStyle name="Output 2 2 2 2 2 2 12 4 2" xfId="31917"/>
    <cellStyle name="Output 2 2 2 2 2 2 12 5" xfId="35830"/>
    <cellStyle name="Output 2 2 2 2 2 2 13" xfId="19368"/>
    <cellStyle name="Output 2 2 2 2 2 2 13 2" xfId="37168"/>
    <cellStyle name="Output 2 2 2 2 2 2 14" xfId="19217"/>
    <cellStyle name="Output 2 2 2 2 2 2 14 2" xfId="36370"/>
    <cellStyle name="Output 2 2 2 2 2 2 15" xfId="14375"/>
    <cellStyle name="Output 2 2 2 2 2 2 15 2" xfId="32779"/>
    <cellStyle name="Output 2 2 2 2 2 2 16" xfId="36105"/>
    <cellStyle name="Output 2 2 2 2 2 2 2" xfId="11617"/>
    <cellStyle name="Output 2 2 2 2 2 2 2 2" xfId="21629"/>
    <cellStyle name="Output 2 2 2 2 2 2 2 2 2" xfId="36936"/>
    <cellStyle name="Output 2 2 2 2 2 2 2 3" xfId="25848"/>
    <cellStyle name="Output 2 2 2 2 2 2 2 3 2" xfId="42957"/>
    <cellStyle name="Output 2 2 2 2 2 2 2 4" xfId="16482"/>
    <cellStyle name="Output 2 2 2 2 2 2 2 4 2" xfId="30731"/>
    <cellStyle name="Output 2 2 2 2 2 2 2 5" xfId="38960"/>
    <cellStyle name="Output 2 2 2 2 2 2 3" xfId="11440"/>
    <cellStyle name="Output 2 2 2 2 2 2 3 2" xfId="21452"/>
    <cellStyle name="Output 2 2 2 2 2 2 3 2 2" xfId="29934"/>
    <cellStyle name="Output 2 2 2 2 2 2 3 3" xfId="25683"/>
    <cellStyle name="Output 2 2 2 2 2 2 3 3 2" xfId="29772"/>
    <cellStyle name="Output 2 2 2 2 2 2 3 4" xfId="16305"/>
    <cellStyle name="Output 2 2 2 2 2 2 3 4 2" xfId="30908"/>
    <cellStyle name="Output 2 2 2 2 2 2 3 5" xfId="35506"/>
    <cellStyle name="Output 2 2 2 2 2 2 4" xfId="10723"/>
    <cellStyle name="Output 2 2 2 2 2 2 4 2" xfId="20747"/>
    <cellStyle name="Output 2 2 2 2 2 2 4 2 2" xfId="38397"/>
    <cellStyle name="Output 2 2 2 2 2 2 4 3" xfId="25008"/>
    <cellStyle name="Output 2 2 2 2 2 2 4 3 2" xfId="43642"/>
    <cellStyle name="Output 2 2 2 2 2 2 4 4" xfId="15588"/>
    <cellStyle name="Output 2 2 2 2 2 2 4 4 2" xfId="31613"/>
    <cellStyle name="Output 2 2 2 2 2 2 4 5" xfId="38588"/>
    <cellStyle name="Output 2 2 2 2 2 2 5" xfId="11705"/>
    <cellStyle name="Output 2 2 2 2 2 2 5 2" xfId="21717"/>
    <cellStyle name="Output 2 2 2 2 2 2 5 2 2" xfId="40766"/>
    <cellStyle name="Output 2 2 2 2 2 2 5 3" xfId="25930"/>
    <cellStyle name="Output 2 2 2 2 2 2 5 3 2" xfId="29655"/>
    <cellStyle name="Output 2 2 2 2 2 2 5 4" xfId="16570"/>
    <cellStyle name="Output 2 2 2 2 2 2 5 4 2" xfId="30643"/>
    <cellStyle name="Output 2 2 2 2 2 2 5 5" xfId="38821"/>
    <cellStyle name="Output 2 2 2 2 2 2 6" xfId="11777"/>
    <cellStyle name="Output 2 2 2 2 2 2 6 2" xfId="21789"/>
    <cellStyle name="Output 2 2 2 2 2 2 6 2 2" xfId="35143"/>
    <cellStyle name="Output 2 2 2 2 2 2 6 3" xfId="26002"/>
    <cellStyle name="Output 2 2 2 2 2 2 6 3 2" xfId="37578"/>
    <cellStyle name="Output 2 2 2 2 2 2 6 4" xfId="16642"/>
    <cellStyle name="Output 2 2 2 2 2 2 6 4 2" xfId="30577"/>
    <cellStyle name="Output 2 2 2 2 2 2 6 5" xfId="38620"/>
    <cellStyle name="Output 2 2 2 2 2 2 7" xfId="11176"/>
    <cellStyle name="Output 2 2 2 2 2 2 7 2" xfId="21188"/>
    <cellStyle name="Output 2 2 2 2 2 2 7 2 2" xfId="30162"/>
    <cellStyle name="Output 2 2 2 2 2 2 7 3" xfId="25425"/>
    <cellStyle name="Output 2 2 2 2 2 2 7 3 2" xfId="46519"/>
    <cellStyle name="Output 2 2 2 2 2 2 7 4" xfId="16041"/>
    <cellStyle name="Output 2 2 2 2 2 2 7 4 2" xfId="31160"/>
    <cellStyle name="Output 2 2 2 2 2 2 7 5" xfId="41928"/>
    <cellStyle name="Output 2 2 2 2 2 2 8" xfId="11040"/>
    <cellStyle name="Output 2 2 2 2 2 2 8 2" xfId="21052"/>
    <cellStyle name="Output 2 2 2 2 2 2 8 2 2" xfId="43821"/>
    <cellStyle name="Output 2 2 2 2 2 2 8 3" xfId="25301"/>
    <cellStyle name="Output 2 2 2 2 2 2 8 3 2" xfId="37916"/>
    <cellStyle name="Output 2 2 2 2 2 2 8 4" xfId="15905"/>
    <cellStyle name="Output 2 2 2 2 2 2 8 4 2" xfId="31296"/>
    <cellStyle name="Output 2 2 2 2 2 2 8 5" xfId="44909"/>
    <cellStyle name="Output 2 2 2 2 2 2 9" xfId="10910"/>
    <cellStyle name="Output 2 2 2 2 2 2 9 2" xfId="20922"/>
    <cellStyle name="Output 2 2 2 2 2 2 9 2 2" xfId="40504"/>
    <cellStyle name="Output 2 2 2 2 2 2 9 3" xfId="25171"/>
    <cellStyle name="Output 2 2 2 2 2 2 9 3 2" xfId="39490"/>
    <cellStyle name="Output 2 2 2 2 2 2 9 4" xfId="15775"/>
    <cellStyle name="Output 2 2 2 2 2 2 9 4 2" xfId="31426"/>
    <cellStyle name="Output 2 2 2 2 2 2 9 5" xfId="35874"/>
    <cellStyle name="Output 2 2 2 2 2 3" xfId="11616"/>
    <cellStyle name="Output 2 2 2 2 2 3 2" xfId="21628"/>
    <cellStyle name="Output 2 2 2 2 2 3 2 2" xfId="43234"/>
    <cellStyle name="Output 2 2 2 2 2 3 3" xfId="25847"/>
    <cellStyle name="Output 2 2 2 2 2 3 3 2" xfId="45705"/>
    <cellStyle name="Output 2 2 2 2 2 3 4" xfId="16481"/>
    <cellStyle name="Output 2 2 2 2 2 3 4 2" xfId="30732"/>
    <cellStyle name="Output 2 2 2 2 2 3 5" xfId="35808"/>
    <cellStyle name="Output 2 2 2 2 2 4" xfId="11439"/>
    <cellStyle name="Output 2 2 2 2 2 4 2" xfId="21451"/>
    <cellStyle name="Output 2 2 2 2 2 4 2 2" xfId="29935"/>
    <cellStyle name="Output 2 2 2 2 2 4 3" xfId="25682"/>
    <cellStyle name="Output 2 2 2 2 2 4 3 2" xfId="29773"/>
    <cellStyle name="Output 2 2 2 2 2 4 4" xfId="16304"/>
    <cellStyle name="Output 2 2 2 2 2 4 4 2" xfId="30909"/>
    <cellStyle name="Output 2 2 2 2 2 4 5" xfId="41815"/>
    <cellStyle name="Output 2 2 2 2 2 5" xfId="10724"/>
    <cellStyle name="Output 2 2 2 2 2 5 2" xfId="20748"/>
    <cellStyle name="Output 2 2 2 2 2 5 2 2" xfId="44435"/>
    <cellStyle name="Output 2 2 2 2 2 5 3" xfId="25009"/>
    <cellStyle name="Output 2 2 2 2 2 5 3 2" xfId="37346"/>
    <cellStyle name="Output 2 2 2 2 2 5 4" xfId="15589"/>
    <cellStyle name="Output 2 2 2 2 2 5 4 2" xfId="31612"/>
    <cellStyle name="Output 2 2 2 2 2 5 5" xfId="44643"/>
    <cellStyle name="Output 2 2 2 2 2 6" xfId="11704"/>
    <cellStyle name="Output 2 2 2 2 2 6 2" xfId="21716"/>
    <cellStyle name="Output 2 2 2 2 2 6 2 2" xfId="37862"/>
    <cellStyle name="Output 2 2 2 2 2 6 3" xfId="25929"/>
    <cellStyle name="Output 2 2 2 2 2 6 3 2" xfId="29656"/>
    <cellStyle name="Output 2 2 2 2 2 6 4" xfId="16569"/>
    <cellStyle name="Output 2 2 2 2 2 6 4 2" xfId="30644"/>
    <cellStyle name="Output 2 2 2 2 2 6 5" xfId="35666"/>
    <cellStyle name="Output 2 2 2 2 2 7" xfId="11776"/>
    <cellStyle name="Output 2 2 2 2 2 7 2" xfId="21788"/>
    <cellStyle name="Output 2 2 2 2 2 7 2 2" xfId="41412"/>
    <cellStyle name="Output 2 2 2 2 2 7 3" xfId="26001"/>
    <cellStyle name="Output 2 2 2 2 2 7 3 2" xfId="43865"/>
    <cellStyle name="Output 2 2 2 2 2 7 4" xfId="16641"/>
    <cellStyle name="Output 2 2 2 2 2 7 4 2" xfId="30578"/>
    <cellStyle name="Output 2 2 2 2 2 7 5" xfId="36142"/>
    <cellStyle name="Output 2 2 2 2 2 8" xfId="11175"/>
    <cellStyle name="Output 2 2 2 2 2 8 2" xfId="21187"/>
    <cellStyle name="Output 2 2 2 2 2 8 2 2" xfId="30163"/>
    <cellStyle name="Output 2 2 2 2 2 8 3" xfId="25424"/>
    <cellStyle name="Output 2 2 2 2 2 8 3 2" xfId="40497"/>
    <cellStyle name="Output 2 2 2 2 2 8 4" xfId="16040"/>
    <cellStyle name="Output 2 2 2 2 2 8 4 2" xfId="31161"/>
    <cellStyle name="Output 2 2 2 2 2 8 5" xfId="44739"/>
    <cellStyle name="Output 2 2 2 2 2 9" xfId="11039"/>
    <cellStyle name="Output 2 2 2 2 2 9 2" xfId="21051"/>
    <cellStyle name="Output 2 2 2 2 2 9 2 2" xfId="40511"/>
    <cellStyle name="Output 2 2 2 2 2 9 3" xfId="25300"/>
    <cellStyle name="Output 2 2 2 2 2 9 3 2" xfId="44197"/>
    <cellStyle name="Output 2 2 2 2 2 9 4" xfId="15904"/>
    <cellStyle name="Output 2 2 2 2 2 9 4 2" xfId="31297"/>
    <cellStyle name="Output 2 2 2 2 2 9 5" xfId="38917"/>
    <cellStyle name="Output 2 2 2 2 20" xfId="14373"/>
    <cellStyle name="Output 2 2 2 2 20 2" xfId="32781"/>
    <cellStyle name="Output 2 2 2 2 21" xfId="45174"/>
    <cellStyle name="Output 2 2 2 2 3" xfId="5790"/>
    <cellStyle name="Output 2 2 2 2 3 10" xfId="10911"/>
    <cellStyle name="Output 2 2 2 2 3 10 2" xfId="20923"/>
    <cellStyle name="Output 2 2 2 2 3 10 2 2" xfId="46525"/>
    <cellStyle name="Output 2 2 2 2 3 10 3" xfId="25172"/>
    <cellStyle name="Output 2 2 2 2 3 10 3 2" xfId="45558"/>
    <cellStyle name="Output 2 2 2 2 3 10 4" xfId="15776"/>
    <cellStyle name="Output 2 2 2 2 3 10 4 2" xfId="31425"/>
    <cellStyle name="Output 2 2 2 2 3 10 5" xfId="39028"/>
    <cellStyle name="Output 2 2 2 2 3 11" xfId="10243"/>
    <cellStyle name="Output 2 2 2 2 3 11 2" xfId="20267"/>
    <cellStyle name="Output 2 2 2 2 3 11 2 2" xfId="43480"/>
    <cellStyle name="Output 2 2 2 2 3 11 3" xfId="24605"/>
    <cellStyle name="Output 2 2 2 2 3 11 3 2" xfId="44186"/>
    <cellStyle name="Output 2 2 2 2 3 11 4" xfId="15108"/>
    <cellStyle name="Output 2 2 2 2 3 11 4 2" xfId="32093"/>
    <cellStyle name="Output 2 2 2 2 3 11 5" xfId="35690"/>
    <cellStyle name="Output 2 2 2 2 3 12" xfId="11893"/>
    <cellStyle name="Output 2 2 2 2 3 12 2" xfId="21887"/>
    <cellStyle name="Output 2 2 2 2 3 12 2 2" xfId="41262"/>
    <cellStyle name="Output 2 2 2 2 3 12 3" xfId="26094"/>
    <cellStyle name="Output 2 2 2 2 3 12 3 2" xfId="43983"/>
    <cellStyle name="Output 2 2 2 2 3 12 4" xfId="16758"/>
    <cellStyle name="Output 2 2 2 2 3 12 4 2" xfId="30461"/>
    <cellStyle name="Output 2 2 2 2 3 12 5" xfId="38594"/>
    <cellStyle name="Output 2 2 2 2 3 13" xfId="10418"/>
    <cellStyle name="Output 2 2 2 2 3 13 2" xfId="20442"/>
    <cellStyle name="Output 2 2 2 2 3 13 2 2" xfId="41638"/>
    <cellStyle name="Output 2 2 2 2 3 13 3" xfId="24745"/>
    <cellStyle name="Output 2 2 2 2 3 13 3 2" xfId="44188"/>
    <cellStyle name="Output 2 2 2 2 3 13 4" xfId="15283"/>
    <cellStyle name="Output 2 2 2 2 3 13 4 2" xfId="31918"/>
    <cellStyle name="Output 2 2 2 2 3 13 5" xfId="42139"/>
    <cellStyle name="Output 2 2 2 2 3 14" xfId="19369"/>
    <cellStyle name="Output 2 2 2 2 3 14 2" xfId="30231"/>
    <cellStyle name="Output 2 2 2 2 3 15" xfId="19216"/>
    <cellStyle name="Output 2 2 2 2 3 15 2" xfId="42667"/>
    <cellStyle name="Output 2 2 2 2 3 16" xfId="14376"/>
    <cellStyle name="Output 2 2 2 2 3 16 2" xfId="32778"/>
    <cellStyle name="Output 2 2 2 2 3 17" xfId="38158"/>
    <cellStyle name="Output 2 2 2 2 3 2" xfId="5791"/>
    <cellStyle name="Output 2 2 2 2 3 2 10" xfId="10242"/>
    <cellStyle name="Output 2 2 2 2 3 2 10 2" xfId="20266"/>
    <cellStyle name="Output 2 2 2 2 3 2 10 2 2" xfId="46208"/>
    <cellStyle name="Output 2 2 2 2 3 2 10 3" xfId="24604"/>
    <cellStyle name="Output 2 2 2 2 3 2 10 3 2" xfId="46878"/>
    <cellStyle name="Output 2 2 2 2 3 2 10 4" xfId="15107"/>
    <cellStyle name="Output 2 2 2 2 3 2 10 4 2" xfId="32094"/>
    <cellStyle name="Output 2 2 2 2 3 2 10 5" xfId="42006"/>
    <cellStyle name="Output 2 2 2 2 3 2 11" xfId="11894"/>
    <cellStyle name="Output 2 2 2 2 3 2 11 2" xfId="21888"/>
    <cellStyle name="Output 2 2 2 2 3 2 11 2 2" xfId="41000"/>
    <cellStyle name="Output 2 2 2 2 3 2 11 3" xfId="26095"/>
    <cellStyle name="Output 2 2 2 2 3 2 11 3 2" xfId="37698"/>
    <cellStyle name="Output 2 2 2 2 3 2 11 4" xfId="16759"/>
    <cellStyle name="Output 2 2 2 2 3 2 11 4 2" xfId="30460"/>
    <cellStyle name="Output 2 2 2 2 3 2 11 5" xfId="41798"/>
    <cellStyle name="Output 2 2 2 2 3 2 12" xfId="10417"/>
    <cellStyle name="Output 2 2 2 2 3 2 12 2" xfId="20441"/>
    <cellStyle name="Output 2 2 2 2 3 2 12 2 2" xfId="44507"/>
    <cellStyle name="Output 2 2 2 2 3 2 12 3" xfId="24744"/>
    <cellStyle name="Output 2 2 2 2 3 2 12 3 2" xfId="46880"/>
    <cellStyle name="Output 2 2 2 2 3 2 12 4" xfId="15282"/>
    <cellStyle name="Output 2 2 2 2 3 2 12 4 2" xfId="31919"/>
    <cellStyle name="Output 2 2 2 2 3 2 12 5" xfId="44920"/>
    <cellStyle name="Output 2 2 2 2 3 2 13" xfId="19370"/>
    <cellStyle name="Output 2 2 2 2 3 2 13 2" xfId="38070"/>
    <cellStyle name="Output 2 2 2 2 3 2 14" xfId="19215"/>
    <cellStyle name="Output 2 2 2 2 3 2 14 2" xfId="45428"/>
    <cellStyle name="Output 2 2 2 2 3 2 15" xfId="14377"/>
    <cellStyle name="Output 2 2 2 2 3 2 15 2" xfId="32777"/>
    <cellStyle name="Output 2 2 2 2 3 2 16" xfId="41078"/>
    <cellStyle name="Output 2 2 2 2 3 2 2" xfId="11619"/>
    <cellStyle name="Output 2 2 2 2 3 2 2 2" xfId="21631"/>
    <cellStyle name="Output 2 2 2 2 3 2 2 2 2" xfId="45862"/>
    <cellStyle name="Output 2 2 2 2 3 2 2 3" xfId="25850"/>
    <cellStyle name="Output 2 2 2 2 3 2 2 3 2" xfId="37965"/>
    <cellStyle name="Output 2 2 2 2 3 2 2 4" xfId="16484"/>
    <cellStyle name="Output 2 2 2 2 3 2 2 4 2" xfId="30729"/>
    <cellStyle name="Output 2 2 2 2 3 2 2 5" xfId="42171"/>
    <cellStyle name="Output 2 2 2 2 3 2 3" xfId="11442"/>
    <cellStyle name="Output 2 2 2 2 3 2 3 2" xfId="21454"/>
    <cellStyle name="Output 2 2 2 2 3 2 3 2 2" xfId="29932"/>
    <cellStyle name="Output 2 2 2 2 3 2 3 3" xfId="25685"/>
    <cellStyle name="Output 2 2 2 2 3 2 3 3 2" xfId="29770"/>
    <cellStyle name="Output 2 2 2 2 3 2 3 4" xfId="16307"/>
    <cellStyle name="Output 2 2 2 2 3 2 3 4 2" xfId="30906"/>
    <cellStyle name="Output 2 2 2 2 3 2 3 5" xfId="44617"/>
    <cellStyle name="Output 2 2 2 2 3 2 4" xfId="10721"/>
    <cellStyle name="Output 2 2 2 2 3 2 4 2" xfId="20745"/>
    <cellStyle name="Output 2 2 2 2 3 2 4 2 2" xfId="42625"/>
    <cellStyle name="Output 2 2 2 2 3 2 4 3" xfId="25006"/>
    <cellStyle name="Output 2 2 2 2 3 2 4 3 2" xfId="40328"/>
    <cellStyle name="Output 2 2 2 2 3 2 4 4" xfId="15586"/>
    <cellStyle name="Output 2 2 2 2 3 2 4 4 2" xfId="31615"/>
    <cellStyle name="Output 2 2 2 2 3 2 4 5" xfId="41864"/>
    <cellStyle name="Output 2 2 2 2 3 2 5" xfId="11707"/>
    <cellStyle name="Output 2 2 2 2 3 2 5 2" xfId="21719"/>
    <cellStyle name="Output 2 2 2 2 3 2 5 2 2" xfId="44071"/>
    <cellStyle name="Output 2 2 2 2 3 2 5 3" xfId="25932"/>
    <cellStyle name="Output 2 2 2 2 3 2 5 3 2" xfId="29653"/>
    <cellStyle name="Output 2 2 2 2 3 2 5 4" xfId="16572"/>
    <cellStyle name="Output 2 2 2 2 3 2 5 4 2" xfId="30641"/>
    <cellStyle name="Output 2 2 2 2 3 2 5 5" xfId="35718"/>
    <cellStyle name="Output 2 2 2 2 3 2 6" xfId="11779"/>
    <cellStyle name="Output 2 2 2 2 3 2 6 2" xfId="21791"/>
    <cellStyle name="Output 2 2 2 2 3 2 6 2 2" xfId="44423"/>
    <cellStyle name="Output 2 2 2 2 3 2 6 3" xfId="26004"/>
    <cellStyle name="Output 2 2 2 2 3 2 6 3 2" xfId="40902"/>
    <cellStyle name="Output 2 2 2 2 3 2 6 4" xfId="16644"/>
    <cellStyle name="Output 2 2 2 2 3 2 6 4 2" xfId="30575"/>
    <cellStyle name="Output 2 2 2 2 3 2 6 5" xfId="38847"/>
    <cellStyle name="Output 2 2 2 2 3 2 7" xfId="11178"/>
    <cellStyle name="Output 2 2 2 2 3 2 7 2" xfId="21190"/>
    <cellStyle name="Output 2 2 2 2 3 2 7 2 2" xfId="30160"/>
    <cellStyle name="Output 2 2 2 2 3 2 7 3" xfId="25427"/>
    <cellStyle name="Output 2 2 2 2 3 2 7 3 2" xfId="37521"/>
    <cellStyle name="Output 2 2 2 2 3 2 7 4" xfId="16043"/>
    <cellStyle name="Output 2 2 2 2 3 2 7 4 2" xfId="31158"/>
    <cellStyle name="Output 2 2 2 2 3 2 7 5" xfId="38666"/>
    <cellStyle name="Output 2 2 2 2 3 2 8" xfId="11042"/>
    <cellStyle name="Output 2 2 2 2 3 2 8 2" xfId="21054"/>
    <cellStyle name="Output 2 2 2 2 3 2 8 2 2" xfId="39797"/>
    <cellStyle name="Output 2 2 2 2 3 2 8 3" xfId="25303"/>
    <cellStyle name="Output 2 2 2 2 3 2 8 3 2" xfId="46819"/>
    <cellStyle name="Output 2 2 2 2 3 2 8 4" xfId="15907"/>
    <cellStyle name="Output 2 2 2 2 3 2 8 4 2" xfId="31294"/>
    <cellStyle name="Output 2 2 2 2 3 2 8 5" xfId="35819"/>
    <cellStyle name="Output 2 2 2 2 3 2 9" xfId="10912"/>
    <cellStyle name="Output 2 2 2 2 3 2 9 2" xfId="20924"/>
    <cellStyle name="Output 2 2 2 2 3 2 9 2 2" xfId="43815"/>
    <cellStyle name="Output 2 2 2 2 3 2 9 3" xfId="25173"/>
    <cellStyle name="Output 2 2 2 2 3 2 9 3 2" xfId="42802"/>
    <cellStyle name="Output 2 2 2 2 3 2 9 4" xfId="15777"/>
    <cellStyle name="Output 2 2 2 2 3 2 9 4 2" xfId="31424"/>
    <cellStyle name="Output 2 2 2 2 3 2 9 5" xfId="45009"/>
    <cellStyle name="Output 2 2 2 2 3 3" xfId="11618"/>
    <cellStyle name="Output 2 2 2 2 3 3 2" xfId="21630"/>
    <cellStyle name="Output 2 2 2 2 3 3 2 2" xfId="39812"/>
    <cellStyle name="Output 2 2 2 2 3 3 3" xfId="25849"/>
    <cellStyle name="Output 2 2 2 2 3 3 3 2" xfId="36658"/>
    <cellStyle name="Output 2 2 2 2 3 3 4" xfId="16483"/>
    <cellStyle name="Output 2 2 2 2 3 3 4 2" xfId="30730"/>
    <cellStyle name="Output 2 2 2 2 3 3 5" xfId="44940"/>
    <cellStyle name="Output 2 2 2 2 3 4" xfId="11441"/>
    <cellStyle name="Output 2 2 2 2 3 4 2" xfId="21453"/>
    <cellStyle name="Output 2 2 2 2 3 4 2 2" xfId="29933"/>
    <cellStyle name="Output 2 2 2 2 3 4 3" xfId="25684"/>
    <cellStyle name="Output 2 2 2 2 3 4 3 2" xfId="29771"/>
    <cellStyle name="Output 2 2 2 2 3 4 4" xfId="16306"/>
    <cellStyle name="Output 2 2 2 2 3 4 4 2" xfId="30907"/>
    <cellStyle name="Output 2 2 2 2 3 4 5" xfId="38562"/>
    <cellStyle name="Output 2 2 2 2 3 5" xfId="10722"/>
    <cellStyle name="Output 2 2 2 2 3 5 2" xfId="20746"/>
    <cellStyle name="Output 2 2 2 2 3 5 2 2" xfId="36329"/>
    <cellStyle name="Output 2 2 2 2 3 5 3" xfId="25007"/>
    <cellStyle name="Output 2 2 2 2 3 5 3 2" xfId="46361"/>
    <cellStyle name="Output 2 2 2 2 3 5 4" xfId="15587"/>
    <cellStyle name="Output 2 2 2 2 3 5 4 2" xfId="31614"/>
    <cellStyle name="Output 2 2 2 2 3 5 5" xfId="35553"/>
    <cellStyle name="Output 2 2 2 2 3 6" xfId="11706"/>
    <cellStyle name="Output 2 2 2 2 3 6 2" xfId="21718"/>
    <cellStyle name="Output 2 2 2 2 3 6 2 2" xfId="46767"/>
    <cellStyle name="Output 2 2 2 2 3 6 3" xfId="25931"/>
    <cellStyle name="Output 2 2 2 2 3 6 3 2" xfId="29654"/>
    <cellStyle name="Output 2 2 2 2 3 6 4" xfId="16571"/>
    <cellStyle name="Output 2 2 2 2 3 6 4 2" xfId="30642"/>
    <cellStyle name="Output 2 2 2 2 3 6 5" xfId="44826"/>
    <cellStyle name="Output 2 2 2 2 3 7" xfId="11778"/>
    <cellStyle name="Output 2 2 2 2 3 7 2" xfId="21790"/>
    <cellStyle name="Output 2 2 2 2 3 7 2 2" xfId="38385"/>
    <cellStyle name="Output 2 2 2 2 3 7 3" xfId="26003"/>
    <cellStyle name="Output 2 2 2 2 3 7 3 2" xfId="40436"/>
    <cellStyle name="Output 2 2 2 2 3 7 4" xfId="16643"/>
    <cellStyle name="Output 2 2 2 2 3 7 4 2" xfId="30576"/>
    <cellStyle name="Output 2 2 2 2 3 7 5" xfId="35515"/>
    <cellStyle name="Output 2 2 2 2 3 8" xfId="11177"/>
    <cellStyle name="Output 2 2 2 2 3 8 2" xfId="21189"/>
    <cellStyle name="Output 2 2 2 2 3 8 2 2" xfId="30161"/>
    <cellStyle name="Output 2 2 2 2 3 8 3" xfId="25426"/>
    <cellStyle name="Output 2 2 2 2 3 8 3 2" xfId="43809"/>
    <cellStyle name="Output 2 2 2 2 3 8 4" xfId="16042"/>
    <cellStyle name="Output 2 2 2 2 3 8 4 2" xfId="31159"/>
    <cellStyle name="Output 2 2 2 2 3 8 5" xfId="35618"/>
    <cellStyle name="Output 2 2 2 2 3 9" xfId="11041"/>
    <cellStyle name="Output 2 2 2 2 3 9 2" xfId="21053"/>
    <cellStyle name="Output 2 2 2 2 3 9 2 2" xfId="37533"/>
    <cellStyle name="Output 2 2 2 2 3 9 3" xfId="25302"/>
    <cellStyle name="Output 2 2 2 2 3 9 3 2" xfId="40820"/>
    <cellStyle name="Output 2 2 2 2 3 9 4" xfId="15906"/>
    <cellStyle name="Output 2 2 2 2 3 9 4 2" xfId="31295"/>
    <cellStyle name="Output 2 2 2 2 3 9 5" xfId="42128"/>
    <cellStyle name="Output 2 2 2 2 4" xfId="5792"/>
    <cellStyle name="Output 2 2 2 2 4 10" xfId="10241"/>
    <cellStyle name="Output 2 2 2 2 4 10 2" xfId="20265"/>
    <cellStyle name="Output 2 2 2 2 4 10 2 2" xfId="40166"/>
    <cellStyle name="Output 2 2 2 2 4 10 3" xfId="24603"/>
    <cellStyle name="Output 2 2 2 2 4 10 3 2" xfId="40880"/>
    <cellStyle name="Output 2 2 2 2 4 10 4" xfId="15106"/>
    <cellStyle name="Output 2 2 2 2 4 10 4 2" xfId="32095"/>
    <cellStyle name="Output 2 2 2 2 4 10 5" xfId="44798"/>
    <cellStyle name="Output 2 2 2 2 4 11" xfId="11895"/>
    <cellStyle name="Output 2 2 2 2 4 11 2" xfId="21889"/>
    <cellStyle name="Output 2 2 2 2 4 11 2 2" xfId="40842"/>
    <cellStyle name="Output 2 2 2 2 4 11 3" xfId="26096"/>
    <cellStyle name="Output 2 2 2 2 4 11 3 2" xfId="40609"/>
    <cellStyle name="Output 2 2 2 2 4 11 4" xfId="16760"/>
    <cellStyle name="Output 2 2 2 2 4 11 4 2" xfId="30459"/>
    <cellStyle name="Output 2 2 2 2 4 11 5" xfId="35490"/>
    <cellStyle name="Output 2 2 2 2 4 12" xfId="10416"/>
    <cellStyle name="Output 2 2 2 2 4 12 2" xfId="20440"/>
    <cellStyle name="Output 2 2 2 2 4 12 2 2" xfId="38473"/>
    <cellStyle name="Output 2 2 2 2 4 12 3" xfId="24743"/>
    <cellStyle name="Output 2 2 2 2 4 12 3 2" xfId="40882"/>
    <cellStyle name="Output 2 2 2 2 4 12 4" xfId="15281"/>
    <cellStyle name="Output 2 2 2 2 4 12 4 2" xfId="31920"/>
    <cellStyle name="Output 2 2 2 2 4 12 5" xfId="38928"/>
    <cellStyle name="Output 2 2 2 2 4 13" xfId="19371"/>
    <cellStyle name="Output 2 2 2 2 4 13 2" xfId="41228"/>
    <cellStyle name="Output 2 2 2 2 4 14" xfId="19214"/>
    <cellStyle name="Output 2 2 2 2 4 14 2" xfId="39352"/>
    <cellStyle name="Output 2 2 2 2 4 15" xfId="14378"/>
    <cellStyle name="Output 2 2 2 2 4 15 2" xfId="32776"/>
    <cellStyle name="Output 2 2 2 2 4 16" xfId="41165"/>
    <cellStyle name="Output 2 2 2 2 4 2" xfId="11620"/>
    <cellStyle name="Output 2 2 2 2 4 2 2" xfId="21632"/>
    <cellStyle name="Output 2 2 2 2 4 2 2 2" xfId="43121"/>
    <cellStyle name="Output 2 2 2 2 4 2 3" xfId="25851"/>
    <cellStyle name="Output 2 2 2 2 4 2 3 2" xfId="41326"/>
    <cellStyle name="Output 2 2 2 2 4 2 4" xfId="16485"/>
    <cellStyle name="Output 2 2 2 2 4 2 4 2" xfId="30728"/>
    <cellStyle name="Output 2 2 2 2 4 2 5" xfId="35862"/>
    <cellStyle name="Output 2 2 2 2 4 3" xfId="11443"/>
    <cellStyle name="Output 2 2 2 2 4 3 2" xfId="21455"/>
    <cellStyle name="Output 2 2 2 2 4 3 2 2" xfId="29931"/>
    <cellStyle name="Output 2 2 2 2 4 3 3" xfId="25686"/>
    <cellStyle name="Output 2 2 2 2 4 3 3 2" xfId="29769"/>
    <cellStyle name="Output 2 2 2 2 4 3 4" xfId="16308"/>
    <cellStyle name="Output 2 2 2 2 4 3 4 2" xfId="30905"/>
    <cellStyle name="Output 2 2 2 2 4 3 5" xfId="41766"/>
    <cellStyle name="Output 2 2 2 2 4 4" xfId="10720"/>
    <cellStyle name="Output 2 2 2 2 4 4 2" xfId="20744"/>
    <cellStyle name="Output 2 2 2 2 4 4 2 2" xfId="45386"/>
    <cellStyle name="Output 2 2 2 2 4 4 3" xfId="25005"/>
    <cellStyle name="Output 2 2 2 2 4 4 3 2" xfId="35229"/>
    <cellStyle name="Output 2 2 2 2 4 4 4" xfId="15585"/>
    <cellStyle name="Output 2 2 2 2 4 4 4 2" xfId="31616"/>
    <cellStyle name="Output 2 2 2 2 4 4 5" xfId="44694"/>
    <cellStyle name="Output 2 2 2 2 4 5" xfId="11708"/>
    <cellStyle name="Output 2 2 2 2 4 5 2" xfId="21720"/>
    <cellStyle name="Output 2 2 2 2 4 5 2 2" xfId="37791"/>
    <cellStyle name="Output 2 2 2 2 4 5 3" xfId="25933"/>
    <cellStyle name="Output 2 2 2 2 4 5 3 2" xfId="29652"/>
    <cellStyle name="Output 2 2 2 2 4 5 4" xfId="16573"/>
    <cellStyle name="Output 2 2 2 2 4 5 4 2" xfId="30640"/>
    <cellStyle name="Output 2 2 2 2 4 5 5" xfId="39083"/>
    <cellStyle name="Output 2 2 2 2 4 6" xfId="11780"/>
    <cellStyle name="Output 2 2 2 2 4 6 2" xfId="21792"/>
    <cellStyle name="Output 2 2 2 2 4 6 2 2" xfId="41550"/>
    <cellStyle name="Output 2 2 2 2 4 6 3" xfId="26005"/>
    <cellStyle name="Output 2 2 2 2 4 6 3 2" xfId="40836"/>
    <cellStyle name="Output 2 2 2 2 4 6 4" xfId="16645"/>
    <cellStyle name="Output 2 2 2 2 4 6 4 2" xfId="30574"/>
    <cellStyle name="Output 2 2 2 2 4 6 5" xfId="35743"/>
    <cellStyle name="Output 2 2 2 2 4 7" xfId="11179"/>
    <cellStyle name="Output 2 2 2 2 4 7 2" xfId="21191"/>
    <cellStyle name="Output 2 2 2 2 4 7 2 2" xfId="30159"/>
    <cellStyle name="Output 2 2 2 2 4 7 3" xfId="25428"/>
    <cellStyle name="Output 2 2 2 2 4 7 3 2" xfId="40334"/>
    <cellStyle name="Output 2 2 2 2 4 7 4" xfId="16044"/>
    <cellStyle name="Output 2 2 2 2 4 7 4 2" xfId="31157"/>
    <cellStyle name="Output 2 2 2 2 4 7 5" xfId="44702"/>
    <cellStyle name="Output 2 2 2 2 4 8" xfId="11043"/>
    <cellStyle name="Output 2 2 2 2 4 8 2" xfId="21055"/>
    <cellStyle name="Output 2 2 2 2 4 8 2 2" xfId="43106"/>
    <cellStyle name="Output 2 2 2 2 4 8 3" xfId="25304"/>
    <cellStyle name="Output 2 2 2 2 4 8 3 2" xfId="44123"/>
    <cellStyle name="Output 2 2 2 2 4 8 4" xfId="15908"/>
    <cellStyle name="Output 2 2 2 2 4 8 4 2" xfId="31293"/>
    <cellStyle name="Output 2 2 2 2 4 8 5" xfId="38971"/>
    <cellStyle name="Output 2 2 2 2 4 9" xfId="10913"/>
    <cellStyle name="Output 2 2 2 2 4 9 2" xfId="20925"/>
    <cellStyle name="Output 2 2 2 2 4 9 2 2" xfId="37527"/>
    <cellStyle name="Output 2 2 2 2 4 9 3" xfId="25174"/>
    <cellStyle name="Output 2 2 2 2 4 9 3 2" xfId="36506"/>
    <cellStyle name="Output 2 2 2 2 4 9 4" xfId="15778"/>
    <cellStyle name="Output 2 2 2 2 4 9 4 2" xfId="31423"/>
    <cellStyle name="Output 2 2 2 2 4 9 5" xfId="42238"/>
    <cellStyle name="Output 2 2 2 2 5" xfId="5793"/>
    <cellStyle name="Output 2 2 2 2 5 10" xfId="10240"/>
    <cellStyle name="Output 2 2 2 2 5 10 2" xfId="20264"/>
    <cellStyle name="Output 2 2 2 2 5 10 2 2" xfId="37414"/>
    <cellStyle name="Output 2 2 2 2 5 10 3" xfId="24602"/>
    <cellStyle name="Output 2 2 2 2 5 10 3 2" xfId="40960"/>
    <cellStyle name="Output 2 2 2 2 5 10 4" xfId="15105"/>
    <cellStyle name="Output 2 2 2 2 5 10 4 2" xfId="32096"/>
    <cellStyle name="Output 2 2 2 2 5 10 5" xfId="38793"/>
    <cellStyle name="Output 2 2 2 2 5 11" xfId="11896"/>
    <cellStyle name="Output 2 2 2 2 5 11 2" xfId="21890"/>
    <cellStyle name="Output 2 2 2 2 5 11 2 2" xfId="46838"/>
    <cellStyle name="Output 2 2 2 2 5 11 3" xfId="26097"/>
    <cellStyle name="Output 2 2 2 2 5 11 3 2" xfId="40558"/>
    <cellStyle name="Output 2 2 2 2 5 11 4" xfId="16761"/>
    <cellStyle name="Output 2 2 2 2 5 11 4 2" xfId="30458"/>
    <cellStyle name="Output 2 2 2 2 5 11 5" xfId="38834"/>
    <cellStyle name="Output 2 2 2 2 5 12" xfId="10415"/>
    <cellStyle name="Output 2 2 2 2 5 12 2" xfId="20439"/>
    <cellStyle name="Output 2 2 2 2 5 12 2 2" xfId="35300"/>
    <cellStyle name="Output 2 2 2 2 5 12 3" xfId="24742"/>
    <cellStyle name="Output 2 2 2 2 5 12 3 2" xfId="40958"/>
    <cellStyle name="Output 2 2 2 2 5 12 4" xfId="15280"/>
    <cellStyle name="Output 2 2 2 2 5 12 4 2" xfId="31921"/>
    <cellStyle name="Output 2 2 2 2 5 12 5" xfId="36088"/>
    <cellStyle name="Output 2 2 2 2 5 13" xfId="19372"/>
    <cellStyle name="Output 2 2 2 2 5 13 2" xfId="39426"/>
    <cellStyle name="Output 2 2 2 2 5 14" xfId="19213"/>
    <cellStyle name="Output 2 2 2 2 5 14 2" xfId="36678"/>
    <cellStyle name="Output 2 2 2 2 5 15" xfId="14379"/>
    <cellStyle name="Output 2 2 2 2 5 15 2" xfId="32775"/>
    <cellStyle name="Output 2 2 2 2 5 16" xfId="38638"/>
    <cellStyle name="Output 2 2 2 2 5 2" xfId="11621"/>
    <cellStyle name="Output 2 2 2 2 5 2 2" xfId="21633"/>
    <cellStyle name="Output 2 2 2 2 5 2 2 2" xfId="36823"/>
    <cellStyle name="Output 2 2 2 2 5 2 3" xfId="25852"/>
    <cellStyle name="Output 2 2 2 2 5 2 3 2" xfId="29717"/>
    <cellStyle name="Output 2 2 2 2 5 2 4" xfId="16486"/>
    <cellStyle name="Output 2 2 2 2 5 2 4 2" xfId="30727"/>
    <cellStyle name="Output 2 2 2 2 5 2 5" xfId="39016"/>
    <cellStyle name="Output 2 2 2 2 5 3" xfId="11444"/>
    <cellStyle name="Output 2 2 2 2 5 3 2" xfId="21456"/>
    <cellStyle name="Output 2 2 2 2 5 3 2 2" xfId="29930"/>
    <cellStyle name="Output 2 2 2 2 5 3 3" xfId="25687"/>
    <cellStyle name="Output 2 2 2 2 5 3 3 2" xfId="29768"/>
    <cellStyle name="Output 2 2 2 2 5 3 4" xfId="16309"/>
    <cellStyle name="Output 2 2 2 2 5 3 4 2" xfId="30904"/>
    <cellStyle name="Output 2 2 2 2 5 3 5" xfId="35458"/>
    <cellStyle name="Output 2 2 2 2 5 4" xfId="10719"/>
    <cellStyle name="Output 2 2 2 2 5 4 2" xfId="20743"/>
    <cellStyle name="Output 2 2 2 2 5 4 2 2" xfId="39310"/>
    <cellStyle name="Output 2 2 2 2 5 4 3" xfId="25004"/>
    <cellStyle name="Output 2 2 2 2 5 4 3 2" xfId="41498"/>
    <cellStyle name="Output 2 2 2 2 5 4 4" xfId="15584"/>
    <cellStyle name="Output 2 2 2 2 5 4 4 2" xfId="31617"/>
    <cellStyle name="Output 2 2 2 2 5 4 5" xfId="38658"/>
    <cellStyle name="Output 2 2 2 2 5 5" xfId="11709"/>
    <cellStyle name="Output 2 2 2 2 5 5 2" xfId="21721"/>
    <cellStyle name="Output 2 2 2 2 5 5 2 2" xfId="40514"/>
    <cellStyle name="Output 2 2 2 2 5 5 3" xfId="25934"/>
    <cellStyle name="Output 2 2 2 2 5 5 3 2" xfId="29651"/>
    <cellStyle name="Output 2 2 2 2 5 5 4" xfId="16574"/>
    <cellStyle name="Output 2 2 2 2 5 5 4 2" xfId="30639"/>
    <cellStyle name="Output 2 2 2 2 5 5 5" xfId="35989"/>
    <cellStyle name="Output 2 2 2 2 5 6" xfId="11781"/>
    <cellStyle name="Output 2 2 2 2 5 6 2" xfId="21793"/>
    <cellStyle name="Output 2 2 2 2 5 6 2 2" xfId="35281"/>
    <cellStyle name="Output 2 2 2 2 5 6 3" xfId="26006"/>
    <cellStyle name="Output 2 2 2 2 5 6 3 2" xfId="44139"/>
    <cellStyle name="Output 2 2 2 2 5 6 4" xfId="16646"/>
    <cellStyle name="Output 2 2 2 2 5 6 4 2" xfId="30573"/>
    <cellStyle name="Output 2 2 2 2 5 6 5" xfId="38592"/>
    <cellStyle name="Output 2 2 2 2 5 7" xfId="11180"/>
    <cellStyle name="Output 2 2 2 2 5 7 2" xfId="21192"/>
    <cellStyle name="Output 2 2 2 2 5 7 2 2" xfId="30158"/>
    <cellStyle name="Output 2 2 2 2 5 7 3" xfId="25429"/>
    <cellStyle name="Output 2 2 2 2 5 7 3 2" xfId="46367"/>
    <cellStyle name="Output 2 2 2 2 5 7 4" xfId="16045"/>
    <cellStyle name="Output 2 2 2 2 5 7 4 2" xfId="31156"/>
    <cellStyle name="Output 2 2 2 2 5 7 5" xfId="41872"/>
    <cellStyle name="Output 2 2 2 2 5 8" xfId="11044"/>
    <cellStyle name="Output 2 2 2 2 5 8 2" xfId="21056"/>
    <cellStyle name="Output 2 2 2 2 5 8 2 2" xfId="39701"/>
    <cellStyle name="Output 2 2 2 2 5 8 3" xfId="25305"/>
    <cellStyle name="Output 2 2 2 2 5 8 3 2" xfId="37843"/>
    <cellStyle name="Output 2 2 2 2 5 8 4" xfId="15909"/>
    <cellStyle name="Output 2 2 2 2 5 8 4 2" xfId="31292"/>
    <cellStyle name="Output 2 2 2 2 5 8 5" xfId="44951"/>
    <cellStyle name="Output 2 2 2 2 5 9" xfId="10914"/>
    <cellStyle name="Output 2 2 2 2 5 9 2" xfId="20926"/>
    <cellStyle name="Output 2 2 2 2 5 9 2 2" xfId="39913"/>
    <cellStyle name="Output 2 2 2 2 5 9 3" xfId="25175"/>
    <cellStyle name="Output 2 2 2 2 5 9 3 2" xfId="39617"/>
    <cellStyle name="Output 2 2 2 2 5 9 4" xfId="15779"/>
    <cellStyle name="Output 2 2 2 2 5 9 4 2" xfId="31422"/>
    <cellStyle name="Output 2 2 2 2 5 9 5" xfId="35935"/>
    <cellStyle name="Output 2 2 2 2 6" xfId="5794"/>
    <cellStyle name="Output 2 2 2 2 6 10" xfId="10239"/>
    <cellStyle name="Output 2 2 2 2 6 10 2" xfId="20263"/>
    <cellStyle name="Output 2 2 2 2 6 10 2 2" xfId="43708"/>
    <cellStyle name="Output 2 2 2 2 6 10 3" xfId="24601"/>
    <cellStyle name="Output 2 2 2 2 6 10 3 2" xfId="41306"/>
    <cellStyle name="Output 2 2 2 2 6 10 4" xfId="15104"/>
    <cellStyle name="Output 2 2 2 2 6 10 4 2" xfId="32097"/>
    <cellStyle name="Output 2 2 2 2 6 10 5" xfId="36043"/>
    <cellStyle name="Output 2 2 2 2 6 11" xfId="11897"/>
    <cellStyle name="Output 2 2 2 2 6 11 2" xfId="21891"/>
    <cellStyle name="Output 2 2 2 2 6 11 2 2" xfId="44145"/>
    <cellStyle name="Output 2 2 2 2 6 11 3" xfId="26098"/>
    <cellStyle name="Output 2 2 2 2 6 11 3 2" xfId="43867"/>
    <cellStyle name="Output 2 2 2 2 6 11 4" xfId="16762"/>
    <cellStyle name="Output 2 2 2 2 6 11 4 2" xfId="30457"/>
    <cellStyle name="Output 2 2 2 2 6 11 5" xfId="42048"/>
    <cellStyle name="Output 2 2 2 2 6 12" xfId="10414"/>
    <cellStyle name="Output 2 2 2 2 6 12 2" xfId="20438"/>
    <cellStyle name="Output 2 2 2 2 6 12 2 2" xfId="41569"/>
    <cellStyle name="Output 2 2 2 2 6 12 3" xfId="24741"/>
    <cellStyle name="Output 2 2 2 2 6 12 3 2" xfId="41308"/>
    <cellStyle name="Output 2 2 2 2 6 12 4" xfId="15279"/>
    <cellStyle name="Output 2 2 2 2 6 12 4 2" xfId="31922"/>
    <cellStyle name="Output 2 2 2 2 6 12 5" xfId="42398"/>
    <cellStyle name="Output 2 2 2 2 6 13" xfId="19373"/>
    <cellStyle name="Output 2 2 2 2 6 13 2" xfId="45495"/>
    <cellStyle name="Output 2 2 2 2 6 14" xfId="19212"/>
    <cellStyle name="Output 2 2 2 2 6 14 2" xfId="42977"/>
    <cellStyle name="Output 2 2 2 2 6 15" xfId="14380"/>
    <cellStyle name="Output 2 2 2 2 6 15 2" xfId="32774"/>
    <cellStyle name="Output 2 2 2 2 6 16" xfId="44674"/>
    <cellStyle name="Output 2 2 2 2 6 2" xfId="11622"/>
    <cellStyle name="Output 2 2 2 2 6 2 2" xfId="21634"/>
    <cellStyle name="Output 2 2 2 2 6 2 2 2" xfId="39538"/>
    <cellStyle name="Output 2 2 2 2 6 2 3" xfId="25853"/>
    <cellStyle name="Output 2 2 2 2 6 2 3 2" xfId="37964"/>
    <cellStyle name="Output 2 2 2 2 6 2 4" xfId="16487"/>
    <cellStyle name="Output 2 2 2 2 6 2 4 2" xfId="30726"/>
    <cellStyle name="Output 2 2 2 2 6 2 5" xfId="44997"/>
    <cellStyle name="Output 2 2 2 2 6 3" xfId="11445"/>
    <cellStyle name="Output 2 2 2 2 6 3 2" xfId="21457"/>
    <cellStyle name="Output 2 2 2 2 6 3 2 2" xfId="29929"/>
    <cellStyle name="Output 2 2 2 2 6 3 3" xfId="25688"/>
    <cellStyle name="Output 2 2 2 2 6 3 3 2" xfId="29767"/>
    <cellStyle name="Output 2 2 2 2 6 3 4" xfId="16310"/>
    <cellStyle name="Output 2 2 2 2 6 3 4 2" xfId="30903"/>
    <cellStyle name="Output 2 2 2 2 6 3 5" xfId="38865"/>
    <cellStyle name="Output 2 2 2 2 6 4" xfId="10718"/>
    <cellStyle name="Output 2 2 2 2 6 4 2" xfId="20742"/>
    <cellStyle name="Output 2 2 2 2 6 4 2 2" xfId="35159"/>
    <cellStyle name="Output 2 2 2 2 6 4 3" xfId="25003"/>
    <cellStyle name="Output 2 2 2 2 6 4 3 2" xfId="44371"/>
    <cellStyle name="Output 2 2 2 2 6 4 4" xfId="15583"/>
    <cellStyle name="Output 2 2 2 2 6 4 4 2" xfId="31618"/>
    <cellStyle name="Output 2 2 2 2 6 4 5" xfId="35610"/>
    <cellStyle name="Output 2 2 2 2 6 5" xfId="11710"/>
    <cellStyle name="Output 2 2 2 2 6 5 2" xfId="21722"/>
    <cellStyle name="Output 2 2 2 2 6 5 2 2" xfId="46530"/>
    <cellStyle name="Output 2 2 2 2 6 5 3" xfId="25935"/>
    <cellStyle name="Output 2 2 2 2 6 5 3 2" xfId="29650"/>
    <cellStyle name="Output 2 2 2 2 6 5 4" xfId="16575"/>
    <cellStyle name="Output 2 2 2 2 6 5 4 2" xfId="30638"/>
    <cellStyle name="Output 2 2 2 2 6 5 5" xfId="39158"/>
    <cellStyle name="Output 2 2 2 2 6 6" xfId="11782"/>
    <cellStyle name="Output 2 2 2 2 6 6 2" xfId="21794"/>
    <cellStyle name="Output 2 2 2 2 6 6 2 2" xfId="38034"/>
    <cellStyle name="Output 2 2 2 2 6 6 3" xfId="26007"/>
    <cellStyle name="Output 2 2 2 2 6 6 3 2" xfId="37859"/>
    <cellStyle name="Output 2 2 2 2 6 6 4" xfId="16647"/>
    <cellStyle name="Output 2 2 2 2 6 6 4 2" xfId="30572"/>
    <cellStyle name="Output 2 2 2 2 6 6 5" xfId="41796"/>
    <cellStyle name="Output 2 2 2 2 6 7" xfId="11181"/>
    <cellStyle name="Output 2 2 2 2 6 7 2" xfId="21193"/>
    <cellStyle name="Output 2 2 2 2 6 7 2 2" xfId="30157"/>
    <cellStyle name="Output 2 2 2 2 6 7 3" xfId="25430"/>
    <cellStyle name="Output 2 2 2 2 6 7 3 2" xfId="43648"/>
    <cellStyle name="Output 2 2 2 2 6 7 4" xfId="16046"/>
    <cellStyle name="Output 2 2 2 2 6 7 4 2" xfId="31155"/>
    <cellStyle name="Output 2 2 2 2 6 7 5" xfId="35561"/>
    <cellStyle name="Output 2 2 2 2 6 8" xfId="11045"/>
    <cellStyle name="Output 2 2 2 2 6 8 2" xfId="21057"/>
    <cellStyle name="Output 2 2 2 2 6 8 2 2" xfId="39385"/>
    <cellStyle name="Output 2 2 2 2 6 8 3" xfId="25306"/>
    <cellStyle name="Output 2 2 2 2 6 8 3 2" xfId="40575"/>
    <cellStyle name="Output 2 2 2 2 6 8 4" xfId="15910"/>
    <cellStyle name="Output 2 2 2 2 6 8 4 2" xfId="31291"/>
    <cellStyle name="Output 2 2 2 2 6 8 5" xfId="42182"/>
    <cellStyle name="Output 2 2 2 2 6 9" xfId="10915"/>
    <cellStyle name="Output 2 2 2 2 6 9 2" xfId="20927"/>
    <cellStyle name="Output 2 2 2 2 6 9 2 2" xfId="45960"/>
    <cellStyle name="Output 2 2 2 2 6 9 3" xfId="25176"/>
    <cellStyle name="Output 2 2 2 2 6 9 3 2" xfId="45678"/>
    <cellStyle name="Output 2 2 2 2 6 9 4" xfId="15780"/>
    <cellStyle name="Output 2 2 2 2 6 9 4 2" xfId="31421"/>
    <cellStyle name="Output 2 2 2 2 6 9 5" xfId="38755"/>
    <cellStyle name="Output 2 2 2 2 7" xfId="11615"/>
    <cellStyle name="Output 2 2 2 2 7 2" xfId="21627"/>
    <cellStyle name="Output 2 2 2 2 7 2 2" xfId="45970"/>
    <cellStyle name="Output 2 2 2 2 7 3" xfId="25846"/>
    <cellStyle name="Output 2 2 2 2 7 3 2" xfId="39648"/>
    <cellStyle name="Output 2 2 2 2 7 4" xfId="16480"/>
    <cellStyle name="Output 2 2 2 2 7 4 2" xfId="30733"/>
    <cellStyle name="Output 2 2 2 2 7 5" xfId="42117"/>
    <cellStyle name="Output 2 2 2 2 8" xfId="11438"/>
    <cellStyle name="Output 2 2 2 2 8 2" xfId="21450"/>
    <cellStyle name="Output 2 2 2 2 8 2 2" xfId="29936"/>
    <cellStyle name="Output 2 2 2 2 8 3" xfId="25681"/>
    <cellStyle name="Output 2 2 2 2 8 3 2" xfId="29774"/>
    <cellStyle name="Output 2 2 2 2 8 4" xfId="16303"/>
    <cellStyle name="Output 2 2 2 2 8 4 2" xfId="30910"/>
    <cellStyle name="Output 2 2 2 2 8 5" xfId="44655"/>
    <cellStyle name="Output 2 2 2 2 9" xfId="10725"/>
    <cellStyle name="Output 2 2 2 2 9 2" xfId="20749"/>
    <cellStyle name="Output 2 2 2 2 9 2 2" xfId="41562"/>
    <cellStyle name="Output 2 2 2 2 9 3" xfId="25010"/>
    <cellStyle name="Output 2 2 2 2 9 3 2" xfId="39980"/>
    <cellStyle name="Output 2 2 2 2 9 4" xfId="15590"/>
    <cellStyle name="Output 2 2 2 2 9 4 2" xfId="31611"/>
    <cellStyle name="Output 2 2 2 2 9 5" xfId="41792"/>
    <cellStyle name="Output 2 2 2 20" xfId="19365"/>
    <cellStyle name="Output 2 2 2 20 2" xfId="40150"/>
    <cellStyle name="Output 2 2 2 21" xfId="19220"/>
    <cellStyle name="Output 2 2 2 21 2" xfId="41452"/>
    <cellStyle name="Output 2 2 2 22" xfId="14372"/>
    <cellStyle name="Output 2 2 2 22 2" xfId="32782"/>
    <cellStyle name="Output 2 2 2 23" xfId="39197"/>
    <cellStyle name="Output 2 2 2 3" xfId="5795"/>
    <cellStyle name="Output 2 2 2 3 10" xfId="11711"/>
    <cellStyle name="Output 2 2 2 3 10 2" xfId="21723"/>
    <cellStyle name="Output 2 2 2 3 10 2 2" xfId="43824"/>
    <cellStyle name="Output 2 2 2 3 10 3" xfId="25936"/>
    <cellStyle name="Output 2 2 2 3 10 3 2" xfId="29649"/>
    <cellStyle name="Output 2 2 2 3 10 4" xfId="16576"/>
    <cellStyle name="Output 2 2 2 3 10 4 2" xfId="30637"/>
    <cellStyle name="Output 2 2 2 3 10 5" xfId="42375"/>
    <cellStyle name="Output 2 2 2 3 11" xfId="11783"/>
    <cellStyle name="Output 2 2 2 3 11 2" xfId="21795"/>
    <cellStyle name="Output 2 2 2 3 11 2 2" xfId="41260"/>
    <cellStyle name="Output 2 2 2 3 11 3" xfId="26008"/>
    <cellStyle name="Output 2 2 2 3 11 3 2" xfId="40367"/>
    <cellStyle name="Output 2 2 2 3 11 4" xfId="16648"/>
    <cellStyle name="Output 2 2 2 3 11 4 2" xfId="30571"/>
    <cellStyle name="Output 2 2 2 3 11 5" xfId="35488"/>
    <cellStyle name="Output 2 2 2 3 12" xfId="11182"/>
    <cellStyle name="Output 2 2 2 3 12 2" xfId="21194"/>
    <cellStyle name="Output 2 2 2 3 12 2 2" xfId="30156"/>
    <cellStyle name="Output 2 2 2 3 12 3" xfId="25431"/>
    <cellStyle name="Output 2 2 2 3 12 3 2" xfId="37352"/>
    <cellStyle name="Output 2 2 2 3 12 4" xfId="16047"/>
    <cellStyle name="Output 2 2 2 3 12 4 2" xfId="31154"/>
    <cellStyle name="Output 2 2 2 3 12 5" xfId="38607"/>
    <cellStyle name="Output 2 2 2 3 13" xfId="11046"/>
    <cellStyle name="Output 2 2 2 3 13 2" xfId="21058"/>
    <cellStyle name="Output 2 2 2 3 13 2 2" xfId="42697"/>
    <cellStyle name="Output 2 2 2 3 13 3" xfId="25307"/>
    <cellStyle name="Output 2 2 2 3 13 3 2" xfId="46589"/>
    <cellStyle name="Output 2 2 2 3 13 4" xfId="15911"/>
    <cellStyle name="Output 2 2 2 3 13 4 2" xfId="31290"/>
    <cellStyle name="Output 2 2 2 3 13 5" xfId="35873"/>
    <cellStyle name="Output 2 2 2 3 14" xfId="10916"/>
    <cellStyle name="Output 2 2 2 3 14 2" xfId="20928"/>
    <cellStyle name="Output 2 2 2 3 14 2 2" xfId="43224"/>
    <cellStyle name="Output 2 2 2 3 14 3" xfId="25177"/>
    <cellStyle name="Output 2 2 2 3 14 3 2" xfId="42929"/>
    <cellStyle name="Output 2 2 2 3 14 4" xfId="15781"/>
    <cellStyle name="Output 2 2 2 3 14 4 2" xfId="31420"/>
    <cellStyle name="Output 2 2 2 3 14 5" xfId="44772"/>
    <cellStyle name="Output 2 2 2 3 15" xfId="10238"/>
    <cellStyle name="Output 2 2 2 3 15 2" xfId="20262"/>
    <cellStyle name="Output 2 2 2 3 15 2 2" xfId="46421"/>
    <cellStyle name="Output 2 2 2 3 15 3" xfId="24600"/>
    <cellStyle name="Output 2 2 2 3 15 3 2" xfId="37987"/>
    <cellStyle name="Output 2 2 2 3 15 4" xfId="15103"/>
    <cellStyle name="Output 2 2 2 3 15 4 2" xfId="32098"/>
    <cellStyle name="Output 2 2 2 3 15 5" xfId="42348"/>
    <cellStyle name="Output 2 2 2 3 16" xfId="11898"/>
    <cellStyle name="Output 2 2 2 3 16 2" xfId="21892"/>
    <cellStyle name="Output 2 2 2 3 16 2 2" xfId="37865"/>
    <cellStyle name="Output 2 2 2 3 16 3" xfId="26099"/>
    <cellStyle name="Output 2 2 2 3 16 3 2" xfId="37580"/>
    <cellStyle name="Output 2 2 2 3 16 4" xfId="16763"/>
    <cellStyle name="Output 2 2 2 3 16 4 2" xfId="30456"/>
    <cellStyle name="Output 2 2 2 3 16 5" xfId="35731"/>
    <cellStyle name="Output 2 2 2 3 17" xfId="10413"/>
    <cellStyle name="Output 2 2 2 3 17 2" xfId="20437"/>
    <cellStyle name="Output 2 2 2 3 17 2 2" xfId="44442"/>
    <cellStyle name="Output 2 2 2 3 17 3" xfId="24740"/>
    <cellStyle name="Output 2 2 2 3 17 3 2" xfId="37985"/>
    <cellStyle name="Output 2 2 2 3 17 4" xfId="15278"/>
    <cellStyle name="Output 2 2 2 3 17 4 2" xfId="31923"/>
    <cellStyle name="Output 2 2 2 3 17 5" xfId="45158"/>
    <cellStyle name="Output 2 2 2 3 18" xfId="19374"/>
    <cellStyle name="Output 2 2 2 3 18 2" xfId="42740"/>
    <cellStyle name="Output 2 2 2 3 19" xfId="19211"/>
    <cellStyle name="Output 2 2 2 3 19 2" xfId="45724"/>
    <cellStyle name="Output 2 2 2 3 2" xfId="5796"/>
    <cellStyle name="Output 2 2 2 3 2 10" xfId="10917"/>
    <cellStyle name="Output 2 2 2 3 2 10 2" xfId="20929"/>
    <cellStyle name="Output 2 2 2 3 2 10 2 2" xfId="36926"/>
    <cellStyle name="Output 2 2 2 3 2 10 3" xfId="25178"/>
    <cellStyle name="Output 2 2 2 3 2 10 3 2" xfId="36630"/>
    <cellStyle name="Output 2 2 2 3 2 10 4" xfId="15782"/>
    <cellStyle name="Output 2 2 2 3 2 10 4 2" xfId="31419"/>
    <cellStyle name="Output 2 2 2 3 2 10 5" xfId="41961"/>
    <cellStyle name="Output 2 2 2 3 2 11" xfId="10237"/>
    <cellStyle name="Output 2 2 2 3 2 11 2" xfId="20261"/>
    <cellStyle name="Output 2 2 2 3 2 11 2 2" xfId="40393"/>
    <cellStyle name="Output 2 2 2 3 2 11 3" xfId="24599"/>
    <cellStyle name="Output 2 2 2 3 2 11 3 2" xfId="35237"/>
    <cellStyle name="Output 2 2 2 3 2 11 4" xfId="15102"/>
    <cellStyle name="Output 2 2 2 3 2 11 4 2" xfId="32099"/>
    <cellStyle name="Output 2 2 2 3 2 11 5" xfId="45119"/>
    <cellStyle name="Output 2 2 2 3 2 12" xfId="11899"/>
    <cellStyle name="Output 2 2 2 3 2 12 2" xfId="21893"/>
    <cellStyle name="Output 2 2 2 3 2 12 2 2" xfId="40769"/>
    <cellStyle name="Output 2 2 2 3 2 12 3" xfId="26100"/>
    <cellStyle name="Output 2 2 2 3 2 12 3 2" xfId="40438"/>
    <cellStyle name="Output 2 2 2 3 2 12 4" xfId="16764"/>
    <cellStyle name="Output 2 2 2 3 2 12 4 2" xfId="30455"/>
    <cellStyle name="Output 2 2 2 3 2 12 5" xfId="38852"/>
    <cellStyle name="Output 2 2 2 3 2 13" xfId="10412"/>
    <cellStyle name="Output 2 2 2 3 2 13 2" xfId="20436"/>
    <cellStyle name="Output 2 2 2 3 2 13 2 2" xfId="38404"/>
    <cellStyle name="Output 2 2 2 3 2 13 3" xfId="24739"/>
    <cellStyle name="Output 2 2 2 3 2 13 3 2" xfId="35235"/>
    <cellStyle name="Output 2 2 2 3 2 13 4" xfId="15277"/>
    <cellStyle name="Output 2 2 2 3 2 13 4 2" xfId="31924"/>
    <cellStyle name="Output 2 2 2 3 2 13 5" xfId="39181"/>
    <cellStyle name="Output 2 2 2 3 2 14" xfId="19375"/>
    <cellStyle name="Output 2 2 2 3 2 14 2" xfId="36444"/>
    <cellStyle name="Output 2 2 2 3 2 15" xfId="19210"/>
    <cellStyle name="Output 2 2 2 3 2 15 2" xfId="39668"/>
    <cellStyle name="Output 2 2 2 3 2 16" xfId="14382"/>
    <cellStyle name="Output 2 2 2 3 2 16 2" xfId="32772"/>
    <cellStyle name="Output 2 2 2 3 2 17" xfId="35532"/>
    <cellStyle name="Output 2 2 2 3 2 2" xfId="5797"/>
    <cellStyle name="Output 2 2 2 3 2 2 10" xfId="10236"/>
    <cellStyle name="Output 2 2 2 3 2 2 10 2" xfId="20260"/>
    <cellStyle name="Output 2 2 2 3 2 2 10 2 2" xfId="36915"/>
    <cellStyle name="Output 2 2 2 3 2 2 10 3" xfId="24598"/>
    <cellStyle name="Output 2 2 2 3 2 2 10 3 2" xfId="41506"/>
    <cellStyle name="Output 2 2 2 3 2 2 10 4" xfId="15101"/>
    <cellStyle name="Output 2 2 2 3 2 2 10 4 2" xfId="32100"/>
    <cellStyle name="Output 2 2 2 3 2 2 10 5" xfId="39137"/>
    <cellStyle name="Output 2 2 2 3 2 2 11" xfId="11900"/>
    <cellStyle name="Output 2 2 2 3 2 2 11 2" xfId="21894"/>
    <cellStyle name="Output 2 2 2 3 2 2 11 2 2" xfId="46770"/>
    <cellStyle name="Output 2 2 2 3 2 2 11 3" xfId="26101"/>
    <cellStyle name="Output 2 2 2 3 2 2 11 3 2" xfId="40195"/>
    <cellStyle name="Output 2 2 2 3 2 2 11 4" xfId="16765"/>
    <cellStyle name="Output 2 2 2 3 2 2 11 4 2" xfId="30454"/>
    <cellStyle name="Output 2 2 2 3 2 2 11 5" xfId="38632"/>
    <cellStyle name="Output 2 2 2 3 2 2 12" xfId="10411"/>
    <cellStyle name="Output 2 2 2 3 2 2 12 2" xfId="20435"/>
    <cellStyle name="Output 2 2 2 3 2 2 12 2 2" xfId="36322"/>
    <cellStyle name="Output 2 2 2 3 2 2 12 3" xfId="24738"/>
    <cellStyle name="Output 2 2 2 3 2 2 12 3 2" xfId="41504"/>
    <cellStyle name="Output 2 2 2 3 2 2 12 4" xfId="15276"/>
    <cellStyle name="Output 2 2 2 3 2 2 12 4 2" xfId="31925"/>
    <cellStyle name="Output 2 2 2 3 2 2 12 5" xfId="36017"/>
    <cellStyle name="Output 2 2 2 3 2 2 13" xfId="19376"/>
    <cellStyle name="Output 2 2 2 3 2 2 13 2" xfId="39672"/>
    <cellStyle name="Output 2 2 2 3 2 2 14" xfId="19209"/>
    <cellStyle name="Output 2 2 2 3 2 2 14 2" xfId="36440"/>
    <cellStyle name="Output 2 2 2 3 2 2 15" xfId="14383"/>
    <cellStyle name="Output 2 2 2 3 2 2 15 2" xfId="32771"/>
    <cellStyle name="Output 2 2 2 3 2 2 16" xfId="39230"/>
    <cellStyle name="Output 2 2 2 3 2 2 2" xfId="11625"/>
    <cellStyle name="Output 2 2 2 3 2 2 2 2" xfId="21637"/>
    <cellStyle name="Output 2 2 2 3 2 2 2 2 2" xfId="36554"/>
    <cellStyle name="Output 2 2 2 3 2 2 2 3" xfId="25856"/>
    <cellStyle name="Output 2 2 2 3 2 2 2 3 2" xfId="29716"/>
    <cellStyle name="Output 2 2 2 3 2 2 2 4" xfId="16490"/>
    <cellStyle name="Output 2 2 2 3 2 2 2 4 2" xfId="30723"/>
    <cellStyle name="Output 2 2 2 3 2 2 2 5" xfId="38767"/>
    <cellStyle name="Output 2 2 2 3 2 2 3" xfId="11448"/>
    <cellStyle name="Output 2 2 2 3 2 2 3 2" xfId="21460"/>
    <cellStyle name="Output 2 2 2 3 2 2 3 2 2" xfId="29926"/>
    <cellStyle name="Output 2 2 2 3 2 2 3 3" xfId="25691"/>
    <cellStyle name="Output 2 2 2 3 2 2 3 3 2" xfId="29764"/>
    <cellStyle name="Output 2 2 2 3 2 2 3 4" xfId="16313"/>
    <cellStyle name="Output 2 2 2 3 2 2 3 4 2" xfId="30900"/>
    <cellStyle name="Output 2 2 2 3 2 2 3 5" xfId="35764"/>
    <cellStyle name="Output 2 2 2 3 2 2 4" xfId="10715"/>
    <cellStyle name="Output 2 2 2 3 2 2 4 2" xfId="20739"/>
    <cellStyle name="Output 2 2 2 3 2 2 4 2 2" xfId="38265"/>
    <cellStyle name="Output 2 2 2 3 2 2 4 3" xfId="25000"/>
    <cellStyle name="Output 2 2 2 3 2 2 4 3 2" xfId="42927"/>
    <cellStyle name="Output 2 2 2 3 2 2 4 4" xfId="15580"/>
    <cellStyle name="Output 2 2 2 3 2 2 4 4 2" xfId="31621"/>
    <cellStyle name="Output 2 2 2 3 2 2 4 5" xfId="38714"/>
    <cellStyle name="Output 2 2 2 3 2 2 5" xfId="11713"/>
    <cellStyle name="Output 2 2 2 3 2 2 5 2" xfId="21725"/>
    <cellStyle name="Output 2 2 2 3 2 2 5 2 2" xfId="40589"/>
    <cellStyle name="Output 2 2 2 3 2 2 5 3" xfId="25938"/>
    <cellStyle name="Output 2 2 2 3 2 2 5 3 2" xfId="29647"/>
    <cellStyle name="Output 2 2 2 3 2 2 5 4" xfId="16578"/>
    <cellStyle name="Output 2 2 2 3 2 2 5 4 2" xfId="30635"/>
    <cellStyle name="Output 2 2 2 3 2 2 5 5" xfId="39227"/>
    <cellStyle name="Output 2 2 2 3 2 2 6" xfId="11785"/>
    <cellStyle name="Output 2 2 2 3 2 2 6 2" xfId="21797"/>
    <cellStyle name="Output 2 2 2 3 2 2 6 2 2" xfId="40840"/>
    <cellStyle name="Output 2 2 2 3 2 2 6 3" xfId="26010"/>
    <cellStyle name="Output 2 2 2 3 2 2 6 3 2" xfId="40109"/>
    <cellStyle name="Output 2 2 2 3 2 2 6 4" xfId="16650"/>
    <cellStyle name="Output 2 2 2 3 2 2 6 4 2" xfId="30569"/>
    <cellStyle name="Output 2 2 2 3 2 2 6 5" xfId="42050"/>
    <cellStyle name="Output 2 2 2 3 2 2 7" xfId="11184"/>
    <cellStyle name="Output 2 2 2 3 2 2 7 2" xfId="21196"/>
    <cellStyle name="Output 2 2 2 3 2 2 7 2 2" xfId="30154"/>
    <cellStyle name="Output 2 2 2 3 2 2 7 3" xfId="25433"/>
    <cellStyle name="Output 2 2 2 3 2 2 7 3 2" xfId="40946"/>
    <cellStyle name="Output 2 2 2 3 2 2 7 4" xfId="16049"/>
    <cellStyle name="Output 2 2 2 3 2 2 7 4 2" xfId="31152"/>
    <cellStyle name="Output 2 2 2 3 2 2 7 5" xfId="41811"/>
    <cellStyle name="Output 2 2 2 3 2 2 8" xfId="11048"/>
    <cellStyle name="Output 2 2 2 3 2 2 8 2" xfId="21060"/>
    <cellStyle name="Output 2 2 2 3 2 2 8 2 2" xfId="39316"/>
    <cellStyle name="Output 2 2 2 3 2 2 8 3" xfId="25309"/>
    <cellStyle name="Output 2 2 2 3 2 2 8 3 2" xfId="37599"/>
    <cellStyle name="Output 2 2 2 3 2 2 8 4" xfId="15913"/>
    <cellStyle name="Output 2 2 2 3 2 2 8 4 2" xfId="31288"/>
    <cellStyle name="Output 2 2 2 3 2 2 8 5" xfId="45008"/>
    <cellStyle name="Output 2 2 2 3 2 2 9" xfId="10918"/>
    <cellStyle name="Output 2 2 2 3 2 2 9 2" xfId="20930"/>
    <cellStyle name="Output 2 2 2 3 2 2 9 2 2" xfId="40404"/>
    <cellStyle name="Output 2 2 2 3 2 2 9 3" xfId="25179"/>
    <cellStyle name="Output 2 2 2 3 2 2 9 3 2" xfId="38331"/>
    <cellStyle name="Output 2 2 2 3 2 2 9 4" xfId="15783"/>
    <cellStyle name="Output 2 2 2 3 2 2 9 4 2" xfId="31418"/>
    <cellStyle name="Output 2 2 2 3 2 2 9 5" xfId="35651"/>
    <cellStyle name="Output 2 2 2 3 2 3" xfId="11624"/>
    <cellStyle name="Output 2 2 2 3 2 3 2" xfId="21636"/>
    <cellStyle name="Output 2 2 2 3 2 3 2 2" xfId="42852"/>
    <cellStyle name="Output 2 2 2 3 2 3 3" xfId="25855"/>
    <cellStyle name="Output 2 2 2 3 2 3 3 2" xfId="40938"/>
    <cellStyle name="Output 2 2 2 3 2 3 4" xfId="16489"/>
    <cellStyle name="Output 2 2 2 3 2 3 4 2" xfId="30724"/>
    <cellStyle name="Output 2 2 2 3 2 3 5" xfId="35923"/>
    <cellStyle name="Output 2 2 2 3 2 4" xfId="11447"/>
    <cellStyle name="Output 2 2 2 3 2 4 2" xfId="21459"/>
    <cellStyle name="Output 2 2 2 3 2 4 2 2" xfId="29927"/>
    <cellStyle name="Output 2 2 2 3 2 4 3" xfId="25690"/>
    <cellStyle name="Output 2 2 2 3 2 4 3 2" xfId="29765"/>
    <cellStyle name="Output 2 2 2 3 2 4 4" xfId="16312"/>
    <cellStyle name="Output 2 2 2 3 2 4 4 2" xfId="30901"/>
    <cellStyle name="Output 2 2 2 3 2 4 5" xfId="42071"/>
    <cellStyle name="Output 2 2 2 3 2 5" xfId="10716"/>
    <cellStyle name="Output 2 2 2 3 2 5 2" xfId="20740"/>
    <cellStyle name="Output 2 2 2 3 2 5 2 2" xfId="44302"/>
    <cellStyle name="Output 2 2 2 3 2 5 3" xfId="25001"/>
    <cellStyle name="Output 2 2 2 3 2 5 3 2" xfId="36628"/>
    <cellStyle name="Output 2 2 2 3 2 5 4" xfId="15581"/>
    <cellStyle name="Output 2 2 2 3 2 5 4 2" xfId="31620"/>
    <cellStyle name="Output 2 2 2 3 2 5 5" xfId="44731"/>
    <cellStyle name="Output 2 2 2 3 2 6" xfId="11712"/>
    <cellStyle name="Output 2 2 2 3 2 6 2" xfId="21724"/>
    <cellStyle name="Output 2 2 2 3 2 6 2 2" xfId="37536"/>
    <cellStyle name="Output 2 2 2 3 2 6 3" xfId="25937"/>
    <cellStyle name="Output 2 2 2 3 2 6 3 2" xfId="29648"/>
    <cellStyle name="Output 2 2 2 3 2 6 4" xfId="16577"/>
    <cellStyle name="Output 2 2 2 3 2 6 4 2" xfId="30636"/>
    <cellStyle name="Output 2 2 2 3 2 6 5" xfId="36065"/>
    <cellStyle name="Output 2 2 2 3 2 7" xfId="11784"/>
    <cellStyle name="Output 2 2 2 3 2 7 2" xfId="21796"/>
    <cellStyle name="Output 2 2 2 3 2 7 2 2" xfId="41002"/>
    <cellStyle name="Output 2 2 2 3 2 7 3" xfId="26009"/>
    <cellStyle name="Output 2 2 2 3 2 7 3 2" xfId="43683"/>
    <cellStyle name="Output 2 2 2 3 2 7 4" xfId="16649"/>
    <cellStyle name="Output 2 2 2 3 2 7 4 2" xfId="30570"/>
    <cellStyle name="Output 2 2 2 3 2 7 5" xfId="38836"/>
    <cellStyle name="Output 2 2 2 3 2 8" xfId="11183"/>
    <cellStyle name="Output 2 2 2 3 2 8 2" xfId="21195"/>
    <cellStyle name="Output 2 2 2 3 2 8 2 2" xfId="30155"/>
    <cellStyle name="Output 2 2 2 3 2 8 3" xfId="25432"/>
    <cellStyle name="Output 2 2 2 3 2 8 3 2" xfId="29837"/>
    <cellStyle name="Output 2 2 2 3 2 8 4" xfId="16048"/>
    <cellStyle name="Output 2 2 2 3 2 8 4 2" xfId="31153"/>
    <cellStyle name="Output 2 2 2 3 2 8 5" xfId="44651"/>
    <cellStyle name="Output 2 2 2 3 2 9" xfId="11047"/>
    <cellStyle name="Output 2 2 2 3 2 9 2" xfId="21059"/>
    <cellStyle name="Output 2 2 2 3 2 9 2 2" xfId="36400"/>
    <cellStyle name="Output 2 2 2 3 2 9 3" xfId="25308"/>
    <cellStyle name="Output 2 2 2 3 2 9 3 2" xfId="43885"/>
    <cellStyle name="Output 2 2 2 3 2 9 4" xfId="15912"/>
    <cellStyle name="Output 2 2 2 3 2 9 4 2" xfId="31289"/>
    <cellStyle name="Output 2 2 2 3 2 9 5" xfId="39027"/>
    <cellStyle name="Output 2 2 2 3 20" xfId="14381"/>
    <cellStyle name="Output 2 2 2 3 20 2" xfId="32773"/>
    <cellStyle name="Output 2 2 2 3 21" xfId="41843"/>
    <cellStyle name="Output 2 2 2 3 3" xfId="5798"/>
    <cellStyle name="Output 2 2 2 3 3 10" xfId="10919"/>
    <cellStyle name="Output 2 2 2 3 3 10 2" xfId="20931"/>
    <cellStyle name="Output 2 2 2 3 3 10 2 2" xfId="46433"/>
    <cellStyle name="Output 2 2 2 3 3 10 3" xfId="25180"/>
    <cellStyle name="Output 2 2 2 3 3 10 3 2" xfId="44369"/>
    <cellStyle name="Output 2 2 2 3 3 10 4" xfId="15784"/>
    <cellStyle name="Output 2 2 2 3 3 10 4 2" xfId="31417"/>
    <cellStyle name="Output 2 2 2 3 3 10 5" xfId="39087"/>
    <cellStyle name="Output 2 2 2 3 3 11" xfId="10235"/>
    <cellStyle name="Output 2 2 2 3 3 11 2" xfId="20259"/>
    <cellStyle name="Output 2 2 2 3 3 11 2 2" xfId="43213"/>
    <cellStyle name="Output 2 2 2 3 3 11 3" xfId="24597"/>
    <cellStyle name="Output 2 2 2 3 3 11 3 2" xfId="44379"/>
    <cellStyle name="Output 2 2 2 3 3 11 4" xfId="15100"/>
    <cellStyle name="Output 2 2 2 3 3 11 4 2" xfId="32101"/>
    <cellStyle name="Output 2 2 2 3 3 11 5" xfId="35640"/>
    <cellStyle name="Output 2 2 2 3 3 12" xfId="11901"/>
    <cellStyle name="Output 2 2 2 3 3 12 2" xfId="21895"/>
    <cellStyle name="Output 2 2 2 3 3 12 2 2" xfId="44074"/>
    <cellStyle name="Output 2 2 2 3 3 12 3" xfId="26102"/>
    <cellStyle name="Output 2 2 2 3 3 12 3 2" xfId="43509"/>
    <cellStyle name="Output 2 2 2 3 3 12 4" xfId="16766"/>
    <cellStyle name="Output 2 2 2 3 3 12 4 2" xfId="30453"/>
    <cellStyle name="Output 2 2 2 3 3 12 5" xfId="41837"/>
    <cellStyle name="Output 2 2 2 3 3 13" xfId="10410"/>
    <cellStyle name="Output 2 2 2 3 3 13 2" xfId="20434"/>
    <cellStyle name="Output 2 2 2 3 3 13 2 2" xfId="42618"/>
    <cellStyle name="Output 2 2 2 3 3 13 3" xfId="24737"/>
    <cellStyle name="Output 2 2 2 3 3 13 3 2" xfId="44377"/>
    <cellStyle name="Output 2 2 2 3 3 13 4" xfId="15275"/>
    <cellStyle name="Output 2 2 2 3 3 13 4 2" xfId="31926"/>
    <cellStyle name="Output 2 2 2 3 3 13 5" xfId="42322"/>
    <cellStyle name="Output 2 2 2 3 3 14" xfId="19377"/>
    <cellStyle name="Output 2 2 2 3 3 14 2" xfId="45728"/>
    <cellStyle name="Output 2 2 2 3 3 15" xfId="19208"/>
    <cellStyle name="Output 2 2 2 3 3 15 2" xfId="42736"/>
    <cellStyle name="Output 2 2 2 3 3 16" xfId="14384"/>
    <cellStyle name="Output 2 2 2 3 3 16 2" xfId="32770"/>
    <cellStyle name="Output 2 2 2 3 3 17" xfId="45217"/>
    <cellStyle name="Output 2 2 2 3 3 2" xfId="5799"/>
    <cellStyle name="Output 2 2 2 3 3 2 10" xfId="10234"/>
    <cellStyle name="Output 2 2 2 3 3 2 10 2" xfId="20258"/>
    <cellStyle name="Output 2 2 2 3 3 2 10 2 2" xfId="45949"/>
    <cellStyle name="Output 2 2 2 3 3 2 10 3" xfId="24596"/>
    <cellStyle name="Output 2 2 2 3 3 2 10 3 2" xfId="38341"/>
    <cellStyle name="Output 2 2 2 3 3 2 10 4" xfId="15099"/>
    <cellStyle name="Output 2 2 2 3 3 2 10 4 2" xfId="32102"/>
    <cellStyle name="Output 2 2 2 3 3 2 10 5" xfId="41950"/>
    <cellStyle name="Output 2 2 2 3 3 2 11" xfId="11902"/>
    <cellStyle name="Output 2 2 2 3 3 2 11 2" xfId="21896"/>
    <cellStyle name="Output 2 2 2 3 3 2 11 2 2" xfId="37794"/>
    <cellStyle name="Output 2 2 2 3 3 2 11 3" xfId="26103"/>
    <cellStyle name="Output 2 2 2 3 3 2 11 3 2" xfId="37213"/>
    <cellStyle name="Output 2 2 2 3 3 2 11 4" xfId="16767"/>
    <cellStyle name="Output 2 2 2 3 3 2 11 4 2" xfId="30452"/>
    <cellStyle name="Output 2 2 2 3 3 2 11 5" xfId="35526"/>
    <cellStyle name="Output 2 2 2 3 3 2 12" xfId="10409"/>
    <cellStyle name="Output 2 2 2 3 3 2 12 2" xfId="20433"/>
    <cellStyle name="Output 2 2 2 3 3 2 12 2 2" xfId="45379"/>
    <cellStyle name="Output 2 2 2 3 3 2 12 3" xfId="24736"/>
    <cellStyle name="Output 2 2 2 3 3 2 12 3 2" xfId="38339"/>
    <cellStyle name="Output 2 2 2 3 3 2 12 4" xfId="15274"/>
    <cellStyle name="Output 2 2 2 3 3 2 12 4 2" xfId="31927"/>
    <cellStyle name="Output 2 2 2 3 3 2 12 5" xfId="45093"/>
    <cellStyle name="Output 2 2 2 3 3 2 13" xfId="19378"/>
    <cellStyle name="Output 2 2 2 3 3 2 13 2" xfId="42981"/>
    <cellStyle name="Output 2 2 2 3 3 2 14" xfId="19207"/>
    <cellStyle name="Output 2 2 2 3 3 2 14 2" xfId="45491"/>
    <cellStyle name="Output 2 2 2 3 3 2 15" xfId="14385"/>
    <cellStyle name="Output 2 2 2 3 3 2 15 2" xfId="32769"/>
    <cellStyle name="Output 2 2 2 3 3 2 16" xfId="42457"/>
    <cellStyle name="Output 2 2 2 3 3 2 2" xfId="11627"/>
    <cellStyle name="Output 2 2 2 3 3 2 2 2" xfId="21639"/>
    <cellStyle name="Output 2 2 2 3 3 2 2 2 2" xfId="45766"/>
    <cellStyle name="Output 2 2 2 3 3 2 2 3" xfId="25858"/>
    <cellStyle name="Output 2 2 2 3 3 2 2 3 2" xfId="41328"/>
    <cellStyle name="Output 2 2 2 3 3 2 2 4" xfId="16492"/>
    <cellStyle name="Output 2 2 2 3 3 2 2 4 2" xfId="30721"/>
    <cellStyle name="Output 2 2 2 3 3 2 2 5" xfId="41973"/>
    <cellStyle name="Output 2 2 2 3 3 2 3" xfId="11450"/>
    <cellStyle name="Output 2 2 2 3 3 2 3 2" xfId="21462"/>
    <cellStyle name="Output 2 2 2 3 3 2 3 2 2" xfId="29924"/>
    <cellStyle name="Output 2 2 2 3 3 2 3 3" xfId="25693"/>
    <cellStyle name="Output 2 2 2 3 3 2 3 3 2" xfId="29762"/>
    <cellStyle name="Output 2 2 2 3 3 2 3 4" xfId="16315"/>
    <cellStyle name="Output 2 2 2 3 3 2 3 4 2" xfId="30898"/>
    <cellStyle name="Output 2 2 2 3 3 2 3 5" xfId="38125"/>
    <cellStyle name="Output 2 2 2 3 3 2 4" xfId="10713"/>
    <cellStyle name="Output 2 2 2 3 3 2 4 2" xfId="20737"/>
    <cellStyle name="Output 2 2 2 3 3 2 4 2 2" xfId="42691"/>
    <cellStyle name="Output 2 2 2 3 3 2 4 3" xfId="24998"/>
    <cellStyle name="Output 2 2 2 3 3 2 4 3 2" xfId="39615"/>
    <cellStyle name="Output 2 2 2 3 3 2 4 4" xfId="15578"/>
    <cellStyle name="Output 2 2 2 3 3 2 4 4 2" xfId="31623"/>
    <cellStyle name="Output 2 2 2 3 3 2 4 5" xfId="41098"/>
    <cellStyle name="Output 2 2 2 3 3 2 5" xfId="11715"/>
    <cellStyle name="Output 2 2 2 3 3 2 5 2" xfId="21727"/>
    <cellStyle name="Output 2 2 2 3 3 2 5 2 2" xfId="43897"/>
    <cellStyle name="Output 2 2 2 3 3 2 5 3" xfId="25940"/>
    <cellStyle name="Output 2 2 2 3 3 2 5 3 2" xfId="29645"/>
    <cellStyle name="Output 2 2 2 3 3 2 5 4" xfId="16580"/>
    <cellStyle name="Output 2 2 2 3 3 2 5 4 2" xfId="30633"/>
    <cellStyle name="Output 2 2 2 3 3 2 5 5" xfId="41883"/>
    <cellStyle name="Output 2 2 2 3 3 2 6" xfId="11787"/>
    <cellStyle name="Output 2 2 2 3 3 2 6 2" xfId="21799"/>
    <cellStyle name="Output 2 2 2 3 3 2 6 2 2" xfId="44143"/>
    <cellStyle name="Output 2 2 2 3 3 2 6 3" xfId="26012"/>
    <cellStyle name="Output 2 2 2 3 3 2 6 3 2" xfId="43283"/>
    <cellStyle name="Output 2 2 2 3 3 2 6 4" xfId="16652"/>
    <cellStyle name="Output 2 2 2 3 3 2 6 4 2" xfId="30567"/>
    <cellStyle name="Output 2 2 2 3 3 2 6 5" xfId="38854"/>
    <cellStyle name="Output 2 2 2 3 3 2 7" xfId="11186"/>
    <cellStyle name="Output 2 2 2 3 3 2 7 2" xfId="21198"/>
    <cellStyle name="Output 2 2 2 3 3 2 7 2 2" xfId="30152"/>
    <cellStyle name="Output 2 2 2 3 3 2 7 3" xfId="25435"/>
    <cellStyle name="Output 2 2 2 3 3 2 7 3 2" xfId="46892"/>
    <cellStyle name="Output 2 2 2 3 3 2 7 4" xfId="16051"/>
    <cellStyle name="Output 2 2 2 3 3 2 7 4 2" xfId="31150"/>
    <cellStyle name="Output 2 2 2 3 3 2 7 5" xfId="38558"/>
    <cellStyle name="Output 2 2 2 3 3 2 8" xfId="11050"/>
    <cellStyle name="Output 2 2 2 3 3 2 8 2" xfId="21062"/>
    <cellStyle name="Output 2 2 2 3 3 2 8 2 2" xfId="36335"/>
    <cellStyle name="Output 2 2 2 3 3 2 8 3" xfId="25311"/>
    <cellStyle name="Output 2 2 2 3 3 2 8 3 2" xfId="46660"/>
    <cellStyle name="Output 2 2 2 3 3 2 8 4" xfId="15915"/>
    <cellStyle name="Output 2 2 2 3 3 2 8 4 2" xfId="31286"/>
    <cellStyle name="Output 2 2 2 3 3 2 8 5" xfId="35934"/>
    <cellStyle name="Output 2 2 2 3 3 2 9" xfId="10920"/>
    <cellStyle name="Output 2 2 2 3 3 2 9 2" xfId="20932"/>
    <cellStyle name="Output 2 2 2 3 3 2 9 2 2" xfId="43720"/>
    <cellStyle name="Output 2 2 2 3 3 2 9 3" xfId="25181"/>
    <cellStyle name="Output 2 2 2 3 3 2 9 3 2" xfId="41496"/>
    <cellStyle name="Output 2 2 2 3 3 2 9 4" xfId="15785"/>
    <cellStyle name="Output 2 2 2 3 3 2 9 4 2" xfId="31416"/>
    <cellStyle name="Output 2 2 2 3 3 2 9 5" xfId="45069"/>
    <cellStyle name="Output 2 2 2 3 3 3" xfId="11626"/>
    <cellStyle name="Output 2 2 2 3 3 3 2" xfId="21638"/>
    <cellStyle name="Output 2 2 2 3 3 3 2 2" xfId="39710"/>
    <cellStyle name="Output 2 2 2 3 3 3 3" xfId="25857"/>
    <cellStyle name="Output 2 2 2 3 3 3 3 2" xfId="37963"/>
    <cellStyle name="Output 2 2 2 3 3 3 4" xfId="16491"/>
    <cellStyle name="Output 2 2 2 3 3 3 4 2" xfId="30722"/>
    <cellStyle name="Output 2 2 2 3 3 3 5" xfId="44784"/>
    <cellStyle name="Output 2 2 2 3 3 4" xfId="11449"/>
    <cellStyle name="Output 2 2 2 3 3 4 2" xfId="21461"/>
    <cellStyle name="Output 2 2 2 3 3 4 2 2" xfId="29925"/>
    <cellStyle name="Output 2 2 2 3 3 4 3" xfId="25692"/>
    <cellStyle name="Output 2 2 2 3 3 4 3 2" xfId="29763"/>
    <cellStyle name="Output 2 2 2 3 3 4 4" xfId="16314"/>
    <cellStyle name="Output 2 2 2 3 3 4 4 2" xfId="30899"/>
    <cellStyle name="Output 2 2 2 3 3 4 5" xfId="34825"/>
    <cellStyle name="Output 2 2 2 3 3 5" xfId="10714"/>
    <cellStyle name="Output 2 2 2 3 3 5 2" xfId="20738"/>
    <cellStyle name="Output 2 2 2 3 3 5 2 2" xfId="36394"/>
    <cellStyle name="Output 2 2 2 3 3 5 3" xfId="24999"/>
    <cellStyle name="Output 2 2 2 3 3 5 3 2" xfId="45676"/>
    <cellStyle name="Output 2 2 2 3 3 5 4" xfId="15579"/>
    <cellStyle name="Output 2 2 2 3 3 5 4 2" xfId="31622"/>
    <cellStyle name="Output 2 2 2 3 3 5 5" xfId="41145"/>
    <cellStyle name="Output 2 2 2 3 3 6" xfId="11714"/>
    <cellStyle name="Output 2 2 2 3 3 6 2" xfId="21726"/>
    <cellStyle name="Output 2 2 2 3 3 6 2 2" xfId="46602"/>
    <cellStyle name="Output 2 2 2 3 3 6 3" xfId="25939"/>
    <cellStyle name="Output 2 2 2 3 3 6 3 2" xfId="29646"/>
    <cellStyle name="Output 2 2 2 3 3 6 4" xfId="16579"/>
    <cellStyle name="Output 2 2 2 3 3 6 4 2" xfId="30634"/>
    <cellStyle name="Output 2 2 2 3 3 6 5" xfId="38677"/>
    <cellStyle name="Output 2 2 2 3 3 7" xfId="11786"/>
    <cellStyle name="Output 2 2 2 3 3 7 2" xfId="21798"/>
    <cellStyle name="Output 2 2 2 3 3 7 2 2" xfId="46836"/>
    <cellStyle name="Output 2 2 2 3 3 7 3" xfId="26011"/>
    <cellStyle name="Output 2 2 2 3 3 7 3 2" xfId="39972"/>
    <cellStyle name="Output 2 2 2 3 3 7 4" xfId="16651"/>
    <cellStyle name="Output 2 2 2 3 3 7 4 2" xfId="30568"/>
    <cellStyle name="Output 2 2 2 3 3 7 5" xfId="35733"/>
    <cellStyle name="Output 2 2 2 3 3 8" xfId="11185"/>
    <cellStyle name="Output 2 2 2 3 3 8 2" xfId="21197"/>
    <cellStyle name="Output 2 2 2 3 3 8 2 2" xfId="30153"/>
    <cellStyle name="Output 2 2 2 3 3 8 3" xfId="25434"/>
    <cellStyle name="Output 2 2 2 3 3 8 3 2" xfId="40894"/>
    <cellStyle name="Output 2 2 2 3 3 8 4" xfId="16050"/>
    <cellStyle name="Output 2 2 2 3 3 8 4 2" xfId="31151"/>
    <cellStyle name="Output 2 2 2 3 3 8 5" xfId="35502"/>
    <cellStyle name="Output 2 2 2 3 3 9" xfId="11049"/>
    <cellStyle name="Output 2 2 2 3 3 9 2" xfId="21061"/>
    <cellStyle name="Output 2 2 2 3 3 9 2 2" xfId="45392"/>
    <cellStyle name="Output 2 2 2 3 3 9 3" xfId="25310"/>
    <cellStyle name="Output 2 2 2 3 3 9 3 2" xfId="40648"/>
    <cellStyle name="Output 2 2 2 3 3 9 4" xfId="15914"/>
    <cellStyle name="Output 2 2 2 3 3 9 4 2" xfId="31287"/>
    <cellStyle name="Output 2 2 2 3 3 9 5" xfId="42237"/>
    <cellStyle name="Output 2 2 2 3 4" xfId="5800"/>
    <cellStyle name="Output 2 2 2 3 4 10" xfId="10233"/>
    <cellStyle name="Output 2 2 2 3 4 10 2" xfId="20257"/>
    <cellStyle name="Output 2 2 2 3 4 10 2 2" xfId="39902"/>
    <cellStyle name="Output 2 2 2 3 4 10 3" xfId="24595"/>
    <cellStyle name="Output 2 2 2 3 4 10 3 2" xfId="35087"/>
    <cellStyle name="Output 2 2 2 3 4 10 4" xfId="15098"/>
    <cellStyle name="Output 2 2 2 3 4 10 4 2" xfId="32103"/>
    <cellStyle name="Output 2 2 2 3 4 10 5" xfId="44761"/>
    <cellStyle name="Output 2 2 2 3 4 11" xfId="11903"/>
    <cellStyle name="Output 2 2 2 3 4 11 2" xfId="21897"/>
    <cellStyle name="Output 2 2 2 3 4 11 2 2" xfId="40517"/>
    <cellStyle name="Output 2 2 2 3 4 11 3" xfId="26104"/>
    <cellStyle name="Output 2 2 2 3 4 11 3 2" xfId="40368"/>
    <cellStyle name="Output 2 2 2 3 4 11 4" xfId="16768"/>
    <cellStyle name="Output 2 2 2 3 4 11 4 2" xfId="30451"/>
    <cellStyle name="Output 2 2 2 3 4 11 5" xfId="38902"/>
    <cellStyle name="Output 2 2 2 3 4 12" xfId="10408"/>
    <cellStyle name="Output 2 2 2 3 4 12 2" xfId="20432"/>
    <cellStyle name="Output 2 2 2 3 4 12 2 2" xfId="39303"/>
    <cellStyle name="Output 2 2 2 3 4 12 3" xfId="24735"/>
    <cellStyle name="Output 2 2 2 3 4 12 3 2" xfId="35085"/>
    <cellStyle name="Output 2 2 2 3 4 12 4" xfId="15273"/>
    <cellStyle name="Output 2 2 2 3 4 12 4 2" xfId="31928"/>
    <cellStyle name="Output 2 2 2 3 4 12 5" xfId="39111"/>
    <cellStyle name="Output 2 2 2 3 4 13" xfId="19379"/>
    <cellStyle name="Output 2 2 2 3 4 13 2" xfId="36682"/>
    <cellStyle name="Output 2 2 2 3 4 14" xfId="19206"/>
    <cellStyle name="Output 2 2 2 3 4 14 2" xfId="39422"/>
    <cellStyle name="Output 2 2 2 3 4 15" xfId="14386"/>
    <cellStyle name="Output 2 2 2 3 4 15 2" xfId="32768"/>
    <cellStyle name="Output 2 2 2 3 4 16" xfId="36158"/>
    <cellStyle name="Output 2 2 2 3 4 2" xfId="11628"/>
    <cellStyle name="Output 2 2 2 3 4 2 2" xfId="21640"/>
    <cellStyle name="Output 2 2 2 3 4 2 2 2" xfId="43019"/>
    <cellStyle name="Output 2 2 2 3 4 2 3" xfId="25859"/>
    <cellStyle name="Output 2 2 2 3 4 2 3 2" xfId="40937"/>
    <cellStyle name="Output 2 2 2 3 4 2 4" xfId="16493"/>
    <cellStyle name="Output 2 2 2 3 4 2 4 2" xfId="30720"/>
    <cellStyle name="Output 2 2 2 3 4 2 5" xfId="35663"/>
    <cellStyle name="Output 2 2 2 3 4 3" xfId="11451"/>
    <cellStyle name="Output 2 2 2 3 4 3 2" xfId="21463"/>
    <cellStyle name="Output 2 2 2 3 4 3 2 2" xfId="29923"/>
    <cellStyle name="Output 2 2 2 3 4 3 3" xfId="25694"/>
    <cellStyle name="Output 2 2 2 3 4 3 3 2" xfId="29761"/>
    <cellStyle name="Output 2 2 2 3 4 3 4" xfId="16316"/>
    <cellStyle name="Output 2 2 2 3 4 3 4 2" xfId="30897"/>
    <cellStyle name="Output 2 2 2 3 4 3 5" xfId="41111"/>
    <cellStyle name="Output 2 2 2 3 4 4" xfId="10712"/>
    <cellStyle name="Output 2 2 2 3 4 4 2" xfId="20736"/>
    <cellStyle name="Output 2 2 2 3 4 4 2 2" xfId="45453"/>
    <cellStyle name="Output 2 2 2 3 4 4 3" xfId="24997"/>
    <cellStyle name="Output 2 2 2 3 4 4 3 2" xfId="36504"/>
    <cellStyle name="Output 2 2 2 3 4 4 4" xfId="15577"/>
    <cellStyle name="Output 2 2 2 3 4 4 4 2" xfId="31624"/>
    <cellStyle name="Output 2 2 2 3 4 4 5" xfId="38138"/>
    <cellStyle name="Output 2 2 2 3 4 5" xfId="11716"/>
    <cellStyle name="Output 2 2 2 3 4 5 2" xfId="21728"/>
    <cellStyle name="Output 2 2 2 3 4 5 2 2" xfId="37611"/>
    <cellStyle name="Output 2 2 2 3 4 5 3" xfId="25941"/>
    <cellStyle name="Output 2 2 2 3 4 5 3 2" xfId="29644"/>
    <cellStyle name="Output 2 2 2 3 4 5 4" xfId="16581"/>
    <cellStyle name="Output 2 2 2 3 4 5 4 2" xfId="30632"/>
    <cellStyle name="Output 2 2 2 3 4 5 5" xfId="35572"/>
    <cellStyle name="Output 2 2 2 3 4 6" xfId="11788"/>
    <cellStyle name="Output 2 2 2 3 4 6 2" xfId="21800"/>
    <cellStyle name="Output 2 2 2 3 4 6 2 2" xfId="37863"/>
    <cellStyle name="Output 2 2 2 3 4 6 3" xfId="26013"/>
    <cellStyle name="Output 2 2 2 3 4 6 3 2" xfId="36988"/>
    <cellStyle name="Output 2 2 2 3 4 6 4" xfId="16653"/>
    <cellStyle name="Output 2 2 2 3 4 6 4 2" xfId="30566"/>
    <cellStyle name="Output 2 2 2 3 4 6 5" xfId="38630"/>
    <cellStyle name="Output 2 2 2 3 4 7" xfId="11187"/>
    <cellStyle name="Output 2 2 2 3 4 7 2" xfId="21199"/>
    <cellStyle name="Output 2 2 2 3 4 7 2 2" xfId="30151"/>
    <cellStyle name="Output 2 2 2 3 4 7 3" xfId="25436"/>
    <cellStyle name="Output 2 2 2 3 4 7 3 2" xfId="44200"/>
    <cellStyle name="Output 2 2 2 3 4 7 4" xfId="16052"/>
    <cellStyle name="Output 2 2 2 3 4 7 4 2" xfId="31149"/>
    <cellStyle name="Output 2 2 2 3 4 7 5" xfId="44613"/>
    <cellStyle name="Output 2 2 2 3 4 8" xfId="11051"/>
    <cellStyle name="Output 2 2 2 3 4 8 2" xfId="21063"/>
    <cellStyle name="Output 2 2 2 3 4 8 2 2" xfId="38391"/>
    <cellStyle name="Output 2 2 2 3 4 8 3" xfId="25312"/>
    <cellStyle name="Output 2 2 2 3 4 8 3 2" xfId="43954"/>
    <cellStyle name="Output 2 2 2 3 4 8 4" xfId="15916"/>
    <cellStyle name="Output 2 2 2 3 4 8 4 2" xfId="31285"/>
    <cellStyle name="Output 2 2 2 3 4 8 5" xfId="38756"/>
    <cellStyle name="Output 2 2 2 3 4 9" xfId="10921"/>
    <cellStyle name="Output 2 2 2 3 4 9 2" xfId="20933"/>
    <cellStyle name="Output 2 2 2 3 4 9 2 2" xfId="37427"/>
    <cellStyle name="Output 2 2 2 3 4 9 3" xfId="25182"/>
    <cellStyle name="Output 2 2 2 3 4 9 3 2" xfId="35227"/>
    <cellStyle name="Output 2 2 2 3 4 9 4" xfId="15786"/>
    <cellStyle name="Output 2 2 2 3 4 9 4 2" xfId="31415"/>
    <cellStyle name="Output 2 2 2 3 4 9 5" xfId="42298"/>
    <cellStyle name="Output 2 2 2 3 5" xfId="5801"/>
    <cellStyle name="Output 2 2 2 3 5 10" xfId="10232"/>
    <cellStyle name="Output 2 2 2 3 5 10 2" xfId="20256"/>
    <cellStyle name="Output 2 2 2 3 5 10 2 2" xfId="37269"/>
    <cellStyle name="Output 2 2 2 3 5 10 3" xfId="24594"/>
    <cellStyle name="Output 2 2 2 3 5 10 3 2" xfId="41355"/>
    <cellStyle name="Output 2 2 2 3 5 10 4" xfId="15097"/>
    <cellStyle name="Output 2 2 2 3 5 10 4 2" xfId="32104"/>
    <cellStyle name="Output 2 2 2 3 5 10 5" xfId="38744"/>
    <cellStyle name="Output 2 2 2 3 5 11" xfId="11904"/>
    <cellStyle name="Output 2 2 2 3 5 11 2" xfId="21898"/>
    <cellStyle name="Output 2 2 2 3 5 11 2 2" xfId="46533"/>
    <cellStyle name="Output 2 2 2 3 5 11 3" xfId="26105"/>
    <cellStyle name="Output 2 2 2 3 5 11 3 2" xfId="43684"/>
    <cellStyle name="Output 2 2 2 3 5 11 4" xfId="16769"/>
    <cellStyle name="Output 2 2 2 3 5 11 4 2" xfId="30450"/>
    <cellStyle name="Output 2 2 2 3 5 11 5" xfId="38691"/>
    <cellStyle name="Output 2 2 2 3 5 12" xfId="10407"/>
    <cellStyle name="Output 2 2 2 3 5 12 2" xfId="20431"/>
    <cellStyle name="Output 2 2 2 3 5 12 2 2" xfId="35165"/>
    <cellStyle name="Output 2 2 2 3 5 12 3" xfId="24734"/>
    <cellStyle name="Output 2 2 2 3 5 12 3 2" xfId="41353"/>
    <cellStyle name="Output 2 2 2 3 5 12 4" xfId="15272"/>
    <cellStyle name="Output 2 2 2 3 5 12 4 2" xfId="31929"/>
    <cellStyle name="Output 2 2 2 3 5 12 5" xfId="35694"/>
    <cellStyle name="Output 2 2 2 3 5 13" xfId="19380"/>
    <cellStyle name="Output 2 2 2 3 5 13 2" xfId="39356"/>
    <cellStyle name="Output 2 2 2 3 5 14" xfId="19205"/>
    <cellStyle name="Output 2 2 2 3 5 14 2" xfId="37085"/>
    <cellStyle name="Output 2 2 2 3 5 15" xfId="14387"/>
    <cellStyle name="Output 2 2 2 3 5 15 2" xfId="32767"/>
    <cellStyle name="Output 2 2 2 3 5 16" xfId="38529"/>
    <cellStyle name="Output 2 2 2 3 5 2" xfId="11629"/>
    <cellStyle name="Output 2 2 2 3 5 2 2" xfId="21641"/>
    <cellStyle name="Output 2 2 2 3 5 2 2 2" xfId="36720"/>
    <cellStyle name="Output 2 2 2 3 5 2 3" xfId="25860"/>
    <cellStyle name="Output 2 2 2 3 5 2 3 2" xfId="40830"/>
    <cellStyle name="Output 2 2 2 3 5 2 4" xfId="16494"/>
    <cellStyle name="Output 2 2 2 3 5 2 4 2" xfId="30719"/>
    <cellStyle name="Output 2 2 2 3 5 2 5" xfId="39064"/>
    <cellStyle name="Output 2 2 2 3 5 3" xfId="11452"/>
    <cellStyle name="Output 2 2 2 3 5 3 2" xfId="21464"/>
    <cellStyle name="Output 2 2 2 3 5 3 2 2" xfId="29922"/>
    <cellStyle name="Output 2 2 2 3 5 3 3" xfId="25695"/>
    <cellStyle name="Output 2 2 2 3 5 3 3 2" xfId="29760"/>
    <cellStyle name="Output 2 2 2 3 5 3 4" xfId="16317"/>
    <cellStyle name="Output 2 2 2 3 5 3 4 2" xfId="30896"/>
    <cellStyle name="Output 2 2 2 3 5 3 5" xfId="41132"/>
    <cellStyle name="Output 2 2 2 3 5 4" xfId="10711"/>
    <cellStyle name="Output 2 2 2 3 5 4 2" xfId="20735"/>
    <cellStyle name="Output 2 2 2 3 5 4 2 2" xfId="39378"/>
    <cellStyle name="Output 2 2 2 3 5 4 3" xfId="24996"/>
    <cellStyle name="Output 2 2 2 3 5 4 3 2" xfId="42800"/>
    <cellStyle name="Output 2 2 2 3 5 4 4" xfId="15576"/>
    <cellStyle name="Output 2 2 2 3 5 4 4 2" xfId="31625"/>
    <cellStyle name="Output 2 2 2 3 5 4 5" xfId="36084"/>
    <cellStyle name="Output 2 2 2 3 5 5" xfId="11717"/>
    <cellStyle name="Output 2 2 2 3 5 5 2" xfId="21729"/>
    <cellStyle name="Output 2 2 2 3 5 5 2 2" xfId="40441"/>
    <cellStyle name="Output 2 2 2 3 5 5 3" xfId="25942"/>
    <cellStyle name="Output 2 2 2 3 5 5 3 2" xfId="29643"/>
    <cellStyle name="Output 2 2 2 3 5 5 4" xfId="16582"/>
    <cellStyle name="Output 2 2 2 3 5 5 4 2" xfId="30631"/>
    <cellStyle name="Output 2 2 2 3 5 5 5" xfId="38958"/>
    <cellStyle name="Output 2 2 2 3 5 6" xfId="11789"/>
    <cellStyle name="Output 2 2 2 3 5 6 2" xfId="21801"/>
    <cellStyle name="Output 2 2 2 3 5 6 2 2" xfId="40767"/>
    <cellStyle name="Output 2 2 2 3 5 6 3" xfId="26014"/>
    <cellStyle name="Output 2 2 2 3 5 6 3 2" xfId="39535"/>
    <cellStyle name="Output 2 2 2 3 5 6 4" xfId="16654"/>
    <cellStyle name="Output 2 2 2 3 5 6 4 2" xfId="30565"/>
    <cellStyle name="Output 2 2 2 3 5 6 5" xfId="41835"/>
    <cellStyle name="Output 2 2 2 3 5 7" xfId="11188"/>
    <cellStyle name="Output 2 2 2 3 5 7 2" xfId="21200"/>
    <cellStyle name="Output 2 2 2 3 5 7 2 2" xfId="30150"/>
    <cellStyle name="Output 2 2 2 3 5 7 3" xfId="25437"/>
    <cellStyle name="Output 2 2 2 3 5 7 3 2" xfId="37919"/>
    <cellStyle name="Output 2 2 2 3 5 7 4" xfId="16053"/>
    <cellStyle name="Output 2 2 2 3 5 7 4 2" xfId="31148"/>
    <cellStyle name="Output 2 2 2 3 5 7 5" xfId="41762"/>
    <cellStyle name="Output 2 2 2 3 5 8" xfId="11052"/>
    <cellStyle name="Output 2 2 2 3 5 8 2" xfId="21064"/>
    <cellStyle name="Output 2 2 2 3 5 8 2 2" xfId="35287"/>
    <cellStyle name="Output 2 2 2 3 5 8 3" xfId="25313"/>
    <cellStyle name="Output 2 2 2 3 5 8 3 2" xfId="37668"/>
    <cellStyle name="Output 2 2 2 3 5 8 4" xfId="15917"/>
    <cellStyle name="Output 2 2 2 3 5 8 4 2" xfId="31284"/>
    <cellStyle name="Output 2 2 2 3 5 8 5" xfId="44773"/>
    <cellStyle name="Output 2 2 2 3 5 9" xfId="10922"/>
    <cellStyle name="Output 2 2 2 3 5 9 2" xfId="20934"/>
    <cellStyle name="Output 2 2 2 3 5 9 2 2" xfId="40179"/>
    <cellStyle name="Output 2 2 2 3 5 9 3" xfId="25183"/>
    <cellStyle name="Output 2 2 2 3 5 9 3 2" xfId="37977"/>
    <cellStyle name="Output 2 2 2 3 5 9 4" xfId="15787"/>
    <cellStyle name="Output 2 2 2 3 5 9 4 2" xfId="31414"/>
    <cellStyle name="Output 2 2 2 3 5 9 5" xfId="35993"/>
    <cellStyle name="Output 2 2 2 3 6" xfId="5802"/>
    <cellStyle name="Output 2 2 2 3 6 10" xfId="10231"/>
    <cellStyle name="Output 2 2 2 3 6 10 2" xfId="20255"/>
    <cellStyle name="Output 2 2 2 3 6 10 2 2" xfId="43567"/>
    <cellStyle name="Output 2 2 2 3 6 10 3" xfId="24593"/>
    <cellStyle name="Output 2 2 2 3 6 10 3 2" xfId="44233"/>
    <cellStyle name="Output 2 2 2 3 6 10 4" xfId="15096"/>
    <cellStyle name="Output 2 2 2 3 6 10 4 2" xfId="32105"/>
    <cellStyle name="Output 2 2 2 3 6 10 5" xfId="35946"/>
    <cellStyle name="Output 2 2 2 3 6 11" xfId="11905"/>
    <cellStyle name="Output 2 2 2 3 6 11 2" xfId="21899"/>
    <cellStyle name="Output 2 2 2 3 6 11 2 2" xfId="43827"/>
    <cellStyle name="Output 2 2 2 3 6 11 3" xfId="26106"/>
    <cellStyle name="Output 2 2 2 3 6 11 3 2" xfId="29627"/>
    <cellStyle name="Output 2 2 2 3 6 11 4" xfId="16770"/>
    <cellStyle name="Output 2 2 2 3 6 11 4 2" xfId="30449"/>
    <cellStyle name="Output 2 2 2 3 6 11 5" xfId="41897"/>
    <cellStyle name="Output 2 2 2 3 6 12" xfId="10406"/>
    <cellStyle name="Output 2 2 2 3 6 12 2" xfId="20430"/>
    <cellStyle name="Output 2 2 2 3 6 12 2 2" xfId="41434"/>
    <cellStyle name="Output 2 2 2 3 6 12 3" xfId="24733"/>
    <cellStyle name="Output 2 2 2 3 6 12 3 2" xfId="44231"/>
    <cellStyle name="Output 2 2 2 3 6 12 4" xfId="15271"/>
    <cellStyle name="Output 2 2 2 3 6 12 4 2" xfId="31930"/>
    <cellStyle name="Output 2 2 2 3 6 12 5" xfId="42010"/>
    <cellStyle name="Output 2 2 2 3 6 13" xfId="19381"/>
    <cellStyle name="Output 2 2 2 3 6 13 2" xfId="45432"/>
    <cellStyle name="Output 2 2 2 3 6 14" xfId="19204"/>
    <cellStyle name="Output 2 2 2 3 6 14 2" xfId="43379"/>
    <cellStyle name="Output 2 2 2 3 6 15" xfId="14388"/>
    <cellStyle name="Output 2 2 2 3 6 15 2" xfId="32766"/>
    <cellStyle name="Output 2 2 2 3 6 16" xfId="44585"/>
    <cellStyle name="Output 2 2 2 3 6 2" xfId="11630"/>
    <cellStyle name="Output 2 2 2 3 6 2 2" xfId="21642"/>
    <cellStyle name="Output 2 2 2 3 6 2 2 2" xfId="39433"/>
    <cellStyle name="Output 2 2 2 3 6 2 3" xfId="25861"/>
    <cellStyle name="Output 2 2 2 3 6 2 3 2" xfId="46829"/>
    <cellStyle name="Output 2 2 2 3 6 2 4" xfId="16495"/>
    <cellStyle name="Output 2 2 2 3 6 2 4 2" xfId="30718"/>
    <cellStyle name="Output 2 2 2 3 6 2 5" xfId="45045"/>
    <cellStyle name="Output 2 2 2 3 6 3" xfId="11453"/>
    <cellStyle name="Output 2 2 2 3 6 3 2" xfId="21465"/>
    <cellStyle name="Output 2 2 2 3 6 3 2 2" xfId="29921"/>
    <cellStyle name="Output 2 2 2 3 6 3 3" xfId="25696"/>
    <cellStyle name="Output 2 2 2 3 6 3 3 2" xfId="29759"/>
    <cellStyle name="Output 2 2 2 3 6 3 4" xfId="16318"/>
    <cellStyle name="Output 2 2 2 3 6 3 4 2" xfId="30895"/>
    <cellStyle name="Output 2 2 2 3 6 3 5" xfId="38727"/>
    <cellStyle name="Output 2 2 2 3 6 4" xfId="10710"/>
    <cellStyle name="Output 2 2 2 3 6 4 2" xfId="20734"/>
    <cellStyle name="Output 2 2 2 3 6 4 2 2" xfId="36704"/>
    <cellStyle name="Output 2 2 2 3 6 4 3" xfId="24995"/>
    <cellStyle name="Output 2 2 2 3 6 4 3 2" xfId="45556"/>
    <cellStyle name="Output 2 2 2 3 6 4 4" xfId="15575"/>
    <cellStyle name="Output 2 2 2 3 6 4 4 2" xfId="31626"/>
    <cellStyle name="Output 2 2 2 3 6 4 5" xfId="42394"/>
    <cellStyle name="Output 2 2 2 3 6 5" xfId="11718"/>
    <cellStyle name="Output 2 2 2 3 6 5 2" xfId="21730"/>
    <cellStyle name="Output 2 2 2 3 6 5 2 2" xfId="46463"/>
    <cellStyle name="Output 2 2 2 3 6 5 3" xfId="25943"/>
    <cellStyle name="Output 2 2 2 3 6 5 3 2" xfId="29642"/>
    <cellStyle name="Output 2 2 2 3 6 5 4" xfId="16583"/>
    <cellStyle name="Output 2 2 2 3 6 5 4 2" xfId="30630"/>
    <cellStyle name="Output 2 2 2 3 6 5 5" xfId="42169"/>
    <cellStyle name="Output 2 2 2 3 6 6" xfId="11790"/>
    <cellStyle name="Output 2 2 2 3 6 6 2" xfId="21802"/>
    <cellStyle name="Output 2 2 2 3 6 6 2 2" xfId="46768"/>
    <cellStyle name="Output 2 2 2 3 6 6 3" xfId="26015"/>
    <cellStyle name="Output 2 2 2 3 6 6 3 2" xfId="45597"/>
    <cellStyle name="Output 2 2 2 3 6 6 4" xfId="16655"/>
    <cellStyle name="Output 2 2 2 3 6 6 4 2" xfId="30564"/>
    <cellStyle name="Output 2 2 2 3 6 6 5" xfId="35525"/>
    <cellStyle name="Output 2 2 2 3 6 7" xfId="11189"/>
    <cellStyle name="Output 2 2 2 3 6 7 2" xfId="21201"/>
    <cellStyle name="Output 2 2 2 3 6 7 2 2" xfId="30149"/>
    <cellStyle name="Output 2 2 2 3 6 7 3" xfId="25438"/>
    <cellStyle name="Output 2 2 2 3 6 7 3 2" xfId="40823"/>
    <cellStyle name="Output 2 2 2 3 6 7 4" xfId="16054"/>
    <cellStyle name="Output 2 2 2 3 6 7 4 2" xfId="31147"/>
    <cellStyle name="Output 2 2 2 3 6 7 5" xfId="35454"/>
    <cellStyle name="Output 2 2 2 3 6 8" xfId="11053"/>
    <cellStyle name="Output 2 2 2 3 6 8 2" xfId="21065"/>
    <cellStyle name="Output 2 2 2 3 6 8 2 2" xfId="38460"/>
    <cellStyle name="Output 2 2 2 3 6 8 3" xfId="25314"/>
    <cellStyle name="Output 2 2 2 3 6 8 3 2" xfId="40495"/>
    <cellStyle name="Output 2 2 2 3 6 8 4" xfId="15918"/>
    <cellStyle name="Output 2 2 2 3 6 8 4 2" xfId="31283"/>
    <cellStyle name="Output 2 2 2 3 6 8 5" xfId="41962"/>
    <cellStyle name="Output 2 2 2 3 6 9" xfId="10923"/>
    <cellStyle name="Output 2 2 2 3 6 9 2" xfId="20935"/>
    <cellStyle name="Output 2 2 2 3 6 9 2 2" xfId="46221"/>
    <cellStyle name="Output 2 2 2 3 6 9 3" xfId="25184"/>
    <cellStyle name="Output 2 2 2 3 6 9 3 2" xfId="41316"/>
    <cellStyle name="Output 2 2 2 3 6 9 4" xfId="15788"/>
    <cellStyle name="Output 2 2 2 3 6 9 4 2" xfId="31413"/>
    <cellStyle name="Output 2 2 2 3 6 9 5" xfId="38806"/>
    <cellStyle name="Output 2 2 2 3 7" xfId="11623"/>
    <cellStyle name="Output 2 2 2 3 7 2" xfId="21635"/>
    <cellStyle name="Output 2 2 2 3 7 2 2" xfId="45600"/>
    <cellStyle name="Output 2 2 2 3 7 3" xfId="25854"/>
    <cellStyle name="Output 2 2 2 3 7 3 2" xfId="41327"/>
    <cellStyle name="Output 2 2 2 3 7 4" xfId="16488"/>
    <cellStyle name="Output 2 2 2 3 7 4 2" xfId="30725"/>
    <cellStyle name="Output 2 2 2 3 7 5" xfId="42226"/>
    <cellStyle name="Output 2 2 2 3 8" xfId="11446"/>
    <cellStyle name="Output 2 2 2 3 8 2" xfId="21458"/>
    <cellStyle name="Output 2 2 2 3 8 2 2" xfId="29928"/>
    <cellStyle name="Output 2 2 2 3 8 3" xfId="25689"/>
    <cellStyle name="Output 2 2 2 3 8 3 2" xfId="29766"/>
    <cellStyle name="Output 2 2 2 3 8 4" xfId="16311"/>
    <cellStyle name="Output 2 2 2 3 8 4 2" xfId="30902"/>
    <cellStyle name="Output 2 2 2 3 8 5" xfId="44852"/>
    <cellStyle name="Output 2 2 2 3 9" xfId="10717"/>
    <cellStyle name="Output 2 2 2 3 9 2" xfId="20741"/>
    <cellStyle name="Output 2 2 2 3 9 2 2" xfId="41428"/>
    <cellStyle name="Output 2 2 2 3 9 3" xfId="25002"/>
    <cellStyle name="Output 2 2 2 3 9 3 2" xfId="38333"/>
    <cellStyle name="Output 2 2 2 3 9 4" xfId="15582"/>
    <cellStyle name="Output 2 2 2 3 9 4 2" xfId="31619"/>
    <cellStyle name="Output 2 2 2 3 9 5" xfId="41920"/>
    <cellStyle name="Output 2 2 2 4" xfId="5803"/>
    <cellStyle name="Output 2 2 2 4 10" xfId="10924"/>
    <cellStyle name="Output 2 2 2 4 10 2" xfId="20936"/>
    <cellStyle name="Output 2 2 2 4 10 2 2" xfId="43493"/>
    <cellStyle name="Output 2 2 2 4 10 3" xfId="25185"/>
    <cellStyle name="Output 2 2 2 4 10 3 2" xfId="40951"/>
    <cellStyle name="Output 2 2 2 4 10 4" xfId="15789"/>
    <cellStyle name="Output 2 2 2 4 10 4 2" xfId="31412"/>
    <cellStyle name="Output 2 2 2 4 10 5" xfId="44811"/>
    <cellStyle name="Output 2 2 2 4 11" xfId="10230"/>
    <cellStyle name="Output 2 2 2 4 11 2" xfId="20254"/>
    <cellStyle name="Output 2 2 2 4 11 2 2" xfId="46287"/>
    <cellStyle name="Output 2 2 2 4 11 3" xfId="24592"/>
    <cellStyle name="Output 2 2 2 4 11 3 2" xfId="38193"/>
    <cellStyle name="Output 2 2 2 4 11 4" xfId="15095"/>
    <cellStyle name="Output 2 2 2 4 11 4 2" xfId="32106"/>
    <cellStyle name="Output 2 2 2 4 11 5" xfId="42249"/>
    <cellStyle name="Output 2 2 2 4 12" xfId="11906"/>
    <cellStyle name="Output 2 2 2 4 12 2" xfId="21900"/>
    <cellStyle name="Output 2 2 2 4 12 2 2" xfId="37539"/>
    <cellStyle name="Output 2 2 2 4 12 3" xfId="26107"/>
    <cellStyle name="Output 2 2 2 4 12 3 2" xfId="29626"/>
    <cellStyle name="Output 2 2 2 4 12 4" xfId="16771"/>
    <cellStyle name="Output 2 2 2 4 12 4 2" xfId="30448"/>
    <cellStyle name="Output 2 2 2 4 12 5" xfId="35587"/>
    <cellStyle name="Output 2 2 2 4 13" xfId="10405"/>
    <cellStyle name="Output 2 2 2 4 13 2" xfId="20429"/>
    <cellStyle name="Output 2 2 2 4 13 2 2" xfId="44308"/>
    <cellStyle name="Output 2 2 2 4 13 3" xfId="24732"/>
    <cellStyle name="Output 2 2 2 4 13 3 2" xfId="38191"/>
    <cellStyle name="Output 2 2 2 4 13 4" xfId="15270"/>
    <cellStyle name="Output 2 2 2 4 13 4 2" xfId="31931"/>
    <cellStyle name="Output 2 2 2 4 13 5" xfId="44802"/>
    <cellStyle name="Output 2 2 2 4 14" xfId="19382"/>
    <cellStyle name="Output 2 2 2 4 14 2" xfId="42671"/>
    <cellStyle name="Output 2 2 2 4 15" xfId="19203"/>
    <cellStyle name="Output 2 2 2 4 15 2" xfId="46109"/>
    <cellStyle name="Output 2 2 2 4 16" xfId="14389"/>
    <cellStyle name="Output 2 2 2 4 16 2" xfId="32765"/>
    <cellStyle name="Output 2 2 2 4 17" xfId="41734"/>
    <cellStyle name="Output 2 2 2 4 2" xfId="5804"/>
    <cellStyle name="Output 2 2 2 4 2 10" xfId="10229"/>
    <cellStyle name="Output 2 2 2 4 2 10 2" xfId="20253"/>
    <cellStyle name="Output 2 2 2 4 2 10 2 2" xfId="40250"/>
    <cellStyle name="Output 2 2 2 4 2 10 3" xfId="24591"/>
    <cellStyle name="Output 2 2 2 4 2 10 3 2" xfId="36496"/>
    <cellStyle name="Output 2 2 2 4 2 10 4" xfId="15094"/>
    <cellStyle name="Output 2 2 2 4 2 10 4 2" xfId="32107"/>
    <cellStyle name="Output 2 2 2 4 2 10 5" xfId="45020"/>
    <cellStyle name="Output 2 2 2 4 2 11" xfId="11907"/>
    <cellStyle name="Output 2 2 2 4 2 11 2" xfId="21901"/>
    <cellStyle name="Output 2 2 2 4 2 11 2 2" xfId="40592"/>
    <cellStyle name="Output 2 2 2 4 2 11 3" xfId="26108"/>
    <cellStyle name="Output 2 2 2 4 2 11 3 2" xfId="29625"/>
    <cellStyle name="Output 2 2 2 4 2 11 4" xfId="16772"/>
    <cellStyle name="Output 2 2 2 4 2 11 4 2" xfId="30447"/>
    <cellStyle name="Output 2 2 2 4 2 11 5" xfId="39213"/>
    <cellStyle name="Output 2 2 2 4 2 12" xfId="10404"/>
    <cellStyle name="Output 2 2 2 4 2 12 2" xfId="20428"/>
    <cellStyle name="Output 2 2 2 4 2 12 2 2" xfId="38271"/>
    <cellStyle name="Output 2 2 2 4 2 12 3" xfId="24731"/>
    <cellStyle name="Output 2 2 2 4 2 12 3 2" xfId="36498"/>
    <cellStyle name="Output 2 2 2 4 2 12 4" xfId="15269"/>
    <cellStyle name="Output 2 2 2 4 2 12 4 2" xfId="31932"/>
    <cellStyle name="Output 2 2 2 4 2 12 5" xfId="38797"/>
    <cellStyle name="Output 2 2 2 4 2 13" xfId="19383"/>
    <cellStyle name="Output 2 2 2 4 2 13 2" xfId="36374"/>
    <cellStyle name="Output 2 2 2 4 2 14" xfId="19202"/>
    <cellStyle name="Output 2 2 2 4 2 14 2" xfId="40066"/>
    <cellStyle name="Output 2 2 2 4 2 15" xfId="14390"/>
    <cellStyle name="Output 2 2 2 4 2 15 2" xfId="32764"/>
    <cellStyle name="Output 2 2 2 4 2 16" xfId="35425"/>
    <cellStyle name="Output 2 2 2 4 2 2" xfId="11632"/>
    <cellStyle name="Output 2 2 2 4 2 2 2" xfId="21644"/>
    <cellStyle name="Output 2 2 2 4 2 2 2 2" xfId="42747"/>
    <cellStyle name="Output 2 2 2 4 2 2 3" xfId="25863"/>
    <cellStyle name="Output 2 2 2 4 2 2 3 2" xfId="37853"/>
    <cellStyle name="Output 2 2 2 4 2 2 4" xfId="16497"/>
    <cellStyle name="Output 2 2 2 4 2 2 4 2" xfId="30716"/>
    <cellStyle name="Output 2 2 2 4 2 2 5" xfId="35971"/>
    <cellStyle name="Output 2 2 2 4 2 3" xfId="11455"/>
    <cellStyle name="Output 2 2 2 4 2 3 2" xfId="21467"/>
    <cellStyle name="Output 2 2 2 4 2 3 2 2" xfId="29919"/>
    <cellStyle name="Output 2 2 2 4 2 3 3" xfId="25698"/>
    <cellStyle name="Output 2 2 2 4 2 3 3 2" xfId="29757"/>
    <cellStyle name="Output 2 2 2 4 2 3 4" xfId="16320"/>
    <cellStyle name="Output 2 2 2 4 2 3 4 2" xfId="30893"/>
    <cellStyle name="Output 2 2 2 4 2 3 5" xfId="41933"/>
    <cellStyle name="Output 2 2 2 4 2 4" xfId="10708"/>
    <cellStyle name="Output 2 2 2 4 2 4 2" xfId="20732"/>
    <cellStyle name="Output 2 2 2 4 2 4 2 2" xfId="45750"/>
    <cellStyle name="Output 2 2 2 4 2 4 3" xfId="24993"/>
    <cellStyle name="Output 2 2 2 4 2 4 3 2" xfId="36788"/>
    <cellStyle name="Output 2 2 2 4 2 4 4" xfId="15573"/>
    <cellStyle name="Output 2 2 2 4 2 4 4 2" xfId="31628"/>
    <cellStyle name="Output 2 2 2 4 2 4 5" xfId="39177"/>
    <cellStyle name="Output 2 2 2 4 2 5" xfId="11720"/>
    <cellStyle name="Output 2 2 2 4 2 5 2" xfId="21732"/>
    <cellStyle name="Output 2 2 2 4 2 5 2 2" xfId="37465"/>
    <cellStyle name="Output 2 2 2 4 2 5 3" xfId="25945"/>
    <cellStyle name="Output 2 2 2 4 2 5 3 2" xfId="29640"/>
    <cellStyle name="Output 2 2 2 4 2 5 4" xfId="16585"/>
    <cellStyle name="Output 2 2 2 4 2 5 4 2" xfId="30628"/>
    <cellStyle name="Output 2 2 2 4 2 5 5" xfId="38769"/>
    <cellStyle name="Output 2 2 2 4 2 6" xfId="11792"/>
    <cellStyle name="Output 2 2 2 4 2 6 2" xfId="21804"/>
    <cellStyle name="Output 2 2 2 4 2 6 2 2" xfId="37792"/>
    <cellStyle name="Output 2 2 2 4 2 6 3" xfId="26017"/>
    <cellStyle name="Output 2 2 2 4 2 6 3 2" xfId="39705"/>
    <cellStyle name="Output 2 2 2 4 2 6 4" xfId="16657"/>
    <cellStyle name="Output 2 2 2 4 2 6 4 2" xfId="30562"/>
    <cellStyle name="Output 2 2 2 4 2 6 5" xfId="38679"/>
    <cellStyle name="Output 2 2 2 4 2 7" xfId="11191"/>
    <cellStyle name="Output 2 2 2 4 2 7 2" xfId="21203"/>
    <cellStyle name="Output 2 2 2 4 2 7 2 2" xfId="30147"/>
    <cellStyle name="Output 2 2 2 4 2 7 3" xfId="25440"/>
    <cellStyle name="Output 2 2 2 4 2 7 3 2" xfId="44126"/>
    <cellStyle name="Output 2 2 2 4 2 7 4" xfId="16056"/>
    <cellStyle name="Output 2 2 2 4 2 7 4 2" xfId="31145"/>
    <cellStyle name="Output 2 2 2 4 2 7 5" xfId="44856"/>
    <cellStyle name="Output 2 2 2 4 2 8" xfId="11055"/>
    <cellStyle name="Output 2 2 2 4 2 8 2" xfId="21067"/>
    <cellStyle name="Output 2 2 2 4 2 8 2 2" xfId="35354"/>
    <cellStyle name="Output 2 2 2 4 2 8 3" xfId="25316"/>
    <cellStyle name="Output 2 2 2 4 2 8 3 2" xfId="43807"/>
    <cellStyle name="Output 2 2 2 4 2 8 4" xfId="15920"/>
    <cellStyle name="Output 2 2 2 4 2 8 4 2" xfId="31281"/>
    <cellStyle name="Output 2 2 2 4 2 8 5" xfId="39086"/>
    <cellStyle name="Output 2 2 2 4 2 9" xfId="10925"/>
    <cellStyle name="Output 2 2 2 4 2 9 2" xfId="20937"/>
    <cellStyle name="Output 2 2 2 4 2 9 2 2" xfId="37197"/>
    <cellStyle name="Output 2 2 2 4 2 9 3" xfId="25186"/>
    <cellStyle name="Output 2 2 2 4 2 9 3 2" xfId="40889"/>
    <cellStyle name="Output 2 2 2 4 2 9 4" xfId="15790"/>
    <cellStyle name="Output 2 2 2 4 2 9 4 2" xfId="31411"/>
    <cellStyle name="Output 2 2 2 4 2 9 5" xfId="42019"/>
    <cellStyle name="Output 2 2 2 4 3" xfId="11631"/>
    <cellStyle name="Output 2 2 2 4 3 2" xfId="21643"/>
    <cellStyle name="Output 2 2 2 4 3 2 2" xfId="45502"/>
    <cellStyle name="Output 2 2 2 4 3 3" xfId="25862"/>
    <cellStyle name="Output 2 2 2 4 3 3 2" xfId="44133"/>
    <cellStyle name="Output 2 2 2 4 3 4" xfId="16496"/>
    <cellStyle name="Output 2 2 2 4 3 4 2" xfId="30717"/>
    <cellStyle name="Output 2 2 2 4 3 5" xfId="42274"/>
    <cellStyle name="Output 2 2 2 4 4" xfId="11454"/>
    <cellStyle name="Output 2 2 2 4 4 2" xfId="21466"/>
    <cellStyle name="Output 2 2 2 4 4 2 2" xfId="29920"/>
    <cellStyle name="Output 2 2 2 4 4 3" xfId="25697"/>
    <cellStyle name="Output 2 2 2 4 4 3 2" xfId="29758"/>
    <cellStyle name="Output 2 2 2 4 4 4" xfId="16319"/>
    <cellStyle name="Output 2 2 2 4 4 4 2" xfId="30894"/>
    <cellStyle name="Output 2 2 2 4 4 5" xfId="44744"/>
    <cellStyle name="Output 2 2 2 4 5" xfId="10709"/>
    <cellStyle name="Output 2 2 2 4 5 2" xfId="20733"/>
    <cellStyle name="Output 2 2 2 4 5 2 2" xfId="43003"/>
    <cellStyle name="Output 2 2 2 4 5 3" xfId="24994"/>
    <cellStyle name="Output 2 2 2 4 5 3 2" xfId="39488"/>
    <cellStyle name="Output 2 2 2 4 5 4" xfId="15574"/>
    <cellStyle name="Output 2 2 2 4 5 4 2" xfId="31627"/>
    <cellStyle name="Output 2 2 2 4 5 5" xfId="45154"/>
    <cellStyle name="Output 2 2 2 4 6" xfId="11719"/>
    <cellStyle name="Output 2 2 2 4 6 2" xfId="21731"/>
    <cellStyle name="Output 2 2 2 4 6 2 2" xfId="43753"/>
    <cellStyle name="Output 2 2 2 4 6 3" xfId="25944"/>
    <cellStyle name="Output 2 2 2 4 6 3 2" xfId="29641"/>
    <cellStyle name="Output 2 2 2 4 6 4" xfId="16584"/>
    <cellStyle name="Output 2 2 2 4 6 4 2" xfId="30629"/>
    <cellStyle name="Output 2 2 2 4 6 5" xfId="39014"/>
    <cellStyle name="Output 2 2 2 4 7" xfId="11791"/>
    <cellStyle name="Output 2 2 2 4 7 2" xfId="21803"/>
    <cellStyle name="Output 2 2 2 4 7 2 2" xfId="44072"/>
    <cellStyle name="Output 2 2 2 4 7 3" xfId="26016"/>
    <cellStyle name="Output 2 2 2 4 7 3 2" xfId="36551"/>
    <cellStyle name="Output 2 2 2 4 7 4" xfId="16656"/>
    <cellStyle name="Output 2 2 2 4 7 4 2" xfId="30563"/>
    <cellStyle name="Output 2 2 2 4 7 5" xfId="38903"/>
    <cellStyle name="Output 2 2 2 4 8" xfId="11190"/>
    <cellStyle name="Output 2 2 2 4 8 2" xfId="21202"/>
    <cellStyle name="Output 2 2 2 4 8 2 2" xfId="30148"/>
    <cellStyle name="Output 2 2 2 4 8 3" xfId="25439"/>
    <cellStyle name="Output 2 2 2 4 8 3 2" xfId="46822"/>
    <cellStyle name="Output 2 2 2 4 8 4" xfId="16055"/>
    <cellStyle name="Output 2 2 2 4 8 4 2" xfId="31146"/>
    <cellStyle name="Output 2 2 2 4 8 5" xfId="38869"/>
    <cellStyle name="Output 2 2 2 4 9" xfId="11054"/>
    <cellStyle name="Output 2 2 2 4 9 2" xfId="21066"/>
    <cellStyle name="Output 2 2 2 4 9 2 2" xfId="41625"/>
    <cellStyle name="Output 2 2 2 4 9 3" xfId="25315"/>
    <cellStyle name="Output 2 2 2 4 9 3 2" xfId="46517"/>
    <cellStyle name="Output 2 2 2 4 9 4" xfId="15919"/>
    <cellStyle name="Output 2 2 2 4 9 4 2" xfId="31282"/>
    <cellStyle name="Output 2 2 2 4 9 5" xfId="35652"/>
    <cellStyle name="Output 2 2 2 5" xfId="5805"/>
    <cellStyle name="Output 2 2 2 5 10" xfId="10926"/>
    <cellStyle name="Output 2 2 2 5 10 2" xfId="20938"/>
    <cellStyle name="Output 2 2 2 5 10 2 2" xfId="40097"/>
    <cellStyle name="Output 2 2 2 5 10 3" xfId="25187"/>
    <cellStyle name="Output 2 2 2 5 10 3 2" xfId="46887"/>
    <cellStyle name="Output 2 2 2 5 10 4" xfId="15791"/>
    <cellStyle name="Output 2 2 2 5 10 4 2" xfId="31410"/>
    <cellStyle name="Output 2 2 2 5 10 5" xfId="35703"/>
    <cellStyle name="Output 2 2 2 5 11" xfId="10228"/>
    <cellStyle name="Output 2 2 2 5 11 2" xfId="20252"/>
    <cellStyle name="Output 2 2 2 5 11 2 2" xfId="37762"/>
    <cellStyle name="Output 2 2 2 5 11 3" xfId="24590"/>
    <cellStyle name="Output 2 2 2 5 11 3 2" xfId="42792"/>
    <cellStyle name="Output 2 2 2 5 11 4" xfId="15093"/>
    <cellStyle name="Output 2 2 2 5 11 4 2" xfId="32108"/>
    <cellStyle name="Output 2 2 2 5 11 5" xfId="39039"/>
    <cellStyle name="Output 2 2 2 5 12" xfId="11908"/>
    <cellStyle name="Output 2 2 2 5 12 2" xfId="21902"/>
    <cellStyle name="Output 2 2 2 5 12 2 2" xfId="46605"/>
    <cellStyle name="Output 2 2 2 5 12 3" xfId="26109"/>
    <cellStyle name="Output 2 2 2 5 12 3 2" xfId="29624"/>
    <cellStyle name="Output 2 2 2 5 12 4" xfId="16773"/>
    <cellStyle name="Output 2 2 2 5 12 4 2" xfId="30446"/>
    <cellStyle name="Output 2 2 2 5 12 5" xfId="36139"/>
    <cellStyle name="Output 2 2 2 5 13" xfId="10403"/>
    <cellStyle name="Output 2 2 2 5 13 2" xfId="20427"/>
    <cellStyle name="Output 2 2 2 5 13 2 2" xfId="36388"/>
    <cellStyle name="Output 2 2 2 5 13 3" xfId="24730"/>
    <cellStyle name="Output 2 2 2 5 13 3 2" xfId="42794"/>
    <cellStyle name="Output 2 2 2 5 13 4" xfId="15268"/>
    <cellStyle name="Output 2 2 2 5 13 4 2" xfId="31933"/>
    <cellStyle name="Output 2 2 2 5 13 5" xfId="36039"/>
    <cellStyle name="Output 2 2 2 5 14" xfId="19384"/>
    <cellStyle name="Output 2 2 2 5 14 2" xfId="38285"/>
    <cellStyle name="Output 2 2 2 5 15" xfId="19201"/>
    <cellStyle name="Output 2 2 2 5 15 2" xfId="35383"/>
    <cellStyle name="Output 2 2 2 5 16" xfId="14391"/>
    <cellStyle name="Output 2 2 2 5 16 2" xfId="32763"/>
    <cellStyle name="Output 2 2 2 5 17" xfId="34858"/>
    <cellStyle name="Output 2 2 2 5 2" xfId="5806"/>
    <cellStyle name="Output 2 2 2 5 2 10" xfId="10227"/>
    <cellStyle name="Output 2 2 2 5 2 10 2" xfId="20251"/>
    <cellStyle name="Output 2 2 2 5 2 10 2 2" xfId="44042"/>
    <cellStyle name="Output 2 2 2 5 2 10 3" xfId="24589"/>
    <cellStyle name="Output 2 2 2 5 2 10 3 2" xfId="45548"/>
    <cellStyle name="Output 2 2 2 5 2 10 4" xfId="15092"/>
    <cellStyle name="Output 2 2 2 5 2 10 4 2" xfId="32109"/>
    <cellStyle name="Output 2 2 2 5 2 10 5" xfId="35885"/>
    <cellStyle name="Output 2 2 2 5 2 11" xfId="11909"/>
    <cellStyle name="Output 2 2 2 5 2 11 2" xfId="21903"/>
    <cellStyle name="Output 2 2 2 5 2 11 2 2" xfId="43900"/>
    <cellStyle name="Output 2 2 2 5 2 11 3" xfId="26110"/>
    <cellStyle name="Output 2 2 2 5 2 11 3 2" xfId="29623"/>
    <cellStyle name="Output 2 2 2 5 2 11 4" xfId="16774"/>
    <cellStyle name="Output 2 2 2 5 2 11 4 2" xfId="30445"/>
    <cellStyle name="Output 2 2 2 5 2 11 5" xfId="38623"/>
    <cellStyle name="Output 2 2 2 5 2 12" xfId="10402"/>
    <cellStyle name="Output 2 2 2 5 2 12 2" xfId="20426"/>
    <cellStyle name="Output 2 2 2 5 2 12 2 2" xfId="42685"/>
    <cellStyle name="Output 2 2 2 5 2 12 3" xfId="24729"/>
    <cellStyle name="Output 2 2 2 5 2 12 3 2" xfId="45550"/>
    <cellStyle name="Output 2 2 2 5 2 12 4" xfId="15267"/>
    <cellStyle name="Output 2 2 2 5 2 12 4 2" xfId="31934"/>
    <cellStyle name="Output 2 2 2 5 2 12 5" xfId="42344"/>
    <cellStyle name="Output 2 2 2 5 2 13" xfId="19385"/>
    <cellStyle name="Output 2 2 2 5 2 13 2" xfId="44322"/>
    <cellStyle name="Output 2 2 2 5 2 14" xfId="19200"/>
    <cellStyle name="Output 2 2 2 5 2 14 2" xfId="41652"/>
    <cellStyle name="Output 2 2 2 5 2 15" xfId="14392"/>
    <cellStyle name="Output 2 2 2 5 2 15 2" xfId="32762"/>
    <cellStyle name="Output 2 2 2 5 2 16" xfId="38996"/>
    <cellStyle name="Output 2 2 2 5 2 2" xfId="11634"/>
    <cellStyle name="Output 2 2 2 5 2 2 2" xfId="21646"/>
    <cellStyle name="Output 2 2 2 5 2 2 2 2" xfId="38250"/>
    <cellStyle name="Output 2 2 2 5 2 2 3" xfId="25865"/>
    <cellStyle name="Output 2 2 2 5 2 2 3 2" xfId="29714"/>
    <cellStyle name="Output 2 2 2 5 2 2 4" xfId="16499"/>
    <cellStyle name="Output 2 2 2 5 2 2 4 2" xfId="30714"/>
    <cellStyle name="Output 2 2 2 5 2 2 5" xfId="44823"/>
    <cellStyle name="Output 2 2 2 5 2 3" xfId="11457"/>
    <cellStyle name="Output 2 2 2 5 2 3 2" xfId="21469"/>
    <cellStyle name="Output 2 2 2 5 2 3 2 2" xfId="29917"/>
    <cellStyle name="Output 2 2 2 5 2 3 3" xfId="25700"/>
    <cellStyle name="Output 2 2 2 5 2 3 3 2" xfId="29755"/>
    <cellStyle name="Output 2 2 2 5 2 3 4" xfId="16322"/>
    <cellStyle name="Output 2 2 2 5 2 3 4 2" xfId="30891"/>
    <cellStyle name="Output 2 2 2 5 2 3 5" xfId="38671"/>
    <cellStyle name="Output 2 2 2 5 2 4" xfId="10706"/>
    <cellStyle name="Output 2 2 2 5 2 4 2" xfId="20730"/>
    <cellStyle name="Output 2 2 2 5 2 4 2 2" xfId="36530"/>
    <cellStyle name="Output 2 2 2 5 2 4 3" xfId="24991"/>
    <cellStyle name="Output 2 2 2 5 2 4 3 2" xfId="45831"/>
    <cellStyle name="Output 2 2 2 5 2 4 4" xfId="15571"/>
    <cellStyle name="Output 2 2 2 5 2 4 4 2" xfId="31630"/>
    <cellStyle name="Output 2 2 2 5 2 4 5" xfId="42318"/>
    <cellStyle name="Output 2 2 2 5 2 5" xfId="11722"/>
    <cellStyle name="Output 2 2 2 5 2 5 2" xfId="21734"/>
    <cellStyle name="Output 2 2 2 5 2 5 2 2" xfId="39926"/>
    <cellStyle name="Output 2 2 2 5 2 5 3" xfId="25947"/>
    <cellStyle name="Output 2 2 2 5 2 5 3 2" xfId="29638"/>
    <cellStyle name="Output 2 2 2 5 2 5 4" xfId="16587"/>
    <cellStyle name="Output 2 2 2 5 2 5 4 2" xfId="30626"/>
    <cellStyle name="Output 2 2 2 5 2 5 5" xfId="35665"/>
    <cellStyle name="Output 2 2 2 5 2 6" xfId="11794"/>
    <cellStyle name="Output 2 2 2 5 2 6 2" xfId="21806"/>
    <cellStyle name="Output 2 2 2 5 2 6 2 2" xfId="46531"/>
    <cellStyle name="Output 2 2 2 5 2 6 3" xfId="26019"/>
    <cellStyle name="Output 2 2 2 5 2 6 3 2" xfId="38255"/>
    <cellStyle name="Output 2 2 2 5 2 6 4" xfId="16659"/>
    <cellStyle name="Output 2 2 2 5 2 6 4 2" xfId="30560"/>
    <cellStyle name="Output 2 2 2 5 2 6 5" xfId="35574"/>
    <cellStyle name="Output 2 2 2 5 2 7" xfId="11193"/>
    <cellStyle name="Output 2 2 2 5 2 7 2" xfId="21205"/>
    <cellStyle name="Output 2 2 2 5 2 7 2 2" xfId="30145"/>
    <cellStyle name="Output 2 2 2 5 2 7 3" xfId="25442"/>
    <cellStyle name="Output 2 2 2 5 2 7 3 2" xfId="40578"/>
    <cellStyle name="Output 2 2 2 5 2 7 4" xfId="16058"/>
    <cellStyle name="Output 2 2 2 5 2 7 4 2" xfId="31143"/>
    <cellStyle name="Output 2 2 2 5 2 7 5" xfId="35768"/>
    <cellStyle name="Output 2 2 2 5 2 8" xfId="11057"/>
    <cellStyle name="Output 2 2 2 5 2 8 2" xfId="21069"/>
    <cellStyle name="Output 2 2 2 5 2 8 2 2" xfId="39520"/>
    <cellStyle name="Output 2 2 2 5 2 8 3" xfId="25318"/>
    <cellStyle name="Output 2 2 2 5 2 8 3 2" xfId="29839"/>
    <cellStyle name="Output 2 2 2 5 2 8 4" xfId="15922"/>
    <cellStyle name="Output 2 2 2 5 2 8 4 2" xfId="31279"/>
    <cellStyle name="Output 2 2 2 5 2 8 5" xfId="42297"/>
    <cellStyle name="Output 2 2 2 5 2 9" xfId="10927"/>
    <cellStyle name="Output 2 2 2 5 2 9 2" xfId="20939"/>
    <cellStyle name="Output 2 2 2 5 2 9 2 2" xfId="46139"/>
    <cellStyle name="Output 2 2 2 5 2 9 3" xfId="25188"/>
    <cellStyle name="Output 2 2 2 5 2 9 3 2" xfId="44195"/>
    <cellStyle name="Output 2 2 2 5 2 9 4" xfId="15792"/>
    <cellStyle name="Output 2 2 2 5 2 9 4 2" xfId="31409"/>
    <cellStyle name="Output 2 2 2 5 2 9 5" xfId="39102"/>
    <cellStyle name="Output 2 2 2 5 3" xfId="11633"/>
    <cellStyle name="Output 2 2 2 5 3 2" xfId="21645"/>
    <cellStyle name="Output 2 2 2 5 3 2 2" xfId="36451"/>
    <cellStyle name="Output 2 2 2 5 3 3" xfId="25864"/>
    <cellStyle name="Output 2 2 2 5 3 3 2" xfId="29715"/>
    <cellStyle name="Output 2 2 2 5 3 4" xfId="16498"/>
    <cellStyle name="Output 2 2 2 5 3 4 2" xfId="30715"/>
    <cellStyle name="Output 2 2 2 5 3 5" xfId="38818"/>
    <cellStyle name="Output 2 2 2 5 4" xfId="11456"/>
    <cellStyle name="Output 2 2 2 5 4 2" xfId="21468"/>
    <cellStyle name="Output 2 2 2 5 4 2 2" xfId="29918"/>
    <cellStyle name="Output 2 2 2 5 4 3" xfId="25699"/>
    <cellStyle name="Output 2 2 2 5 4 3 2" xfId="29756"/>
    <cellStyle name="Output 2 2 2 5 4 4" xfId="16321"/>
    <cellStyle name="Output 2 2 2 5 4 4 2" xfId="30892"/>
    <cellStyle name="Output 2 2 2 5 4 5" xfId="35623"/>
    <cellStyle name="Output 2 2 2 5 5" xfId="10707"/>
    <cellStyle name="Output 2 2 2 5 5 2" xfId="20731"/>
    <cellStyle name="Output 2 2 2 5 5 2 2" xfId="39694"/>
    <cellStyle name="Output 2 2 2 5 5 3" xfId="24992"/>
    <cellStyle name="Output 2 2 2 5 5 3 2" xfId="43086"/>
    <cellStyle name="Output 2 2 2 5 5 4" xfId="15572"/>
    <cellStyle name="Output 2 2 2 5 5 4 2" xfId="31629"/>
    <cellStyle name="Output 2 2 2 5 5 5" xfId="36013"/>
    <cellStyle name="Output 2 2 2 5 6" xfId="11721"/>
    <cellStyle name="Output 2 2 2 5 6 2" xfId="21733"/>
    <cellStyle name="Output 2 2 2 5 6 2 2" xfId="29892"/>
    <cellStyle name="Output 2 2 2 5 6 3" xfId="25946"/>
    <cellStyle name="Output 2 2 2 5 6 3 2" xfId="29639"/>
    <cellStyle name="Output 2 2 2 5 6 4" xfId="16586"/>
    <cellStyle name="Output 2 2 2 5 6 4 2" xfId="30627"/>
    <cellStyle name="Output 2 2 2 5 6 5" xfId="41975"/>
    <cellStyle name="Output 2 2 2 5 7" xfId="11793"/>
    <cellStyle name="Output 2 2 2 5 7 2" xfId="21805"/>
    <cellStyle name="Output 2 2 2 5 7 2 2" xfId="40515"/>
    <cellStyle name="Output 2 2 2 5 7 3" xfId="26018"/>
    <cellStyle name="Output 2 2 2 5 7 3 2" xfId="36715"/>
    <cellStyle name="Output 2 2 2 5 7 4" xfId="16658"/>
    <cellStyle name="Output 2 2 2 5 7 4 2" xfId="30561"/>
    <cellStyle name="Output 2 2 2 5 7 5" xfId="41885"/>
    <cellStyle name="Output 2 2 2 5 8" xfId="11192"/>
    <cellStyle name="Output 2 2 2 5 8 2" xfId="21204"/>
    <cellStyle name="Output 2 2 2 5 8 2 2" xfId="30146"/>
    <cellStyle name="Output 2 2 2 5 8 3" xfId="25441"/>
    <cellStyle name="Output 2 2 2 5 8 3 2" xfId="37846"/>
    <cellStyle name="Output 2 2 2 5 8 4" xfId="16057"/>
    <cellStyle name="Output 2 2 2 5 8 4 2" xfId="31144"/>
    <cellStyle name="Output 2 2 2 5 8 5" xfId="42075"/>
    <cellStyle name="Output 2 2 2 5 9" xfId="11056"/>
    <cellStyle name="Output 2 2 2 5 9 2" xfId="21068"/>
    <cellStyle name="Output 2 2 2 5 9 2 2" xfId="40434"/>
    <cellStyle name="Output 2 2 2 5 9 3" xfId="25317"/>
    <cellStyle name="Output 2 2 2 5 9 3 2" xfId="37519"/>
    <cellStyle name="Output 2 2 2 5 9 4" xfId="15921"/>
    <cellStyle name="Output 2 2 2 5 9 4 2" xfId="31280"/>
    <cellStyle name="Output 2 2 2 5 9 5" xfId="45068"/>
    <cellStyle name="Output 2 2 2 6" xfId="5807"/>
    <cellStyle name="Output 2 2 2 6 10" xfId="10226"/>
    <cellStyle name="Output 2 2 2 6 10 2" xfId="20250"/>
    <cellStyle name="Output 2 2 2 6 10 2 2" xfId="46740"/>
    <cellStyle name="Output 2 2 2 6 10 3" xfId="24588"/>
    <cellStyle name="Output 2 2 2 6 10 3 2" xfId="39480"/>
    <cellStyle name="Output 2 2 2 6 10 4" xfId="15091"/>
    <cellStyle name="Output 2 2 2 6 10 4 2" xfId="32110"/>
    <cellStyle name="Output 2 2 2 6 10 5" xfId="42194"/>
    <cellStyle name="Output 2 2 2 6 11" xfId="11910"/>
    <cellStyle name="Output 2 2 2 6 11 2" xfId="21904"/>
    <cellStyle name="Output 2 2 2 6 11 2 2" xfId="37614"/>
    <cellStyle name="Output 2 2 2 6 11 3" xfId="26111"/>
    <cellStyle name="Output 2 2 2 6 11 3 2" xfId="29622"/>
    <cellStyle name="Output 2 2 2 6 11 4" xfId="16775"/>
    <cellStyle name="Output 2 2 2 6 11 4 2" xfId="30444"/>
    <cellStyle name="Output 2 2 2 6 11 5" xfId="35518"/>
    <cellStyle name="Output 2 2 2 6 12" xfId="10401"/>
    <cellStyle name="Output 2 2 2 6 12 2" xfId="20425"/>
    <cellStyle name="Output 2 2 2 6 12 2 2" xfId="45446"/>
    <cellStyle name="Output 2 2 2 6 12 3" xfId="24728"/>
    <cellStyle name="Output 2 2 2 6 12 3 2" xfId="39482"/>
    <cellStyle name="Output 2 2 2 6 12 4" xfId="15266"/>
    <cellStyle name="Output 2 2 2 6 12 4 2" xfId="31935"/>
    <cellStyle name="Output 2 2 2 6 12 5" xfId="45115"/>
    <cellStyle name="Output 2 2 2 6 13" xfId="19386"/>
    <cellStyle name="Output 2 2 2 6 13 2" xfId="41448"/>
    <cellStyle name="Output 2 2 2 6 14" xfId="19199"/>
    <cellStyle name="Output 2 2 2 6 14 2" xfId="44521"/>
    <cellStyle name="Output 2 2 2 6 15" xfId="14393"/>
    <cellStyle name="Output 2 2 2 6 15 2" xfId="32761"/>
    <cellStyle name="Output 2 2 2 6 16" xfId="44977"/>
    <cellStyle name="Output 2 2 2 6 2" xfId="11635"/>
    <cellStyle name="Output 2 2 2 6 2 2" xfId="21647"/>
    <cellStyle name="Output 2 2 2 6 2 2 2" xfId="44291"/>
    <cellStyle name="Output 2 2 2 6 2 3" xfId="25866"/>
    <cellStyle name="Output 2 2 2 6 2 3 2" xfId="29713"/>
    <cellStyle name="Output 2 2 2 6 2 4" xfId="16500"/>
    <cellStyle name="Output 2 2 2 6 2 4 2" xfId="30713"/>
    <cellStyle name="Output 2 2 2 6 2 5" xfId="42031"/>
    <cellStyle name="Output 2 2 2 6 3" xfId="11458"/>
    <cellStyle name="Output 2 2 2 6 3 2" xfId="21470"/>
    <cellStyle name="Output 2 2 2 6 3 2 2" xfId="29916"/>
    <cellStyle name="Output 2 2 2 6 3 3" xfId="25701"/>
    <cellStyle name="Output 2 2 2 6 3 3 2" xfId="29754"/>
    <cellStyle name="Output 2 2 2 6 3 4" xfId="16323"/>
    <cellStyle name="Output 2 2 2 6 3 4 2" xfId="30890"/>
    <cellStyle name="Output 2 2 2 6 3 5" xfId="44707"/>
    <cellStyle name="Output 2 2 2 6 4" xfId="10705"/>
    <cellStyle name="Output 2 2 2 6 4 2" xfId="20729"/>
    <cellStyle name="Output 2 2 2 6 4 2 2" xfId="42826"/>
    <cellStyle name="Output 2 2 2 6 4 3" xfId="24990"/>
    <cellStyle name="Output 2 2 2 6 4 3 2" xfId="39776"/>
    <cellStyle name="Output 2 2 2 6 4 4" xfId="15570"/>
    <cellStyle name="Output 2 2 2 6 4 4 2" xfId="31631"/>
    <cellStyle name="Output 2 2 2 6 4 5" xfId="45089"/>
    <cellStyle name="Output 2 2 2 6 5" xfId="11723"/>
    <cellStyle name="Output 2 2 2 6 5 2" xfId="21735"/>
    <cellStyle name="Output 2 2 2 6 5 2 2" xfId="45973"/>
    <cellStyle name="Output 2 2 2 6 5 3" xfId="25948"/>
    <cellStyle name="Output 2 2 2 6 5 3 2" xfId="29637"/>
    <cellStyle name="Output 2 2 2 6 5 4" xfId="16588"/>
    <cellStyle name="Output 2 2 2 6 5 4 2" xfId="30625"/>
    <cellStyle name="Output 2 2 2 6 5 5" xfId="38820"/>
    <cellStyle name="Output 2 2 2 6 6" xfId="11795"/>
    <cellStyle name="Output 2 2 2 6 6 2" xfId="21807"/>
    <cellStyle name="Output 2 2 2 6 6 2 2" xfId="43825"/>
    <cellStyle name="Output 2 2 2 6 6 3" xfId="26020"/>
    <cellStyle name="Output 2 2 2 6 6 3 2" xfId="41418"/>
    <cellStyle name="Output 2 2 2 6 6 4" xfId="16660"/>
    <cellStyle name="Output 2 2 2 6 6 4 2" xfId="30559"/>
    <cellStyle name="Output 2 2 2 6 6 5" xfId="38956"/>
    <cellStyle name="Output 2 2 2 6 7" xfId="11194"/>
    <cellStyle name="Output 2 2 2 6 7 2" xfId="21206"/>
    <cellStyle name="Output 2 2 2 6 7 2 2" xfId="30144"/>
    <cellStyle name="Output 2 2 2 6 7 3" xfId="25443"/>
    <cellStyle name="Output 2 2 2 6 7 3 2" xfId="46592"/>
    <cellStyle name="Output 2 2 2 6 7 4" xfId="16059"/>
    <cellStyle name="Output 2 2 2 6 7 4 2" xfId="31142"/>
    <cellStyle name="Output 2 2 2 6 7 5" xfId="34829"/>
    <cellStyle name="Output 2 2 2 6 8" xfId="11058"/>
    <cellStyle name="Output 2 2 2 6 8 2" xfId="21070"/>
    <cellStyle name="Output 2 2 2 6 8 2 2" xfId="42832"/>
    <cellStyle name="Output 2 2 2 6 8 3" xfId="25319"/>
    <cellStyle name="Output 2 2 2 6 8 3 2" xfId="37972"/>
    <cellStyle name="Output 2 2 2 6 8 4" xfId="15923"/>
    <cellStyle name="Output 2 2 2 6 8 4 2" xfId="31278"/>
    <cellStyle name="Output 2 2 2 6 8 5" xfId="35992"/>
    <cellStyle name="Output 2 2 2 6 9" xfId="10928"/>
    <cellStyle name="Output 2 2 2 6 9 2" xfId="20940"/>
    <cellStyle name="Output 2 2 2 6 9 2 2" xfId="43410"/>
    <cellStyle name="Output 2 2 2 6 9 3" xfId="25189"/>
    <cellStyle name="Output 2 2 2 6 9 3 2" xfId="37914"/>
    <cellStyle name="Output 2 2 2 6 9 4" xfId="15793"/>
    <cellStyle name="Output 2 2 2 6 9 4 2" xfId="31408"/>
    <cellStyle name="Output 2 2 2 6 9 5" xfId="45084"/>
    <cellStyle name="Output 2 2 2 7" xfId="5808"/>
    <cellStyle name="Output 2 2 2 7 10" xfId="10225"/>
    <cellStyle name="Output 2 2 2 7 10 2" xfId="20249"/>
    <cellStyle name="Output 2 2 2 7 10 2 2" xfId="40737"/>
    <cellStyle name="Output 2 2 2 7 10 3" xfId="24587"/>
    <cellStyle name="Output 2 2 2 7 10 3 2" xfId="36780"/>
    <cellStyle name="Output 2 2 2 7 10 4" xfId="15090"/>
    <cellStyle name="Output 2 2 2 7 10 4 2" xfId="32111"/>
    <cellStyle name="Output 2 2 2 7 10 5" xfId="44964"/>
    <cellStyle name="Output 2 2 2 7 11" xfId="11911"/>
    <cellStyle name="Output 2 2 2 7 11 2" xfId="21905"/>
    <cellStyle name="Output 2 2 2 7 11 2 2" xfId="40444"/>
    <cellStyle name="Output 2 2 2 7 11 3" xfId="26112"/>
    <cellStyle name="Output 2 2 2 7 11 3 2" xfId="29621"/>
    <cellStyle name="Output 2 2 2 7 11 4" xfId="16776"/>
    <cellStyle name="Output 2 2 2 7 11 4 2" xfId="30443"/>
    <cellStyle name="Output 2 2 2 7 11 5" xfId="38844"/>
    <cellStyle name="Output 2 2 2 7 12" xfId="10400"/>
    <cellStyle name="Output 2 2 2 7 12 2" xfId="20424"/>
    <cellStyle name="Output 2 2 2 7 12 2 2" xfId="39371"/>
    <cellStyle name="Output 2 2 2 7 12 3" xfId="24727"/>
    <cellStyle name="Output 2 2 2 7 12 3 2" xfId="36782"/>
    <cellStyle name="Output 2 2 2 7 12 4" xfId="15265"/>
    <cellStyle name="Output 2 2 2 7 12 4 2" xfId="31936"/>
    <cellStyle name="Output 2 2 2 7 12 5" xfId="39133"/>
    <cellStyle name="Output 2 2 2 7 13" xfId="19387"/>
    <cellStyle name="Output 2 2 2 7 13 2" xfId="35179"/>
    <cellStyle name="Output 2 2 2 7 14" xfId="19198"/>
    <cellStyle name="Output 2 2 2 7 14 2" xfId="38487"/>
    <cellStyle name="Output 2 2 2 7 15" xfId="14394"/>
    <cellStyle name="Output 2 2 2 7 15 2" xfId="32760"/>
    <cellStyle name="Output 2 2 2 7 16" xfId="42207"/>
    <cellStyle name="Output 2 2 2 7 2" xfId="11636"/>
    <cellStyle name="Output 2 2 2 7 2 2" xfId="21648"/>
    <cellStyle name="Output 2 2 2 7 2 2 2" xfId="41413"/>
    <cellStyle name="Output 2 2 2 7 2 3" xfId="25867"/>
    <cellStyle name="Output 2 2 2 7 2 3 2" xfId="29712"/>
    <cellStyle name="Output 2 2 2 7 2 4" xfId="16501"/>
    <cellStyle name="Output 2 2 2 7 2 4 2" xfId="30712"/>
    <cellStyle name="Output 2 2 2 7 2 5" xfId="35715"/>
    <cellStyle name="Output 2 2 2 7 3" xfId="11459"/>
    <cellStyle name="Output 2 2 2 7 3 2" xfId="21471"/>
    <cellStyle name="Output 2 2 2 7 3 2 2" xfId="29915"/>
    <cellStyle name="Output 2 2 2 7 3 3" xfId="25702"/>
    <cellStyle name="Output 2 2 2 7 3 3 2" xfId="29753"/>
    <cellStyle name="Output 2 2 2 7 3 4" xfId="16324"/>
    <cellStyle name="Output 2 2 2 7 3 4 2" xfId="30889"/>
    <cellStyle name="Output 2 2 2 7 3 5" xfId="41877"/>
    <cellStyle name="Output 2 2 2 7 4" xfId="10704"/>
    <cellStyle name="Output 2 2 2 7 4 2" xfId="20728"/>
    <cellStyle name="Output 2 2 2 7 4 2 2" xfId="45582"/>
    <cellStyle name="Output 2 2 2 7 4 3" xfId="24989"/>
    <cellStyle name="Output 2 2 2 7 4 3 2" xfId="36605"/>
    <cellStyle name="Output 2 2 2 7 4 4" xfId="15569"/>
    <cellStyle name="Output 2 2 2 7 4 4 2" xfId="31632"/>
    <cellStyle name="Output 2 2 2 7 4 5" xfId="39107"/>
    <cellStyle name="Output 2 2 2 7 5" xfId="11724"/>
    <cellStyle name="Output 2 2 2 7 5 2" xfId="21736"/>
    <cellStyle name="Output 2 2 2 7 5 2 2" xfId="43237"/>
    <cellStyle name="Output 2 2 2 7 5 3" xfId="25949"/>
    <cellStyle name="Output 2 2 2 7 5 3 2" xfId="29636"/>
    <cellStyle name="Output 2 2 2 7 5 4" xfId="16589"/>
    <cellStyle name="Output 2 2 2 7 5 4 2" xfId="30624"/>
    <cellStyle name="Output 2 2 2 7 5 5" xfId="44825"/>
    <cellStyle name="Output 2 2 2 7 6" xfId="11796"/>
    <cellStyle name="Output 2 2 2 7 6 2" xfId="21808"/>
    <cellStyle name="Output 2 2 2 7 6 2 2" xfId="37537"/>
    <cellStyle name="Output 2 2 2 7 6 3" xfId="26021"/>
    <cellStyle name="Output 2 2 2 7 6 3 2" xfId="35149"/>
    <cellStyle name="Output 2 2 2 7 6 4" xfId="16661"/>
    <cellStyle name="Output 2 2 2 7 6 4 2" xfId="30558"/>
    <cellStyle name="Output 2 2 2 7 6 5" xfId="42167"/>
    <cellStyle name="Output 2 2 2 7 7" xfId="11195"/>
    <cellStyle name="Output 2 2 2 7 7 2" xfId="21207"/>
    <cellStyle name="Output 2 2 2 7 7 2 2" xfId="30143"/>
    <cellStyle name="Output 2 2 2 7 7 3" xfId="25444"/>
    <cellStyle name="Output 2 2 2 7 7 3 2" xfId="43888"/>
    <cellStyle name="Output 2 2 2 7 7 4" xfId="16060"/>
    <cellStyle name="Output 2 2 2 7 7 4 2" xfId="31141"/>
    <cellStyle name="Output 2 2 2 7 7 5" xfId="38914"/>
    <cellStyle name="Output 2 2 2 7 8" xfId="11059"/>
    <cellStyle name="Output 2 2 2 7 8 2" xfId="21071"/>
    <cellStyle name="Output 2 2 2 7 8 2 2" xfId="36536"/>
    <cellStyle name="Output 2 2 2 7 8 3" xfId="25320"/>
    <cellStyle name="Output 2 2 2 7 8 3 2" xfId="41321"/>
    <cellStyle name="Output 2 2 2 7 8 4" xfId="15924"/>
    <cellStyle name="Output 2 2 2 7 8 4 2" xfId="31277"/>
    <cellStyle name="Output 2 2 2 7 8 5" xfId="34831"/>
    <cellStyle name="Output 2 2 2 7 9" xfId="10929"/>
    <cellStyle name="Output 2 2 2 7 9 2" xfId="20941"/>
    <cellStyle name="Output 2 2 2 7 9 2 2" xfId="37115"/>
    <cellStyle name="Output 2 2 2 7 9 3" xfId="25190"/>
    <cellStyle name="Output 2 2 2 7 9 3 2" xfId="40818"/>
    <cellStyle name="Output 2 2 2 7 9 4" xfId="15794"/>
    <cellStyle name="Output 2 2 2 7 9 4 2" xfId="31407"/>
    <cellStyle name="Output 2 2 2 7 9 5" xfId="42313"/>
    <cellStyle name="Output 2 2 2 8" xfId="5809"/>
    <cellStyle name="Output 2 2 2 8 10" xfId="10224"/>
    <cellStyle name="Output 2 2 2 8 10 2" xfId="20248"/>
    <cellStyle name="Output 2 2 2 8 10 2 2" xfId="41025"/>
    <cellStyle name="Output 2 2 2 8 10 3" xfId="24586"/>
    <cellStyle name="Output 2 2 2 8 10 3 2" xfId="43078"/>
    <cellStyle name="Output 2 2 2 8 10 4" xfId="15089"/>
    <cellStyle name="Output 2 2 2 8 10 4 2" xfId="32112"/>
    <cellStyle name="Output 2 2 2 8 10 5" xfId="38984"/>
    <cellStyle name="Output 2 2 2 8 11" xfId="11912"/>
    <cellStyle name="Output 2 2 2 8 11 2" xfId="21906"/>
    <cellStyle name="Output 2 2 2 8 11 2 2" xfId="46466"/>
    <cellStyle name="Output 2 2 2 8 11 3" xfId="26113"/>
    <cellStyle name="Output 2 2 2 8 11 3 2" xfId="29620"/>
    <cellStyle name="Output 2 2 2 8 11 4" xfId="16777"/>
    <cellStyle name="Output 2 2 2 8 11 4 2" xfId="30442"/>
    <cellStyle name="Output 2 2 2 8 11 5" xfId="35740"/>
    <cellStyle name="Output 2 2 2 8 12" xfId="10399"/>
    <cellStyle name="Output 2 2 2 8 12 2" xfId="20423"/>
    <cellStyle name="Output 2 2 2 8 12 2 2" xfId="36697"/>
    <cellStyle name="Output 2 2 2 8 12 3" xfId="24726"/>
    <cellStyle name="Output 2 2 2 8 12 3 2" xfId="43080"/>
    <cellStyle name="Output 2 2 2 8 12 4" xfId="15264"/>
    <cellStyle name="Output 2 2 2 8 12 4 2" xfId="31937"/>
    <cellStyle name="Output 2 2 2 8 12 5" xfId="35644"/>
    <cellStyle name="Output 2 2 2 8 13" xfId="19388"/>
    <cellStyle name="Output 2 2 2 8 13 2" xfId="39288"/>
    <cellStyle name="Output 2 2 2 8 14" xfId="19197"/>
    <cellStyle name="Output 2 2 2 8 14 2" xfId="35314"/>
    <cellStyle name="Output 2 2 2 8 15" xfId="14395"/>
    <cellStyle name="Output 2 2 2 8 15 2" xfId="32759"/>
    <cellStyle name="Output 2 2 2 8 16" xfId="35898"/>
    <cellStyle name="Output 2 2 2 8 2" xfId="11637"/>
    <cellStyle name="Output 2 2 2 8 2 2" xfId="21649"/>
    <cellStyle name="Output 2 2 2 8 2 2 2" xfId="35144"/>
    <cellStyle name="Output 2 2 2 8 2 3" xfId="25868"/>
    <cellStyle name="Output 2 2 2 8 2 3 2" xfId="29711"/>
    <cellStyle name="Output 2 2 2 8 2 4" xfId="16502"/>
    <cellStyle name="Output 2 2 2 8 2 4 2" xfId="30711"/>
    <cellStyle name="Output 2 2 2 8 2 5" xfId="39090"/>
    <cellStyle name="Output 2 2 2 8 3" xfId="11460"/>
    <cellStyle name="Output 2 2 2 8 3 2" xfId="21472"/>
    <cellStyle name="Output 2 2 2 8 3 2 2" xfId="29914"/>
    <cellStyle name="Output 2 2 2 8 3 3" xfId="25703"/>
    <cellStyle name="Output 2 2 2 8 3 3 2" xfId="29752"/>
    <cellStyle name="Output 2 2 2 8 3 4" xfId="16325"/>
    <cellStyle name="Output 2 2 2 8 3 4 2" xfId="30888"/>
    <cellStyle name="Output 2 2 2 8 3 5" xfId="35566"/>
    <cellStyle name="Output 2 2 2 8 4" xfId="10703"/>
    <cellStyle name="Output 2 2 2 8 4 2" xfId="20727"/>
    <cellStyle name="Output 2 2 2 8 4 2 2" xfId="39514"/>
    <cellStyle name="Output 2 2 2 8 4 3" xfId="24988"/>
    <cellStyle name="Output 2 2 2 8 4 3 2" xfId="42904"/>
    <cellStyle name="Output 2 2 2 8 4 4" xfId="15568"/>
    <cellStyle name="Output 2 2 2 8 4 4 2" xfId="31633"/>
    <cellStyle name="Output 2 2 2 8 4 5" xfId="35698"/>
    <cellStyle name="Output 2 2 2 8 5" xfId="11725"/>
    <cellStyle name="Output 2 2 2 8 5 2" xfId="21737"/>
    <cellStyle name="Output 2 2 2 8 5 2 2" xfId="36939"/>
    <cellStyle name="Output 2 2 2 8 5 3" xfId="25950"/>
    <cellStyle name="Output 2 2 2 8 5 3 2" xfId="29635"/>
    <cellStyle name="Output 2 2 2 8 5 4" xfId="16590"/>
    <cellStyle name="Output 2 2 2 8 5 4 2" xfId="30623"/>
    <cellStyle name="Output 2 2 2 8 5 5" xfId="35717"/>
    <cellStyle name="Output 2 2 2 8 6" xfId="11797"/>
    <cellStyle name="Output 2 2 2 8 6 2" xfId="21809"/>
    <cellStyle name="Output 2 2 2 8 6 2 2" xfId="40590"/>
    <cellStyle name="Output 2 2 2 8 6 3" xfId="26022"/>
    <cellStyle name="Output 2 2 2 8 6 3 2" xfId="40901"/>
    <cellStyle name="Output 2 2 2 8 6 4" xfId="16662"/>
    <cellStyle name="Output 2 2 2 8 6 4 2" xfId="30557"/>
    <cellStyle name="Output 2 2 2 8 6 5" xfId="39008"/>
    <cellStyle name="Output 2 2 2 8 7" xfId="11196"/>
    <cellStyle name="Output 2 2 2 8 7 2" xfId="21208"/>
    <cellStyle name="Output 2 2 2 8 7 2 2" xfId="30142"/>
    <cellStyle name="Output 2 2 2 8 7 3" xfId="25445"/>
    <cellStyle name="Output 2 2 2 8 7 3 2" xfId="37602"/>
    <cellStyle name="Output 2 2 2 8 7 4" xfId="16061"/>
    <cellStyle name="Output 2 2 2 8 7 4 2" xfId="31140"/>
    <cellStyle name="Output 2 2 2 8 7 5" xfId="44906"/>
    <cellStyle name="Output 2 2 2 8 8" xfId="11060"/>
    <cellStyle name="Output 2 2 2 8 8 2" xfId="21072"/>
    <cellStyle name="Output 2 2 2 8 8 2 2" xfId="39794"/>
    <cellStyle name="Output 2 2 2 8 8 3" xfId="25321"/>
    <cellStyle name="Output 2 2 2 8 8 3 2" xfId="39986"/>
    <cellStyle name="Output 2 2 2 8 8 4" xfId="15925"/>
    <cellStyle name="Output 2 2 2 8 8 4 2" xfId="31276"/>
    <cellStyle name="Output 2 2 2 8 8 5" xfId="38123"/>
    <cellStyle name="Output 2 2 2 8 9" xfId="10930"/>
    <cellStyle name="Output 2 2 2 8 9 2" xfId="20942"/>
    <cellStyle name="Output 2 2 2 8 9 2 2" xfId="39517"/>
    <cellStyle name="Output 2 2 2 8 9 3" xfId="25191"/>
    <cellStyle name="Output 2 2 2 8 9 3 2" xfId="46817"/>
    <cellStyle name="Output 2 2 2 8 9 4" xfId="15795"/>
    <cellStyle name="Output 2 2 2 8 9 4 2" xfId="31406"/>
    <cellStyle name="Output 2 2 2 8 9 5" xfId="36008"/>
    <cellStyle name="Output 2 2 2 9" xfId="11614"/>
    <cellStyle name="Output 2 2 2 9 2" xfId="21626"/>
    <cellStyle name="Output 2 2 2 9 2 2" xfId="39923"/>
    <cellStyle name="Output 2 2 2 9 3" xfId="25845"/>
    <cellStyle name="Output 2 2 2 9 3 2" xfId="36801"/>
    <cellStyle name="Output 2 2 2 9 4" xfId="16479"/>
    <cellStyle name="Output 2 2 2 9 4 2" xfId="30734"/>
    <cellStyle name="Output 2 2 2 9 5" xfId="44898"/>
    <cellStyle name="Output 2 2 20" xfId="19221"/>
    <cellStyle name="Output 2 2 20 2" xfId="35183"/>
    <cellStyle name="Output 2 2 21" xfId="14371"/>
    <cellStyle name="Output 2 2 21 2" xfId="32783"/>
    <cellStyle name="Output 2 2 22" xfId="36050"/>
    <cellStyle name="Output 2 2 3" xfId="5810"/>
    <cellStyle name="Output 2 2 3 10" xfId="10931"/>
    <cellStyle name="Output 2 2 3 10 2" xfId="20943"/>
    <cellStyle name="Output 2 2 3 10 2 2" xfId="45585"/>
    <cellStyle name="Output 2 2 3 10 3" xfId="25192"/>
    <cellStyle name="Output 2 2 3 10 3 2" xfId="44121"/>
    <cellStyle name="Output 2 2 3 10 4" xfId="15796"/>
    <cellStyle name="Output 2 2 3 10 4 2" xfId="31405"/>
    <cellStyle name="Output 2 2 3 10 5" xfId="39172"/>
    <cellStyle name="Output 2 2 3 11" xfId="10223"/>
    <cellStyle name="Output 2 2 3 11 2" xfId="20247"/>
    <cellStyle name="Output 2 2 3 11 2 2" xfId="41241"/>
    <cellStyle name="Output 2 2 3 11 3" xfId="24585"/>
    <cellStyle name="Output 2 2 3 11 3 2" xfId="45823"/>
    <cellStyle name="Output 2 2 3 11 4" xfId="15088"/>
    <cellStyle name="Output 2 2 3 11 4 2" xfId="32113"/>
    <cellStyle name="Output 2 2 3 11 5" xfId="35833"/>
    <cellStyle name="Output 2 2 3 12" xfId="11913"/>
    <cellStyle name="Output 2 2 3 12 2" xfId="21907"/>
    <cellStyle name="Output 2 2 3 12 2 2" xfId="43756"/>
    <cellStyle name="Output 2 2 3 12 3" xfId="26114"/>
    <cellStyle name="Output 2 2 3 12 3 2" xfId="29619"/>
    <cellStyle name="Output 2 2 3 12 4" xfId="16778"/>
    <cellStyle name="Output 2 2 3 12 4 2" xfId="30441"/>
    <cellStyle name="Output 2 2 3 12 5" xfId="38595"/>
    <cellStyle name="Output 2 2 3 13" xfId="10398"/>
    <cellStyle name="Output 2 2 3 13 2" xfId="20422"/>
    <cellStyle name="Output 2 2 3 13 2 2" xfId="42996"/>
    <cellStyle name="Output 2 2 3 13 3" xfId="24725"/>
    <cellStyle name="Output 2 2 3 13 3 2" xfId="45825"/>
    <cellStyle name="Output 2 2 3 13 4" xfId="15263"/>
    <cellStyle name="Output 2 2 3 13 4 2" xfId="31938"/>
    <cellStyle name="Output 2 2 3 13 5" xfId="41954"/>
    <cellStyle name="Output 2 2 3 14" xfId="19389"/>
    <cellStyle name="Output 2 2 3 14 2" xfId="45365"/>
    <cellStyle name="Output 2 2 3 15" xfId="19196"/>
    <cellStyle name="Output 2 2 3 15 2" xfId="41584"/>
    <cellStyle name="Output 2 2 3 16" xfId="14396"/>
    <cellStyle name="Output 2 2 3 16 2" xfId="32758"/>
    <cellStyle name="Output 2 2 3 17" xfId="39000"/>
    <cellStyle name="Output 2 2 3 2" xfId="5811"/>
    <cellStyle name="Output 2 2 3 2 10" xfId="10216"/>
    <cellStyle name="Output 2 2 3 2 10 2" xfId="20240"/>
    <cellStyle name="Output 2 2 3 2 10 2 2" xfId="41572"/>
    <cellStyle name="Output 2 2 3 2 10 3" xfId="24584"/>
    <cellStyle name="Output 2 2 3 2 10 3 2" xfId="39768"/>
    <cellStyle name="Output 2 2 3 2 10 4" xfId="15081"/>
    <cellStyle name="Output 2 2 3 2 10 4 2" xfId="32120"/>
    <cellStyle name="Output 2 2 3 2 10 5" xfId="39162"/>
    <cellStyle name="Output 2 2 3 2 11" xfId="11914"/>
    <cellStyle name="Output 2 2 3 2 11 2" xfId="21908"/>
    <cellStyle name="Output 2 2 3 2 11 2 2" xfId="37468"/>
    <cellStyle name="Output 2 2 3 2 11 3" xfId="26115"/>
    <cellStyle name="Output 2 2 3 2 11 3 2" xfId="29618"/>
    <cellStyle name="Output 2 2 3 2 11 4" xfId="16779"/>
    <cellStyle name="Output 2 2 3 2 11 4 2" xfId="30440"/>
    <cellStyle name="Output 2 2 3 2 11 5" xfId="41799"/>
    <cellStyle name="Output 2 2 3 2 12" xfId="10397"/>
    <cellStyle name="Output 2 2 3 2 12 2" xfId="20421"/>
    <cellStyle name="Output 2 2 3 2 12 2 2" xfId="45743"/>
    <cellStyle name="Output 2 2 3 2 12 3" xfId="24724"/>
    <cellStyle name="Output 2 2 3 2 12 3 2" xfId="39770"/>
    <cellStyle name="Output 2 2 3 2 12 4" xfId="15262"/>
    <cellStyle name="Output 2 2 3 2 12 4 2" xfId="31939"/>
    <cellStyle name="Output 2 2 3 2 12 5" xfId="44765"/>
    <cellStyle name="Output 2 2 3 2 13" xfId="19390"/>
    <cellStyle name="Output 2 2 3 2 13 2" xfId="42604"/>
    <cellStyle name="Output 2 2 3 2 14" xfId="19195"/>
    <cellStyle name="Output 2 2 3 2 14 2" xfId="44456"/>
    <cellStyle name="Output 2 2 3 2 15" xfId="14397"/>
    <cellStyle name="Output 2 2 3 2 15 2" xfId="32757"/>
    <cellStyle name="Output 2 2 3 2 16" xfId="44981"/>
    <cellStyle name="Output 2 2 3 2 2" xfId="11639"/>
    <cellStyle name="Output 2 2 3 2 2 2" xfId="21651"/>
    <cellStyle name="Output 2 2 3 2 2 2 2" xfId="44425"/>
    <cellStyle name="Output 2 2 3 2 2 3" xfId="25870"/>
    <cellStyle name="Output 2 2 3 2 2 3 2" xfId="29709"/>
    <cellStyle name="Output 2 2 3 2 2 4" xfId="16504"/>
    <cellStyle name="Output 2 2 3 2 2 4 2" xfId="30709"/>
    <cellStyle name="Output 2 2 3 2 2 5" xfId="42301"/>
    <cellStyle name="Output 2 2 3 2 3" xfId="11462"/>
    <cellStyle name="Output 2 2 3 2 3 2" xfId="21474"/>
    <cellStyle name="Output 2 2 3 2 3 2 2" xfId="29912"/>
    <cellStyle name="Output 2 2 3 2 3 3" xfId="25705"/>
    <cellStyle name="Output 2 2 3 2 3 3 2" xfId="29750"/>
    <cellStyle name="Output 2 2 3 2 3 4" xfId="16327"/>
    <cellStyle name="Output 2 2 3 2 3 4 2" xfId="30886"/>
    <cellStyle name="Output 2 2 3 2 3 5" xfId="44656"/>
    <cellStyle name="Output 2 2 3 2 4" xfId="10701"/>
    <cellStyle name="Output 2 2 3 2 4 2" xfId="20725"/>
    <cellStyle name="Output 2 2 3 2 4 2 2" xfId="38047"/>
    <cellStyle name="Output 2 2 3 2 4 3" xfId="24986"/>
    <cellStyle name="Output 2 2 3 2 4 3 2" xfId="39592"/>
    <cellStyle name="Output 2 2 3 2 4 4" xfId="15566"/>
    <cellStyle name="Output 2 2 3 2 4 4 2" xfId="31635"/>
    <cellStyle name="Output 2 2 3 2 4 5" xfId="44806"/>
    <cellStyle name="Output 2 2 3 2 5" xfId="11727"/>
    <cellStyle name="Output 2 2 3 2 5 2" xfId="21739"/>
    <cellStyle name="Output 2 2 3 2 5 2 2" xfId="45865"/>
    <cellStyle name="Output 2 2 3 2 5 3" xfId="25952"/>
    <cellStyle name="Output 2 2 3 2 5 3 2" xfId="29633"/>
    <cellStyle name="Output 2 2 3 2 5 4" xfId="16592"/>
    <cellStyle name="Output 2 2 3 2 5 4 2" xfId="30621"/>
    <cellStyle name="Output 2 2 3 2 5 5" xfId="35990"/>
    <cellStyle name="Output 2 2 3 2 6" xfId="11799"/>
    <cellStyle name="Output 2 2 3 2 6 2" xfId="21811"/>
    <cellStyle name="Output 2 2 3 2 6 2 2" xfId="43898"/>
    <cellStyle name="Output 2 2 3 2 6 3" xfId="26024"/>
    <cellStyle name="Output 2 2 3 2 6 3 2" xfId="43508"/>
    <cellStyle name="Output 2 2 3 2 6 4" xfId="16664"/>
    <cellStyle name="Output 2 2 3 2 6 4 2" xfId="30555"/>
    <cellStyle name="Output 2 2 3 2 6 5" xfId="41981"/>
    <cellStyle name="Output 2 2 3 2 7" xfId="11198"/>
    <cellStyle name="Output 2 2 3 2 7 2" xfId="21210"/>
    <cellStyle name="Output 2 2 3 2 7 2 2" xfId="30140"/>
    <cellStyle name="Output 2 2 3 2 7 3" xfId="25447"/>
    <cellStyle name="Output 2 2 3 2 7 3 2" xfId="46663"/>
    <cellStyle name="Output 2 2 3 2 7 4" xfId="16063"/>
    <cellStyle name="Output 2 2 3 2 7 4 2" xfId="31138"/>
    <cellStyle name="Output 2 2 3 2 7 5" xfId="35816"/>
    <cellStyle name="Output 2 2 3 2 8" xfId="11062"/>
    <cellStyle name="Output 2 2 3 2 8 2" xfId="21074"/>
    <cellStyle name="Output 2 2 3 2 8 2 2" xfId="39700"/>
    <cellStyle name="Output 2 2 3 2 8 3" xfId="25323"/>
    <cellStyle name="Output 2 2 3 2 8 3 2" xfId="43298"/>
    <cellStyle name="Output 2 2 3 2 8 4" xfId="15927"/>
    <cellStyle name="Output 2 2 3 2 8 4 2" xfId="31274"/>
    <cellStyle name="Output 2 2 3 2 8 5" xfId="41130"/>
    <cellStyle name="Output 2 2 3 2 9" xfId="10932"/>
    <cellStyle name="Output 2 2 3 2 9 2" xfId="20944"/>
    <cellStyle name="Output 2 2 3 2 9 2 2" xfId="42829"/>
    <cellStyle name="Output 2 2 3 2 9 3" xfId="25193"/>
    <cellStyle name="Output 2 2 3 2 9 3 2" xfId="37841"/>
    <cellStyle name="Output 2 2 3 2 9 4" xfId="15797"/>
    <cellStyle name="Output 2 2 3 2 9 4 2" xfId="31404"/>
    <cellStyle name="Output 2 2 3 2 9 5" xfId="45149"/>
    <cellStyle name="Output 2 2 3 3" xfId="11638"/>
    <cellStyle name="Output 2 2 3 3 2" xfId="21650"/>
    <cellStyle name="Output 2 2 3 3 2 2" xfId="38386"/>
    <cellStyle name="Output 2 2 3 3 3" xfId="25869"/>
    <cellStyle name="Output 2 2 3 3 3 2" xfId="29710"/>
    <cellStyle name="Output 2 2 3 3 4" xfId="16503"/>
    <cellStyle name="Output 2 2 3 3 4 2" xfId="30710"/>
    <cellStyle name="Output 2 2 3 3 5" xfId="45072"/>
    <cellStyle name="Output 2 2 3 4" xfId="11461"/>
    <cellStyle name="Output 2 2 3 4 2" xfId="21473"/>
    <cellStyle name="Output 2 2 3 4 2 2" xfId="29913"/>
    <cellStyle name="Output 2 2 3 4 3" xfId="25704"/>
    <cellStyle name="Output 2 2 3 4 3 2" xfId="29751"/>
    <cellStyle name="Output 2 2 3 4 4" xfId="16326"/>
    <cellStyle name="Output 2 2 3 4 4 2" xfId="30887"/>
    <cellStyle name="Output 2 2 3 4 5" xfId="38612"/>
    <cellStyle name="Output 2 2 3 5" xfId="10702"/>
    <cellStyle name="Output 2 2 3 5 2" xfId="20726"/>
    <cellStyle name="Output 2 2 3 5 2 2" xfId="41251"/>
    <cellStyle name="Output 2 2 3 5 3" xfId="24987"/>
    <cellStyle name="Output 2 2 3 5 3 2" xfId="45653"/>
    <cellStyle name="Output 2 2 3 5 4" xfId="15567"/>
    <cellStyle name="Output 2 2 3 5 4 2" xfId="31634"/>
    <cellStyle name="Output 2 2 3 5 5" xfId="42014"/>
    <cellStyle name="Output 2 2 3 6" xfId="11726"/>
    <cellStyle name="Output 2 2 3 6 2" xfId="21738"/>
    <cellStyle name="Output 2 2 3 6 2 2" xfId="39815"/>
    <cellStyle name="Output 2 2 3 6 3" xfId="25951"/>
    <cellStyle name="Output 2 2 3 6 3 2" xfId="29634"/>
    <cellStyle name="Output 2 2 3 6 4" xfId="16591"/>
    <cellStyle name="Output 2 2 3 6 4 2" xfId="30622"/>
    <cellStyle name="Output 2 2 3 6 5" xfId="39084"/>
    <cellStyle name="Output 2 2 3 7" xfId="11798"/>
    <cellStyle name="Output 2 2 3 7 2" xfId="21810"/>
    <cellStyle name="Output 2 2 3 7 2 2" xfId="46603"/>
    <cellStyle name="Output 2 2 3 7 3" xfId="26023"/>
    <cellStyle name="Output 2 2 3 7 3 2" xfId="40194"/>
    <cellStyle name="Output 2 2 3 7 4" xfId="16663"/>
    <cellStyle name="Output 2 2 3 7 4 2" xfId="30556"/>
    <cellStyle name="Output 2 2 3 7 5" xfId="38775"/>
    <cellStyle name="Output 2 2 3 8" xfId="11197"/>
    <cellStyle name="Output 2 2 3 8 2" xfId="21209"/>
    <cellStyle name="Output 2 2 3 8 2 2" xfId="30141"/>
    <cellStyle name="Output 2 2 3 8 3" xfId="25446"/>
    <cellStyle name="Output 2 2 3 8 3 2" xfId="40651"/>
    <cellStyle name="Output 2 2 3 8 4" xfId="16062"/>
    <cellStyle name="Output 2 2 3 8 4 2" xfId="31139"/>
    <cellStyle name="Output 2 2 3 8 5" xfId="42125"/>
    <cellStyle name="Output 2 2 3 9" xfId="11061"/>
    <cellStyle name="Output 2 2 3 9 2" xfId="21073"/>
    <cellStyle name="Output 2 2 3 9 2 2" xfId="43103"/>
    <cellStyle name="Output 2 2 3 9 3" xfId="25322"/>
    <cellStyle name="Output 2 2 3 9 3 2" xfId="46030"/>
    <cellStyle name="Output 2 2 3 9 4" xfId="15926"/>
    <cellStyle name="Output 2 2 3 9 4 2" xfId="31275"/>
    <cellStyle name="Output 2 2 3 9 5" xfId="41113"/>
    <cellStyle name="Output 2 2 4" xfId="5812"/>
    <cellStyle name="Output 2 2 4 10" xfId="10933"/>
    <cellStyle name="Output 2 2 4 10 2" xfId="20945"/>
    <cellStyle name="Output 2 2 4 10 2 2" xfId="36533"/>
    <cellStyle name="Output 2 2 4 10 3" xfId="25194"/>
    <cellStyle name="Output 2 2 4 10 3 2" xfId="40573"/>
    <cellStyle name="Output 2 2 4 10 4" xfId="15798"/>
    <cellStyle name="Output 2 2 4 10 4 2" xfId="31403"/>
    <cellStyle name="Output 2 2 4 10 5" xfId="42389"/>
    <cellStyle name="Output 2 2 4 11" xfId="10215"/>
    <cellStyle name="Output 2 2 4 11 2" xfId="20239"/>
    <cellStyle name="Output 2 2 4 11 2 2" xfId="44445"/>
    <cellStyle name="Output 2 2 4 11 3" xfId="24583"/>
    <cellStyle name="Output 2 2 4 11 3 2" xfId="36597"/>
    <cellStyle name="Output 2 2 4 11 4" xfId="15080"/>
    <cellStyle name="Output 2 2 4 11 4 2" xfId="32121"/>
    <cellStyle name="Output 2 2 4 11 5" xfId="35626"/>
    <cellStyle name="Output 2 2 4 12" xfId="11915"/>
    <cellStyle name="Output 2 2 4 12 2" xfId="21909"/>
    <cellStyle name="Output 2 2 4 12 2 2" xfId="29889"/>
    <cellStyle name="Output 2 2 4 12 3" xfId="26116"/>
    <cellStyle name="Output 2 2 4 12 3 2" xfId="29617"/>
    <cellStyle name="Output 2 2 4 12 4" xfId="16780"/>
    <cellStyle name="Output 2 2 4 12 4 2" xfId="30439"/>
    <cellStyle name="Output 2 2 4 12 5" xfId="35491"/>
    <cellStyle name="Output 2 2 4 13" xfId="10396"/>
    <cellStyle name="Output 2 2 4 13 2" xfId="20420"/>
    <cellStyle name="Output 2 2 4 13 2 2" xfId="39687"/>
    <cellStyle name="Output 2 2 4 13 3" xfId="24723"/>
    <cellStyle name="Output 2 2 4 13 3 2" xfId="36599"/>
    <cellStyle name="Output 2 2 4 13 4" xfId="15261"/>
    <cellStyle name="Output 2 2 4 13 4 2" xfId="31940"/>
    <cellStyle name="Output 2 2 4 13 5" xfId="38748"/>
    <cellStyle name="Output 2 2 4 14" xfId="19391"/>
    <cellStyle name="Output 2 2 4 14 2" xfId="36307"/>
    <cellStyle name="Output 2 2 4 15" xfId="19194"/>
    <cellStyle name="Output 2 2 4 15 2" xfId="38418"/>
    <cellStyle name="Output 2 2 4 16" xfId="14398"/>
    <cellStyle name="Output 2 2 4 16 2" xfId="32756"/>
    <cellStyle name="Output 2 2 4 17" xfId="42211"/>
    <cellStyle name="Output 2 2 4 2" xfId="5813"/>
    <cellStyle name="Output 2 2 4 2 10" xfId="10150"/>
    <cellStyle name="Output 2 2 4 2 10 2" xfId="20174"/>
    <cellStyle name="Output 2 2 4 2 10 2 2" xfId="46739"/>
    <cellStyle name="Output 2 2 4 2 10 3" xfId="24518"/>
    <cellStyle name="Output 2 2 4 2 10 3 2" xfId="43280"/>
    <cellStyle name="Output 2 2 4 2 10 4" xfId="15015"/>
    <cellStyle name="Output 2 2 4 2 10 4 2" xfId="32186"/>
    <cellStyle name="Output 2 2 4 2 10 5" xfId="45099"/>
    <cellStyle name="Output 2 2 4 2 11" xfId="11916"/>
    <cellStyle name="Output 2 2 4 2 11 2" xfId="21910"/>
    <cellStyle name="Output 2 2 4 2 11 2 2" xfId="40281"/>
    <cellStyle name="Output 2 2 4 2 11 3" xfId="26117"/>
    <cellStyle name="Output 2 2 4 2 11 3 2" xfId="29616"/>
    <cellStyle name="Output 2 2 4 2 11 4" xfId="16781"/>
    <cellStyle name="Output 2 2 4 2 11 4 2" xfId="30438"/>
    <cellStyle name="Output 2 2 4 2 11 5" xfId="38833"/>
    <cellStyle name="Output 2 2 4 2 12" xfId="10395"/>
    <cellStyle name="Output 2 2 4 2 12 2" xfId="20419"/>
    <cellStyle name="Output 2 2 4 2 12 2 2" xfId="36523"/>
    <cellStyle name="Output 2 2 4 2 12 3" xfId="24722"/>
    <cellStyle name="Output 2 2 4 2 12 3 2" xfId="42898"/>
    <cellStyle name="Output 2 2 4 2 12 4" xfId="15260"/>
    <cellStyle name="Output 2 2 4 2 12 4 2" xfId="31941"/>
    <cellStyle name="Output 2 2 4 2 12 5" xfId="35942"/>
    <cellStyle name="Output 2 2 4 2 13" xfId="19392"/>
    <cellStyle name="Output 2 2 4 2 13 2" xfId="38419"/>
    <cellStyle name="Output 2 2 4 2 14" xfId="19193"/>
    <cellStyle name="Output 2 2 4 2 14 2" xfId="36308"/>
    <cellStyle name="Output 2 2 4 2 15" xfId="14399"/>
    <cellStyle name="Output 2 2 4 2 15 2" xfId="32755"/>
    <cellStyle name="Output 2 2 4 2 16" xfId="35902"/>
    <cellStyle name="Output 2 2 4 2 2" xfId="11641"/>
    <cellStyle name="Output 2 2 4 2 2 2" xfId="21653"/>
    <cellStyle name="Output 2 2 4 2 2 2 2" xfId="35283"/>
    <cellStyle name="Output 2 2 4 2 2 3" xfId="25872"/>
    <cellStyle name="Output 2 2 4 2 2 3 2" xfId="29707"/>
    <cellStyle name="Output 2 2 4 2 2 4" xfId="16506"/>
    <cellStyle name="Output 2 2 4 2 2 4 2" xfId="30707"/>
    <cellStyle name="Output 2 2 4 2 2 5" xfId="34820"/>
    <cellStyle name="Output 2 2 4 2 3" xfId="11464"/>
    <cellStyle name="Output 2 2 4 2 3 2" xfId="21476"/>
    <cellStyle name="Output 2 2 4 2 3 2 2" xfId="29910"/>
    <cellStyle name="Output 2 2 4 2 3 3" xfId="25707"/>
    <cellStyle name="Output 2 2 4 2 3 3 2" xfId="29748"/>
    <cellStyle name="Output 2 2 4 2 3 4" xfId="16329"/>
    <cellStyle name="Output 2 2 4 2 3 4 2" xfId="30884"/>
    <cellStyle name="Output 2 2 4 2 3 5" xfId="35507"/>
    <cellStyle name="Output 2 2 4 2 4" xfId="10699"/>
    <cellStyle name="Output 2 2 4 2 4 2" xfId="20723"/>
    <cellStyle name="Output 2 2 4 2 4 2 2" xfId="37192"/>
    <cellStyle name="Output 2 2 4 2 4 3" xfId="24984"/>
    <cellStyle name="Output 2 2 4 2 4 3 2" xfId="43336"/>
    <cellStyle name="Output 2 2 4 2 4 4" xfId="15564"/>
    <cellStyle name="Output 2 2 4 2 4 4 2" xfId="31637"/>
    <cellStyle name="Output 2 2 4 2 4 5" xfId="36035"/>
    <cellStyle name="Output 2 2 4 2 5" xfId="11729"/>
    <cellStyle name="Output 2 2 4 2 5 2" xfId="21741"/>
    <cellStyle name="Output 2 2 4 2 5 2 2" xfId="36826"/>
    <cellStyle name="Output 2 2 4 2 5 3" xfId="25954"/>
    <cellStyle name="Output 2 2 4 2 5 3 2" xfId="40110"/>
    <cellStyle name="Output 2 2 4 2 5 4" xfId="16594"/>
    <cellStyle name="Output 2 2 4 2 5 4 2" xfId="30619"/>
    <cellStyle name="Output 2 2 4 2 5 5" xfId="42376"/>
    <cellStyle name="Output 2 2 4 2 6" xfId="11801"/>
    <cellStyle name="Output 2 2 4 2 6 2" xfId="21813"/>
    <cellStyle name="Output 2 2 4 2 6 2 2" xfId="40442"/>
    <cellStyle name="Output 2 2 4 2 6 3" xfId="26026"/>
    <cellStyle name="Output 2 2 4 2 6 3 2" xfId="40366"/>
    <cellStyle name="Output 2 2 4 2 6 4" xfId="16666"/>
    <cellStyle name="Output 2 2 4 2 6 4 2" xfId="30553"/>
    <cellStyle name="Output 2 2 4 2 6 5" xfId="38825"/>
    <cellStyle name="Output 2 2 4 2 7" xfId="11200"/>
    <cellStyle name="Output 2 2 4 2 7 2" xfId="21212"/>
    <cellStyle name="Output 2 2 4 2 7 2 2" xfId="30138"/>
    <cellStyle name="Output 2 2 4 2 7 3" xfId="25449"/>
    <cellStyle name="Output 2 2 4 2 7 3 2" xfId="37671"/>
    <cellStyle name="Output 2 2 4 2 7 4" xfId="16065"/>
    <cellStyle name="Output 2 2 4 2 7 4 2" xfId="31136"/>
    <cellStyle name="Output 2 2 4 2 7 5" xfId="44948"/>
    <cellStyle name="Output 2 2 4 2 8" xfId="11064"/>
    <cellStyle name="Output 2 2 4 2 8 2" xfId="21076"/>
    <cellStyle name="Output 2 2 4 2 8 2 2" xfId="42696"/>
    <cellStyle name="Output 2 2 4 2 8 3" xfId="25325"/>
    <cellStyle name="Output 2 2 4 2 8 3 2" xfId="40032"/>
    <cellStyle name="Output 2 2 4 2 8 4" xfId="15929"/>
    <cellStyle name="Output 2 2 4 2 8 4 2" xfId="31272"/>
    <cellStyle name="Output 2 2 4 2 8 5" xfId="44746"/>
    <cellStyle name="Output 2 2 4 2 9" xfId="10934"/>
    <cellStyle name="Output 2 2 4 2 9 2" xfId="20946"/>
    <cellStyle name="Output 2 2 4 2 9 2 2" xfId="39697"/>
    <cellStyle name="Output 2 2 4 2 9 3" xfId="25195"/>
    <cellStyle name="Output 2 2 4 2 9 3 2" xfId="46587"/>
    <cellStyle name="Output 2 2 4 2 9 4" xfId="15799"/>
    <cellStyle name="Output 2 2 4 2 9 4 2" xfId="31402"/>
    <cellStyle name="Output 2 2 4 2 9 5" xfId="36079"/>
    <cellStyle name="Output 2 2 4 3" xfId="11640"/>
    <cellStyle name="Output 2 2 4 3 2" xfId="21652"/>
    <cellStyle name="Output 2 2 4 3 2 2" xfId="41552"/>
    <cellStyle name="Output 2 2 4 3 3" xfId="25871"/>
    <cellStyle name="Output 2 2 4 3 3 2" xfId="29708"/>
    <cellStyle name="Output 2 2 4 3 4" xfId="16505"/>
    <cellStyle name="Output 2 2 4 3 4 2" xfId="30708"/>
    <cellStyle name="Output 2 2 4 3 5" xfId="35996"/>
    <cellStyle name="Output 2 2 4 4" xfId="11463"/>
    <cellStyle name="Output 2 2 4 4 2" xfId="21475"/>
    <cellStyle name="Output 2 2 4 4 2 2" xfId="29911"/>
    <cellStyle name="Output 2 2 4 4 3" xfId="25706"/>
    <cellStyle name="Output 2 2 4 4 3 2" xfId="29749"/>
    <cellStyle name="Output 2 2 4 4 4" xfId="16328"/>
    <cellStyle name="Output 2 2 4 4 4 2" xfId="30885"/>
    <cellStyle name="Output 2 2 4 4 5" xfId="41816"/>
    <cellStyle name="Output 2 2 4 5" xfId="10700"/>
    <cellStyle name="Output 2 2 4 5 2" xfId="20724"/>
    <cellStyle name="Output 2 2 4 5 2 2" xfId="30208"/>
    <cellStyle name="Output 2 2 4 5 3" xfId="24985"/>
    <cellStyle name="Output 2 2 4 5 3 2" xfId="37042"/>
    <cellStyle name="Output 2 2 4 5 4" xfId="15565"/>
    <cellStyle name="Output 2 2 4 5 4 2" xfId="31636"/>
    <cellStyle name="Output 2 2 4 5 5" xfId="38801"/>
    <cellStyle name="Output 2 2 4 6" xfId="11728"/>
    <cellStyle name="Output 2 2 4 6 2" xfId="21740"/>
    <cellStyle name="Output 2 2 4 6 2 2" xfId="43124"/>
    <cellStyle name="Output 2 2 4 6 3" xfId="25953"/>
    <cellStyle name="Output 2 2 4 6 3 2" xfId="29632"/>
    <cellStyle name="Output 2 2 4 6 4" xfId="16593"/>
    <cellStyle name="Output 2 2 4 6 4 2" xfId="30620"/>
    <cellStyle name="Output 2 2 4 6 5" xfId="39159"/>
    <cellStyle name="Output 2 2 4 7" xfId="11800"/>
    <cellStyle name="Output 2 2 4 7 2" xfId="21812"/>
    <cellStyle name="Output 2 2 4 7 2 2" xfId="37612"/>
    <cellStyle name="Output 2 2 4 7 3" xfId="26025"/>
    <cellStyle name="Output 2 2 4 7 3 2" xfId="37212"/>
    <cellStyle name="Output 2 2 4 7 4" xfId="16665"/>
    <cellStyle name="Output 2 2 4 7 4 2" xfId="30554"/>
    <cellStyle name="Output 2 2 4 7 5" xfId="35671"/>
    <cellStyle name="Output 2 2 4 8" xfId="11199"/>
    <cellStyle name="Output 2 2 4 8 2" xfId="21211"/>
    <cellStyle name="Output 2 2 4 8 2 2" xfId="30139"/>
    <cellStyle name="Output 2 2 4 8 3" xfId="25448"/>
    <cellStyle name="Output 2 2 4 8 3 2" xfId="43957"/>
    <cellStyle name="Output 2 2 4 8 4" xfId="16064"/>
    <cellStyle name="Output 2 2 4 8 4 2" xfId="31137"/>
    <cellStyle name="Output 2 2 4 8 5" xfId="38968"/>
    <cellStyle name="Output 2 2 4 9" xfId="11063"/>
    <cellStyle name="Output 2 2 4 9 2" xfId="21075"/>
    <cellStyle name="Output 2 2 4 9 2 2" xfId="39384"/>
    <cellStyle name="Output 2 2 4 9 3" xfId="25324"/>
    <cellStyle name="Output 2 2 4 9 3 2" xfId="37003"/>
    <cellStyle name="Output 2 2 4 9 4" xfId="15928"/>
    <cellStyle name="Output 2 2 4 9 4 2" xfId="31273"/>
    <cellStyle name="Output 2 2 4 9 5" xfId="38729"/>
    <cellStyle name="Output 2 2 5" xfId="5814"/>
    <cellStyle name="Output 2 2 5 10" xfId="10149"/>
    <cellStyle name="Output 2 2 5 10 2" xfId="20173"/>
    <cellStyle name="Output 2 2 5 10 2 2" xfId="40736"/>
    <cellStyle name="Output 2 2 5 10 3" xfId="24517"/>
    <cellStyle name="Output 2 2 5 10 3 2" xfId="46016"/>
    <cellStyle name="Output 2 2 5 10 4" xfId="15014"/>
    <cellStyle name="Output 2 2 5 10 4 2" xfId="32187"/>
    <cellStyle name="Output 2 2 5 10 5" xfId="39117"/>
    <cellStyle name="Output 2 2 5 11" xfId="11917"/>
    <cellStyle name="Output 2 2 5 11 2" xfId="21911"/>
    <cellStyle name="Output 2 2 5 11 2 2" xfId="46313"/>
    <cellStyle name="Output 2 2 5 11 3" xfId="26118"/>
    <cellStyle name="Output 2 2 5 11 3 2" xfId="29615"/>
    <cellStyle name="Output 2 2 5 11 4" xfId="16782"/>
    <cellStyle name="Output 2 2 5 11 4 2" xfId="30437"/>
    <cellStyle name="Output 2 2 5 11 5" xfId="42047"/>
    <cellStyle name="Output 2 2 5 12" xfId="10394"/>
    <cellStyle name="Output 2 2 5 12 2" xfId="20418"/>
    <cellStyle name="Output 2 2 5 12 2 2" xfId="42819"/>
    <cellStyle name="Output 2 2 5 12 3" xfId="24721"/>
    <cellStyle name="Output 2 2 5 12 3 2" xfId="45648"/>
    <cellStyle name="Output 2 2 5 12 4" xfId="15259"/>
    <cellStyle name="Output 2 2 5 12 4 2" xfId="31942"/>
    <cellStyle name="Output 2 2 5 12 5" xfId="42245"/>
    <cellStyle name="Output 2 2 5 13" xfId="19393"/>
    <cellStyle name="Output 2 2 5 13 2" xfId="44457"/>
    <cellStyle name="Output 2 2 5 14" xfId="19192"/>
    <cellStyle name="Output 2 2 5 14 2" xfId="42605"/>
    <cellStyle name="Output 2 2 5 15" xfId="14400"/>
    <cellStyle name="Output 2 2 5 15 2" xfId="32754"/>
    <cellStyle name="Output 2 2 5 16" xfId="39207"/>
    <cellStyle name="Output 2 2 5 2" xfId="11642"/>
    <cellStyle name="Output 2 2 5 2 2" xfId="21654"/>
    <cellStyle name="Output 2 2 5 2 2 2" xfId="38036"/>
    <cellStyle name="Output 2 2 5 2 3" xfId="25873"/>
    <cellStyle name="Output 2 2 5 2 3 2" xfId="29706"/>
    <cellStyle name="Output 2 2 5 2 4" xfId="16507"/>
    <cellStyle name="Output 2 2 5 2 4 2" xfId="30706"/>
    <cellStyle name="Output 2 2 5 2 5" xfId="34819"/>
    <cellStyle name="Output 2 2 5 3" xfId="11465"/>
    <cellStyle name="Output 2 2 5 3 2" xfId="21477"/>
    <cellStyle name="Output 2 2 5 3 2 2" xfId="29909"/>
    <cellStyle name="Output 2 2 5 3 3" xfId="25708"/>
    <cellStyle name="Output 2 2 5 3 3 2" xfId="29747"/>
    <cellStyle name="Output 2 2 5 3 4" xfId="16330"/>
    <cellStyle name="Output 2 2 5 3 4 2" xfId="30883"/>
    <cellStyle name="Output 2 2 5 3 5" xfId="38563"/>
    <cellStyle name="Output 2 2 5 4" xfId="10698"/>
    <cellStyle name="Output 2 2 5 4 2" xfId="20722"/>
    <cellStyle name="Output 2 2 5 4 2 2" xfId="43488"/>
    <cellStyle name="Output 2 2 5 4 3" xfId="24983"/>
    <cellStyle name="Output 2 2 5 4 3 2" xfId="46066"/>
    <cellStyle name="Output 2 2 5 4 4" xfId="15563"/>
    <cellStyle name="Output 2 2 5 4 4 2" xfId="31638"/>
    <cellStyle name="Output 2 2 5 4 5" xfId="42340"/>
    <cellStyle name="Output 2 2 5 5" xfId="11730"/>
    <cellStyle name="Output 2 2 5 5 2" xfId="21742"/>
    <cellStyle name="Output 2 2 5 5 2 2" xfId="39541"/>
    <cellStyle name="Output 2 2 5 5 3" xfId="25955"/>
    <cellStyle name="Output 2 2 5 5 3 2" xfId="39973"/>
    <cellStyle name="Output 2 2 5 5 4" xfId="16595"/>
    <cellStyle name="Output 2 2 5 5 4 2" xfId="30618"/>
    <cellStyle name="Output 2 2 5 5 5" xfId="36066"/>
    <cellStyle name="Output 2 2 5 6" xfId="11802"/>
    <cellStyle name="Output 2 2 5 6 2" xfId="21814"/>
    <cellStyle name="Output 2 2 5 6 2 2" xfId="46464"/>
    <cellStyle name="Output 2 2 5 6 3" xfId="26027"/>
    <cellStyle name="Output 2 2 5 6 3 2" xfId="43682"/>
    <cellStyle name="Output 2 2 5 6 4" xfId="16667"/>
    <cellStyle name="Output 2 2 5 6 4 2" xfId="30552"/>
    <cellStyle name="Output 2 2 5 6 5" xfId="44830"/>
    <cellStyle name="Output 2 2 5 7" xfId="11201"/>
    <cellStyle name="Output 2 2 5 7 2" xfId="21213"/>
    <cellStyle name="Output 2 2 5 7 2 2" xfId="30137"/>
    <cellStyle name="Output 2 2 5 7 3" xfId="25450"/>
    <cellStyle name="Output 2 2 5 7 3 2" xfId="40498"/>
    <cellStyle name="Output 2 2 5 7 4" xfId="16066"/>
    <cellStyle name="Output 2 2 5 7 4 2" xfId="31135"/>
    <cellStyle name="Output 2 2 5 7 5" xfId="42179"/>
    <cellStyle name="Output 2 2 5 8" xfId="11065"/>
    <cellStyle name="Output 2 2 5 8 2" xfId="21077"/>
    <cellStyle name="Output 2 2 5 8 2 2" xfId="36399"/>
    <cellStyle name="Output 2 2 5 8 3" xfId="25326"/>
    <cellStyle name="Output 2 2 5 8 3 2" xfId="46073"/>
    <cellStyle name="Output 2 2 5 8 4" xfId="15930"/>
    <cellStyle name="Output 2 2 5 8 4 2" xfId="31271"/>
    <cellStyle name="Output 2 2 5 8 5" xfId="41935"/>
    <cellStyle name="Output 2 2 5 9" xfId="10935"/>
    <cellStyle name="Output 2 2 5 9 2" xfId="20947"/>
    <cellStyle name="Output 2 2 5 9 2 2" xfId="45753"/>
    <cellStyle name="Output 2 2 5 9 3" xfId="25196"/>
    <cellStyle name="Output 2 2 5 9 3 2" xfId="43883"/>
    <cellStyle name="Output 2 2 5 9 4" xfId="15800"/>
    <cellStyle name="Output 2 2 5 9 4 2" xfId="31401"/>
    <cellStyle name="Output 2 2 5 9 5" xfId="38919"/>
    <cellStyle name="Output 2 2 6" xfId="5815"/>
    <cellStyle name="Output 2 2 6 10" xfId="10148"/>
    <cellStyle name="Output 2 2 6 10 2" xfId="20172"/>
    <cellStyle name="Output 2 2 6 10 2 2" xfId="41026"/>
    <cellStyle name="Output 2 2 6 10 3" xfId="24516"/>
    <cellStyle name="Output 2 2 6 10 3 2" xfId="39969"/>
    <cellStyle name="Output 2 2 6 10 4" xfId="15013"/>
    <cellStyle name="Output 2 2 6 10 4 2" xfId="32188"/>
    <cellStyle name="Output 2 2 6 10 5" xfId="35688"/>
    <cellStyle name="Output 2 2 6 11" xfId="11918"/>
    <cellStyle name="Output 2 2 6 11 2" xfId="21912"/>
    <cellStyle name="Output 2 2 6 11 2 2" xfId="43593"/>
    <cellStyle name="Output 2 2 6 11 3" xfId="26119"/>
    <cellStyle name="Output 2 2 6 11 3 2" xfId="29614"/>
    <cellStyle name="Output 2 2 6 11 4" xfId="16783"/>
    <cellStyle name="Output 2 2 6 11 4 2" xfId="30436"/>
    <cellStyle name="Output 2 2 6 11 5" xfId="35730"/>
    <cellStyle name="Output 2 2 6 12" xfId="10393"/>
    <cellStyle name="Output 2 2 6 12 2" xfId="20417"/>
    <cellStyle name="Output 2 2 6 12 2 2" xfId="45575"/>
    <cellStyle name="Output 2 2 6 12 3" xfId="24720"/>
    <cellStyle name="Output 2 2 6 12 3 2" xfId="39587"/>
    <cellStyle name="Output 2 2 6 12 4" xfId="15258"/>
    <cellStyle name="Output 2 2 6 12 4 2" xfId="31943"/>
    <cellStyle name="Output 2 2 6 12 5" xfId="45016"/>
    <cellStyle name="Output 2 2 6 13" xfId="19394"/>
    <cellStyle name="Output 2 2 6 13 2" xfId="41585"/>
    <cellStyle name="Output 2 2 6 14" xfId="19191"/>
    <cellStyle name="Output 2 2 6 14 2" xfId="45366"/>
    <cellStyle name="Output 2 2 6 15" xfId="14401"/>
    <cellStyle name="Output 2 2 6 15 2" xfId="32753"/>
    <cellStyle name="Output 2 2 6 16" xfId="45190"/>
    <cellStyle name="Output 2 2 6 2" xfId="11643"/>
    <cellStyle name="Output 2 2 6 2 2" xfId="21655"/>
    <cellStyle name="Output 2 2 6 2 2 2" xfId="41258"/>
    <cellStyle name="Output 2 2 6 2 3" xfId="25874"/>
    <cellStyle name="Output 2 2 6 2 3 2" xfId="29705"/>
    <cellStyle name="Output 2 2 6 2 4" xfId="16508"/>
    <cellStyle name="Output 2 2 6 2 4 2" xfId="30705"/>
    <cellStyle name="Output 2 2 6 2 5" xfId="34818"/>
    <cellStyle name="Output 2 2 6 3" xfId="11466"/>
    <cellStyle name="Output 2 2 6 3 2" xfId="21478"/>
    <cellStyle name="Output 2 2 6 3 2 2" xfId="29908"/>
    <cellStyle name="Output 2 2 6 3 3" xfId="25709"/>
    <cellStyle name="Output 2 2 6 3 3 2" xfId="29746"/>
    <cellStyle name="Output 2 2 6 3 4" xfId="16331"/>
    <cellStyle name="Output 2 2 6 3 4 2" xfId="30882"/>
    <cellStyle name="Output 2 2 6 3 5" xfId="44618"/>
    <cellStyle name="Output 2 2 6 4" xfId="10697"/>
    <cellStyle name="Output 2 2 6 4 2" xfId="20721"/>
    <cellStyle name="Output 2 2 6 4 2 2" xfId="46216"/>
    <cellStyle name="Output 2 2 6 4 3" xfId="24982"/>
    <cellStyle name="Output 2 2 6 4 3 2" xfId="40025"/>
    <cellStyle name="Output 2 2 6 4 4" xfId="15562"/>
    <cellStyle name="Output 2 2 6 4 4 2" xfId="31639"/>
    <cellStyle name="Output 2 2 6 4 5" xfId="45111"/>
    <cellStyle name="Output 2 2 6 5" xfId="11731"/>
    <cellStyle name="Output 2 2 6 5 2" xfId="21743"/>
    <cellStyle name="Output 2 2 6 5 2 2" xfId="45603"/>
    <cellStyle name="Output 2 2 6 5 3" xfId="25956"/>
    <cellStyle name="Output 2 2 6 5 3 2" xfId="43284"/>
    <cellStyle name="Output 2 2 6 5 4" xfId="16596"/>
    <cellStyle name="Output 2 2 6 5 4 2" xfId="30617"/>
    <cellStyle name="Output 2 2 6 5 5" xfId="39228"/>
    <cellStyle name="Output 2 2 6 6" xfId="11803"/>
    <cellStyle name="Output 2 2 6 6 2" xfId="21815"/>
    <cellStyle name="Output 2 2 6 6 2 2" xfId="43754"/>
    <cellStyle name="Output 2 2 6 6 3" xfId="26028"/>
    <cellStyle name="Output 2 2 6 6 3 2" xfId="40108"/>
    <cellStyle name="Output 2 2 6 6 4" xfId="16668"/>
    <cellStyle name="Output 2 2 6 6 4 2" xfId="30551"/>
    <cellStyle name="Output 2 2 6 6 5" xfId="35722"/>
    <cellStyle name="Output 2 2 6 7" xfId="11202"/>
    <cellStyle name="Output 2 2 6 7 2" xfId="21214"/>
    <cellStyle name="Output 2 2 6 7 2 2" xfId="30136"/>
    <cellStyle name="Output 2 2 6 7 3" xfId="25451"/>
    <cellStyle name="Output 2 2 6 7 3 2" xfId="46520"/>
    <cellStyle name="Output 2 2 6 7 4" xfId="16067"/>
    <cellStyle name="Output 2 2 6 7 4 2" xfId="31134"/>
    <cellStyle name="Output 2 2 6 7 5" xfId="35870"/>
    <cellStyle name="Output 2 2 6 8" xfId="11066"/>
    <cellStyle name="Output 2 2 6 8 2" xfId="21078"/>
    <cellStyle name="Output 2 2 6 8 2 2" xfId="39315"/>
    <cellStyle name="Output 2 2 6 8 3" xfId="25327"/>
    <cellStyle name="Output 2 2 6 8 3 2" xfId="43343"/>
    <cellStyle name="Output 2 2 6 8 4" xfId="15931"/>
    <cellStyle name="Output 2 2 6 8 4 2" xfId="31270"/>
    <cellStyle name="Output 2 2 6 8 5" xfId="35625"/>
    <cellStyle name="Output 2 2 6 9" xfId="10936"/>
    <cellStyle name="Output 2 2 6 9 2" xfId="20948"/>
    <cellStyle name="Output 2 2 6 9 2 2" xfId="43006"/>
    <cellStyle name="Output 2 2 6 9 3" xfId="25197"/>
    <cellStyle name="Output 2 2 6 9 3 2" xfId="37597"/>
    <cellStyle name="Output 2 2 6 9 4" xfId="15801"/>
    <cellStyle name="Output 2 2 6 9 4 2" xfId="31400"/>
    <cellStyle name="Output 2 2 6 9 5" xfId="44911"/>
    <cellStyle name="Output 2 2 7" xfId="5816"/>
    <cellStyle name="Output 2 2 7 10" xfId="10147"/>
    <cellStyle name="Output 2 2 7 10 2" xfId="20171"/>
    <cellStyle name="Output 2 2 7 10 2 2" xfId="41240"/>
    <cellStyle name="Output 2 2 7 10 3" xfId="24515"/>
    <cellStyle name="Output 2 2 7 10 3 2" xfId="37338"/>
    <cellStyle name="Output 2 2 7 10 4" xfId="15012"/>
    <cellStyle name="Output 2 2 7 10 4 2" xfId="32189"/>
    <cellStyle name="Output 2 2 7 10 5" xfId="42004"/>
    <cellStyle name="Output 2 2 7 11" xfId="11919"/>
    <cellStyle name="Output 2 2 7 11 2" xfId="21913"/>
    <cellStyle name="Output 2 2 7 11 2 2" xfId="37299"/>
    <cellStyle name="Output 2 2 7 11 3" xfId="26120"/>
    <cellStyle name="Output 2 2 7 11 3 2" xfId="29613"/>
    <cellStyle name="Output 2 2 7 11 4" xfId="16784"/>
    <cellStyle name="Output 2 2 7 11 4 2" xfId="30435"/>
    <cellStyle name="Output 2 2 7 11 5" xfId="38851"/>
    <cellStyle name="Output 2 2 7 12" xfId="10392"/>
    <cellStyle name="Output 2 2 7 12 2" xfId="20416"/>
    <cellStyle name="Output 2 2 7 12 2 2" xfId="39507"/>
    <cellStyle name="Output 2 2 7 12 3" xfId="24719"/>
    <cellStyle name="Output 2 2 7 12 3 2" xfId="37037"/>
    <cellStyle name="Output 2 2 7 12 4" xfId="15257"/>
    <cellStyle name="Output 2 2 7 12 4 2" xfId="31944"/>
    <cellStyle name="Output 2 2 7 12 5" xfId="39035"/>
    <cellStyle name="Output 2 2 7 13" xfId="19395"/>
    <cellStyle name="Output 2 2 7 13 2" xfId="35315"/>
    <cellStyle name="Output 2 2 7 14" xfId="19190"/>
    <cellStyle name="Output 2 2 7 14 2" xfId="39289"/>
    <cellStyle name="Output 2 2 7 15" xfId="14402"/>
    <cellStyle name="Output 2 2 7 15 2" xfId="32752"/>
    <cellStyle name="Output 2 2 7 16" xfId="42431"/>
    <cellStyle name="Output 2 2 7 2" xfId="11644"/>
    <cellStyle name="Output 2 2 7 2 2" xfId="21656"/>
    <cellStyle name="Output 2 2 7 2 2 2" xfId="41004"/>
    <cellStyle name="Output 2 2 7 2 3" xfId="25875"/>
    <cellStyle name="Output 2 2 7 2 3 2" xfId="29704"/>
    <cellStyle name="Output 2 2 7 2 4" xfId="16509"/>
    <cellStyle name="Output 2 2 7 2 4 2" xfId="30704"/>
    <cellStyle name="Output 2 2 7 2 5" xfId="34817"/>
    <cellStyle name="Output 2 2 7 3" xfId="11467"/>
    <cellStyle name="Output 2 2 7 3 2" xfId="21479"/>
    <cellStyle name="Output 2 2 7 3 2 2" xfId="29907"/>
    <cellStyle name="Output 2 2 7 3 3" xfId="25710"/>
    <cellStyle name="Output 2 2 7 3 3 2" xfId="29745"/>
    <cellStyle name="Output 2 2 7 3 4" xfId="16332"/>
    <cellStyle name="Output 2 2 7 3 4 2" xfId="30881"/>
    <cellStyle name="Output 2 2 7 3 5" xfId="41767"/>
    <cellStyle name="Output 2 2 7 4" xfId="10696"/>
    <cellStyle name="Output 2 2 7 4 2" xfId="20720"/>
    <cellStyle name="Output 2 2 7 4 2 2" xfId="40174"/>
    <cellStyle name="Output 2 2 7 4 3" xfId="24981"/>
    <cellStyle name="Output 2 2 7 4 3 2" xfId="36997"/>
    <cellStyle name="Output 2 2 7 4 4" xfId="15561"/>
    <cellStyle name="Output 2 2 7 4 4 2" xfId="31640"/>
    <cellStyle name="Output 2 2 7 4 5" xfId="39129"/>
    <cellStyle name="Output 2 2 7 5" xfId="11732"/>
    <cellStyle name="Output 2 2 7 5 2" xfId="21744"/>
    <cellStyle name="Output 2 2 7 5 2 2" xfId="42854"/>
    <cellStyle name="Output 2 2 7 5 3" xfId="25957"/>
    <cellStyle name="Output 2 2 7 5 3 2" xfId="36989"/>
    <cellStyle name="Output 2 2 7 5 4" xfId="16597"/>
    <cellStyle name="Output 2 2 7 5 4 2" xfId="30616"/>
    <cellStyle name="Output 2 2 7 5 5" xfId="38687"/>
    <cellStyle name="Output 2 2 7 6" xfId="11804"/>
    <cellStyle name="Output 2 2 7 6 2" xfId="21816"/>
    <cellStyle name="Output 2 2 7 6 2 2" xfId="37466"/>
    <cellStyle name="Output 2 2 7 6 3" xfId="26029"/>
    <cellStyle name="Output 2 2 7 6 3 2" xfId="39971"/>
    <cellStyle name="Output 2 2 7 6 4" xfId="16669"/>
    <cellStyle name="Output 2 2 7 6 4 2" xfId="30550"/>
    <cellStyle name="Output 2 2 7 6 5" xfId="39079"/>
    <cellStyle name="Output 2 2 7 7" xfId="11203"/>
    <cellStyle name="Output 2 2 7 7 2" xfId="21215"/>
    <cellStyle name="Output 2 2 7 7 2 2" xfId="30135"/>
    <cellStyle name="Output 2 2 7 7 3" xfId="25452"/>
    <cellStyle name="Output 2 2 7 7 3 2" xfId="43810"/>
    <cellStyle name="Output 2 2 7 7 4" xfId="16068"/>
    <cellStyle name="Output 2 2 7 7 4 2" xfId="31133"/>
    <cellStyle name="Output 2 2 7 7 5" xfId="39024"/>
    <cellStyle name="Output 2 2 7 8" xfId="11067"/>
    <cellStyle name="Output 2 2 7 8 2" xfId="21079"/>
    <cellStyle name="Output 2 2 7 8 2 2" xfId="45391"/>
    <cellStyle name="Output 2 2 7 8 3" xfId="25328"/>
    <cellStyle name="Output 2 2 7 8 3 2" xfId="37049"/>
    <cellStyle name="Output 2 2 7 8 4" xfId="15932"/>
    <cellStyle name="Output 2 2 7 8 4 2" xfId="31269"/>
    <cellStyle name="Output 2 2 7 8 5" xfId="38673"/>
    <cellStyle name="Output 2 2 7 9" xfId="10937"/>
    <cellStyle name="Output 2 2 7 9 2" xfId="20949"/>
    <cellStyle name="Output 2 2 7 9 2 2" xfId="36707"/>
    <cellStyle name="Output 2 2 7 9 3" xfId="25198"/>
    <cellStyle name="Output 2 2 7 9 3 2" xfId="40646"/>
    <cellStyle name="Output 2 2 7 9 4" xfId="15802"/>
    <cellStyle name="Output 2 2 7 9 4 2" xfId="31399"/>
    <cellStyle name="Output 2 2 7 9 5" xfId="42130"/>
    <cellStyle name="Output 2 2 8" xfId="11613"/>
    <cellStyle name="Output 2 2 8 2" xfId="21625"/>
    <cellStyle name="Output 2 2 8 2 2" xfId="37295"/>
    <cellStyle name="Output 2 2 8 3" xfId="25844"/>
    <cellStyle name="Output 2 2 8 3 2" xfId="43099"/>
    <cellStyle name="Output 2 2 8 4" xfId="16478"/>
    <cellStyle name="Output 2 2 8 4 2" xfId="30735"/>
    <cellStyle name="Output 2 2 8 5" xfId="38906"/>
    <cellStyle name="Output 2 2 9" xfId="11436"/>
    <cellStyle name="Output 2 2 9 2" xfId="21448"/>
    <cellStyle name="Output 2 2 9 2 2" xfId="29938"/>
    <cellStyle name="Output 2 2 9 3" xfId="25679"/>
    <cellStyle name="Output 2 2 9 3 2" xfId="29776"/>
    <cellStyle name="Output 2 2 9 4" xfId="16301"/>
    <cellStyle name="Output 2 2 9 4 2" xfId="30912"/>
    <cellStyle name="Output 2 2 9 5" xfId="35565"/>
    <cellStyle name="Output 2 20" xfId="19363"/>
    <cellStyle name="Output 2 20 2" xfId="43693"/>
    <cellStyle name="Output 2 21" xfId="19222"/>
    <cellStyle name="Output 2 21 2" xfId="39284"/>
    <cellStyle name="Output 2 22" xfId="14370"/>
    <cellStyle name="Output 2 22 2" xfId="32784"/>
    <cellStyle name="Output 2 23" xfId="42355"/>
    <cellStyle name="Output 2 3" xfId="5817"/>
    <cellStyle name="Output 2 3 10" xfId="11468"/>
    <cellStyle name="Output 2 3 10 2" xfId="21480"/>
    <cellStyle name="Output 2 3 10 2 2" xfId="29906"/>
    <cellStyle name="Output 2 3 10 3" xfId="25711"/>
    <cellStyle name="Output 2 3 10 3 2" xfId="29744"/>
    <cellStyle name="Output 2 3 10 4" xfId="16333"/>
    <cellStyle name="Output 2 3 10 4 2" xfId="30880"/>
    <cellStyle name="Output 2 3 10 5" xfId="35459"/>
    <cellStyle name="Output 2 3 11" xfId="10695"/>
    <cellStyle name="Output 2 3 11 2" xfId="20719"/>
    <cellStyle name="Output 2 3 11 2 2" xfId="37422"/>
    <cellStyle name="Output 2 3 11 3" xfId="24980"/>
    <cellStyle name="Output 2 3 11 3 2" xfId="43292"/>
    <cellStyle name="Output 2 3 11 4" xfId="15560"/>
    <cellStyle name="Output 2 3 11 4 2" xfId="31641"/>
    <cellStyle name="Output 2 3 11 5" xfId="35648"/>
    <cellStyle name="Output 2 3 12" xfId="11733"/>
    <cellStyle name="Output 2 3 12 2" xfId="21745"/>
    <cellStyle name="Output 2 3 12 2 2" xfId="36556"/>
    <cellStyle name="Output 2 3 12 3" xfId="25958"/>
    <cellStyle name="Output 2 3 12 3 2" xfId="39536"/>
    <cellStyle name="Output 2 3 12 4" xfId="16598"/>
    <cellStyle name="Output 2 3 12 4 2" xfId="30615"/>
    <cellStyle name="Output 2 3 12 5" xfId="41893"/>
    <cellStyle name="Output 2 3 13" xfId="11805"/>
    <cellStyle name="Output 2 3 13 2" xfId="21817"/>
    <cellStyle name="Output 2 3 13 2 2" xfId="29891"/>
    <cellStyle name="Output 2 3 13 3" xfId="26030"/>
    <cellStyle name="Output 2 3 13 3 2" xfId="43282"/>
    <cellStyle name="Output 2 3 13 4" xfId="16670"/>
    <cellStyle name="Output 2 3 13 4 2" xfId="30549"/>
    <cellStyle name="Output 2 3 13 5" xfId="35985"/>
    <cellStyle name="Output 2 3 14" xfId="11204"/>
    <cellStyle name="Output 2 3 14 2" xfId="21216"/>
    <cellStyle name="Output 2 3 14 2 2" xfId="30134"/>
    <cellStyle name="Output 2 3 14 3" xfId="25453"/>
    <cellStyle name="Output 2 3 14 3 2" xfId="37522"/>
    <cellStyle name="Output 2 3 14 4" xfId="16069"/>
    <cellStyle name="Output 2 3 14 4 2" xfId="31132"/>
    <cellStyle name="Output 2 3 14 5" xfId="45005"/>
    <cellStyle name="Output 2 3 15" xfId="11068"/>
    <cellStyle name="Output 2 3 15 2" xfId="21080"/>
    <cellStyle name="Output 2 3 15 2 2" xfId="36334"/>
    <cellStyle name="Output 2 3 15 3" xfId="25329"/>
    <cellStyle name="Output 2 3 15 3 2" xfId="39598"/>
    <cellStyle name="Output 2 3 15 4" xfId="15933"/>
    <cellStyle name="Output 2 3 15 4 2" xfId="31268"/>
    <cellStyle name="Output 2 3 15 5" xfId="44709"/>
    <cellStyle name="Output 2 3 16" xfId="10938"/>
    <cellStyle name="Output 2 3 16 2" xfId="20950"/>
    <cellStyle name="Output 2 3 16 2 2" xfId="39381"/>
    <cellStyle name="Output 2 3 16 3" xfId="25199"/>
    <cellStyle name="Output 2 3 16 3 2" xfId="46658"/>
    <cellStyle name="Output 2 3 16 4" xfId="15803"/>
    <cellStyle name="Output 2 3 16 4 2" xfId="31398"/>
    <cellStyle name="Output 2 3 16 5" xfId="35821"/>
    <cellStyle name="Output 2 3 17" xfId="10146"/>
    <cellStyle name="Output 2 3 17 2" xfId="20170"/>
    <cellStyle name="Output 2 3 17 2 2" xfId="38058"/>
    <cellStyle name="Output 2 3 17 3" xfId="24514"/>
    <cellStyle name="Output 2 3 17 3 2" xfId="43634"/>
    <cellStyle name="Output 2 3 17 4" xfId="15011"/>
    <cellStyle name="Output 2 3 17 4 2" xfId="32190"/>
    <cellStyle name="Output 2 3 17 5" xfId="44796"/>
    <cellStyle name="Output 2 3 18" xfId="11920"/>
    <cellStyle name="Output 2 3 18 2" xfId="21914"/>
    <cellStyle name="Output 2 3 18 2 2" xfId="39927"/>
    <cellStyle name="Output 2 3 18 3" xfId="26121"/>
    <cellStyle name="Output 2 3 18 3 2" xfId="29612"/>
    <cellStyle name="Output 2 3 18 4" xfId="16785"/>
    <cellStyle name="Output 2 3 18 4 2" xfId="30434"/>
    <cellStyle name="Output 2 3 18 5" xfId="38633"/>
    <cellStyle name="Output 2 3 19" xfId="10391"/>
    <cellStyle name="Output 2 3 19 2" xfId="20415"/>
    <cellStyle name="Output 2 3 19 2 2" xfId="37105"/>
    <cellStyle name="Output 2 3 19 3" xfId="24718"/>
    <cellStyle name="Output 2 3 19 3 2" xfId="43331"/>
    <cellStyle name="Output 2 3 19 4" xfId="15256"/>
    <cellStyle name="Output 2 3 19 4 2" xfId="31945"/>
    <cellStyle name="Output 2 3 19 5" xfId="35881"/>
    <cellStyle name="Output 2 3 2" xfId="5818"/>
    <cellStyle name="Output 2 3 2 10" xfId="11734"/>
    <cellStyle name="Output 2 3 2 10 2" xfId="21746"/>
    <cellStyle name="Output 2 3 2 10 2 2" xfId="39712"/>
    <cellStyle name="Output 2 3 2 10 3" xfId="25959"/>
    <cellStyle name="Output 2 3 2 10 3 2" xfId="45598"/>
    <cellStyle name="Output 2 3 2 10 4" xfId="16599"/>
    <cellStyle name="Output 2 3 2 10 4 2" xfId="30614"/>
    <cellStyle name="Output 2 3 2 10 5" xfId="35583"/>
    <cellStyle name="Output 2 3 2 11" xfId="11806"/>
    <cellStyle name="Output 2 3 2 11 2" xfId="21818"/>
    <cellStyle name="Output 2 3 2 11 2 2" xfId="38033"/>
    <cellStyle name="Output 2 3 2 11 3" xfId="26031"/>
    <cellStyle name="Output 2 3 2 11 3 2" xfId="36987"/>
    <cellStyle name="Output 2 3 2 11 4" xfId="16671"/>
    <cellStyle name="Output 2 3 2 11 4 2" xfId="30548"/>
    <cellStyle name="Output 2 3 2 11 5" xfId="39154"/>
    <cellStyle name="Output 2 3 2 12" xfId="11205"/>
    <cellStyle name="Output 2 3 2 12 2" xfId="21217"/>
    <cellStyle name="Output 2 3 2 12 2 2" xfId="30133"/>
    <cellStyle name="Output 2 3 2 12 3" xfId="25454"/>
    <cellStyle name="Output 2 3 2 12 3 2" xfId="40335"/>
    <cellStyle name="Output 2 3 2 12 4" xfId="16070"/>
    <cellStyle name="Output 2 3 2 12 4 2" xfId="31131"/>
    <cellStyle name="Output 2 3 2 12 5" xfId="42234"/>
    <cellStyle name="Output 2 3 2 13" xfId="11069"/>
    <cellStyle name="Output 2 3 2 13 2" xfId="21081"/>
    <cellStyle name="Output 2 3 2 13 2 2" xfId="38392"/>
    <cellStyle name="Output 2 3 2 13 3" xfId="25330"/>
    <cellStyle name="Output 2 3 2 13 3 2" xfId="45659"/>
    <cellStyle name="Output 2 3 2 13 4" xfId="15934"/>
    <cellStyle name="Output 2 3 2 13 4 2" xfId="31267"/>
    <cellStyle name="Output 2 3 2 13 5" xfId="41879"/>
    <cellStyle name="Output 2 3 2 14" xfId="10951"/>
    <cellStyle name="Output 2 3 2 14 2" xfId="20963"/>
    <cellStyle name="Output 2 3 2 14 2 2" xfId="40405"/>
    <cellStyle name="Output 2 3 2 14 3" xfId="25212"/>
    <cellStyle name="Output 2 3 2 14 3 2" xfId="46027"/>
    <cellStyle name="Output 2 3 2 14 4" xfId="15816"/>
    <cellStyle name="Output 2 3 2 14 4 2" xfId="31385"/>
    <cellStyle name="Output 2 3 2 14 5" xfId="39088"/>
    <cellStyle name="Output 2 3 2 15" xfId="10145"/>
    <cellStyle name="Output 2 3 2 15 2" xfId="20169"/>
    <cellStyle name="Output 2 3 2 15 2 2" xfId="30218"/>
    <cellStyle name="Output 2 3 2 15 3" xfId="24513"/>
    <cellStyle name="Output 2 3 2 15 3 2" xfId="46353"/>
    <cellStyle name="Output 2 3 2 15 4" xfId="15010"/>
    <cellStyle name="Output 2 3 2 15 4 2" xfId="32191"/>
    <cellStyle name="Output 2 3 2 15 5" xfId="38791"/>
    <cellStyle name="Output 2 3 2 16" xfId="11921"/>
    <cellStyle name="Output 2 3 2 16 2" xfId="21915"/>
    <cellStyle name="Output 2 3 2 16 2 2" xfId="45974"/>
    <cellStyle name="Output 2 3 2 16 3" xfId="26122"/>
    <cellStyle name="Output 2 3 2 16 3 2" xfId="29611"/>
    <cellStyle name="Output 2 3 2 16 4" xfId="16786"/>
    <cellStyle name="Output 2 3 2 16 4 2" xfId="30433"/>
    <cellStyle name="Output 2 3 2 16 5" xfId="41838"/>
    <cellStyle name="Output 2 3 2 17" xfId="10390"/>
    <cellStyle name="Output 2 3 2 17 2" xfId="20414"/>
    <cellStyle name="Output 2 3 2 17 2 2" xfId="43400"/>
    <cellStyle name="Output 2 3 2 17 3" xfId="24717"/>
    <cellStyle name="Output 2 3 2 17 3 2" xfId="46061"/>
    <cellStyle name="Output 2 3 2 17 4" xfId="15255"/>
    <cellStyle name="Output 2 3 2 17 4 2" xfId="31946"/>
    <cellStyle name="Output 2 3 2 17 5" xfId="42190"/>
    <cellStyle name="Output 2 3 2 18" xfId="19397"/>
    <cellStyle name="Output 2 3 2 18 2" xfId="44522"/>
    <cellStyle name="Output 2 3 2 19" xfId="19188"/>
    <cellStyle name="Output 2 3 2 19 2" xfId="41447"/>
    <cellStyle name="Output 2 3 2 2" xfId="5819"/>
    <cellStyle name="Output 2 3 2 2 10" xfId="10952"/>
    <cellStyle name="Output 2 3 2 2 10 2" xfId="20964"/>
    <cellStyle name="Output 2 3 2 2 10 2 2" xfId="46434"/>
    <cellStyle name="Output 2 3 2 2 10 3" xfId="25213"/>
    <cellStyle name="Output 2 3 2 2 10 3 2" xfId="43295"/>
    <cellStyle name="Output 2 3 2 2 10 4" xfId="15817"/>
    <cellStyle name="Output 2 3 2 2 10 4 2" xfId="31384"/>
    <cellStyle name="Output 2 3 2 2 10 5" xfId="45070"/>
    <cellStyle name="Output 2 3 2 2 11" xfId="10144"/>
    <cellStyle name="Output 2 3 2 2 11 2" xfId="20168"/>
    <cellStyle name="Output 2 3 2 2 11 2 2" xfId="37182"/>
    <cellStyle name="Output 2 3 2 2 11 3" xfId="24512"/>
    <cellStyle name="Output 2 3 2 2 11 3 2" xfId="40320"/>
    <cellStyle name="Output 2 3 2 2 11 4" xfId="15009"/>
    <cellStyle name="Output 2 3 2 2 11 4 2" xfId="32192"/>
    <cellStyle name="Output 2 3 2 2 11 5" xfId="36045"/>
    <cellStyle name="Output 2 3 2 2 12" xfId="11922"/>
    <cellStyle name="Output 2 3 2 2 12 2" xfId="21916"/>
    <cellStyle name="Output 2 3 2 2 12 2 2" xfId="43238"/>
    <cellStyle name="Output 2 3 2 2 12 3" xfId="26123"/>
    <cellStyle name="Output 2 3 2 2 12 3 2" xfId="29610"/>
    <cellStyle name="Output 2 3 2 2 12 4" xfId="16787"/>
    <cellStyle name="Output 2 3 2 2 12 4 2" xfId="30432"/>
    <cellStyle name="Output 2 3 2 2 12 5" xfId="35527"/>
    <cellStyle name="Output 2 3 2 2 13" xfId="10389"/>
    <cellStyle name="Output 2 3 2 2 13 2" xfId="20413"/>
    <cellStyle name="Output 2 3 2 2 13 2 2" xfId="46129"/>
    <cellStyle name="Output 2 3 2 2 13 3" xfId="24716"/>
    <cellStyle name="Output 2 3 2 2 13 3 2" xfId="40020"/>
    <cellStyle name="Output 2 3 2 2 13 4" xfId="15254"/>
    <cellStyle name="Output 2 3 2 2 13 4 2" xfId="31947"/>
    <cellStyle name="Output 2 3 2 2 13 5" xfId="44960"/>
    <cellStyle name="Output 2 3 2 2 14" xfId="19398"/>
    <cellStyle name="Output 2 3 2 2 14 2" xfId="41653"/>
    <cellStyle name="Output 2 3 2 2 15" xfId="19187"/>
    <cellStyle name="Output 2 3 2 2 15 2" xfId="44321"/>
    <cellStyle name="Output 2 3 2 2 16" xfId="14405"/>
    <cellStyle name="Output 2 3 2 2 16 2" xfId="32749"/>
    <cellStyle name="Output 2 3 2 2 17" xfId="45182"/>
    <cellStyle name="Output 2 3 2 2 2" xfId="5820"/>
    <cellStyle name="Output 2 3 2 2 2 10" xfId="10143"/>
    <cellStyle name="Output 2 3 2 2 2 10 2" xfId="20167"/>
    <cellStyle name="Output 2 3 2 2 2 10 2 2" xfId="43478"/>
    <cellStyle name="Output 2 3 2 2 2 10 3" xfId="24511"/>
    <cellStyle name="Output 2 3 2 2 2 10 3 2" xfId="35221"/>
    <cellStyle name="Output 2 3 2 2 2 10 4" xfId="15008"/>
    <cellStyle name="Output 2 3 2 2 2 10 4 2" xfId="32193"/>
    <cellStyle name="Output 2 3 2 2 2 10 5" xfId="42350"/>
    <cellStyle name="Output 2 3 2 2 2 11" xfId="11923"/>
    <cellStyle name="Output 2 3 2 2 2 11 2" xfId="21917"/>
    <cellStyle name="Output 2 3 2 2 2 11 2 2" xfId="36940"/>
    <cellStyle name="Output 2 3 2 2 2 11 3" xfId="26124"/>
    <cellStyle name="Output 2 3 2 2 2 11 3 2" xfId="29609"/>
    <cellStyle name="Output 2 3 2 2 2 11 4" xfId="16788"/>
    <cellStyle name="Output 2 3 2 2 2 11 4 2" xfId="30431"/>
    <cellStyle name="Output 2 3 2 2 2 11 5" xfId="38901"/>
    <cellStyle name="Output 2 3 2 2 2 12" xfId="10388"/>
    <cellStyle name="Output 2 3 2 2 2 12 2" xfId="20412"/>
    <cellStyle name="Output 2 3 2 2 2 12 2 2" xfId="40087"/>
    <cellStyle name="Output 2 3 2 2 2 12 3" xfId="24715"/>
    <cellStyle name="Output 2 3 2 2 2 12 3 2" xfId="36992"/>
    <cellStyle name="Output 2 3 2 2 2 12 4" xfId="15253"/>
    <cellStyle name="Output 2 3 2 2 2 12 4 2" xfId="31948"/>
    <cellStyle name="Output 2 3 2 2 2 12 5" xfId="38980"/>
    <cellStyle name="Output 2 3 2 2 2 13" xfId="19399"/>
    <cellStyle name="Output 2 3 2 2 2 13 2" xfId="35384"/>
    <cellStyle name="Output 2 3 2 2 2 14" xfId="19186"/>
    <cellStyle name="Output 2 3 2 2 2 14 2" xfId="38284"/>
    <cellStyle name="Output 2 3 2 2 2 15" xfId="14406"/>
    <cellStyle name="Output 2 3 2 2 2 15 2" xfId="32748"/>
    <cellStyle name="Output 2 3 2 2 2 16" xfId="42423"/>
    <cellStyle name="Output 2 3 2 2 2 2" xfId="11648"/>
    <cellStyle name="Output 2 3 2 2 2 2 2" xfId="21660"/>
    <cellStyle name="Output 2 3 2 2 2 2 2 2" xfId="37861"/>
    <cellStyle name="Output 2 3 2 2 2 2 3" xfId="25879"/>
    <cellStyle name="Output 2 3 2 2 2 2 3 2" xfId="29700"/>
    <cellStyle name="Output 2 3 2 2 2 2 4" xfId="16513"/>
    <cellStyle name="Output 2 3 2 2 2 2 4 2" xfId="30700"/>
    <cellStyle name="Output 2 3 2 2 2 2 5" xfId="35667"/>
    <cellStyle name="Output 2 3 2 2 2 3" xfId="11471"/>
    <cellStyle name="Output 2 3 2 2 2 3 2" xfId="21483"/>
    <cellStyle name="Output 2 3 2 2 2 3 2 2" xfId="29903"/>
    <cellStyle name="Output 2 3 2 2 2 3 3" xfId="25714"/>
    <cellStyle name="Output 2 3 2 2 2 3 3 2" xfId="29741"/>
    <cellStyle name="Output 2 3 2 2 2 3 4" xfId="16336"/>
    <cellStyle name="Output 2 3 2 2 2 3 4 2" xfId="30877"/>
    <cellStyle name="Output 2 3 2 2 2 3 5" xfId="42070"/>
    <cellStyle name="Output 2 3 2 2 2 4" xfId="10692"/>
    <cellStyle name="Output 2 3 2 2 2 4 2" xfId="20716"/>
    <cellStyle name="Output 2 3 2 2 2 4 2 2" xfId="40401"/>
    <cellStyle name="Output 2 3 2 2 2 4 3" xfId="24977"/>
    <cellStyle name="Output 2 3 2 2 2 4 3 2" xfId="41315"/>
    <cellStyle name="Output 2 3 2 2 2 4 4" xfId="15557"/>
    <cellStyle name="Output 2 3 2 2 2 4 4 2" xfId="31644"/>
    <cellStyle name="Output 2 3 2 2 2 4 5" xfId="38752"/>
    <cellStyle name="Output 2 3 2 2 2 5" xfId="11736"/>
    <cellStyle name="Output 2 3 2 2 2 5 2" xfId="21748"/>
    <cellStyle name="Output 2 3 2 2 2 5 2 2" xfId="43021"/>
    <cellStyle name="Output 2 3 2 2 2 5 3" xfId="25961"/>
    <cellStyle name="Output 2 3 2 2 2 5 3 2" xfId="39706"/>
    <cellStyle name="Output 2 3 2 2 2 5 4" xfId="16601"/>
    <cellStyle name="Output 2 3 2 2 2 5 4 2" xfId="30612"/>
    <cellStyle name="Output 2 3 2 2 2 5 5" xfId="36144"/>
    <cellStyle name="Output 2 3 2 2 2 6" xfId="11808"/>
    <cellStyle name="Output 2 3 2 2 2 6 2" xfId="21820"/>
    <cellStyle name="Output 2 3 2 2 2 6 2 2" xfId="41001"/>
    <cellStyle name="Output 2 3 2 2 2 6 3" xfId="26033"/>
    <cellStyle name="Output 2 3 2 2 2 6 3 2" xfId="45596"/>
    <cellStyle name="Output 2 3 2 2 2 6 4" xfId="16673"/>
    <cellStyle name="Output 2 3 2 2 2 6 4 2" xfId="30546"/>
    <cellStyle name="Output 2 3 2 2 2 6 5" xfId="36061"/>
    <cellStyle name="Output 2 3 2 2 2 7" xfId="11207"/>
    <cellStyle name="Output 2 3 2 2 2 7 2" xfId="21219"/>
    <cellStyle name="Output 2 3 2 2 2 7 2 2" xfId="30131"/>
    <cellStyle name="Output 2 3 2 2 2 7 3" xfId="25456"/>
    <cellStyle name="Output 2 3 2 2 2 7 3 2" xfId="43649"/>
    <cellStyle name="Output 2 3 2 2 2 7 4" xfId="16072"/>
    <cellStyle name="Output 2 3 2 2 2 7 4 2" xfId="31129"/>
    <cellStyle name="Output 2 3 2 2 2 7 5" xfId="38759"/>
    <cellStyle name="Output 2 3 2 2 2 8" xfId="11071"/>
    <cellStyle name="Output 2 3 2 2 2 8 2" xfId="21083"/>
    <cellStyle name="Output 2 3 2 2 2 8 2 2" xfId="38461"/>
    <cellStyle name="Output 2 3 2 2 2 8 3" xfId="25332"/>
    <cellStyle name="Output 2 3 2 2 2 8 3 2" xfId="36611"/>
    <cellStyle name="Output 2 3 2 2 2 8 4" xfId="15936"/>
    <cellStyle name="Output 2 3 2 2 2 8 4 2" xfId="31265"/>
    <cellStyle name="Output 2 3 2 2 2 8 5" xfId="38815"/>
    <cellStyle name="Output 2 3 2 2 2 9" xfId="10953"/>
    <cellStyle name="Output 2 3 2 2 2 9 2" xfId="20965"/>
    <cellStyle name="Output 2 3 2 2 2 9 2 2" xfId="43721"/>
    <cellStyle name="Output 2 3 2 2 2 9 3" xfId="25214"/>
    <cellStyle name="Output 2 3 2 2 2 9 3 2" xfId="37000"/>
    <cellStyle name="Output 2 3 2 2 2 9 4" xfId="15818"/>
    <cellStyle name="Output 2 3 2 2 2 9 4 2" xfId="31383"/>
    <cellStyle name="Output 2 3 2 2 2 9 5" xfId="42299"/>
    <cellStyle name="Output 2 3 2 2 3" xfId="11647"/>
    <cellStyle name="Output 2 3 2 2 3 2" xfId="21659"/>
    <cellStyle name="Output 2 3 2 2 3 2 2" xfId="44141"/>
    <cellStyle name="Output 2 3 2 2 3 3" xfId="25878"/>
    <cellStyle name="Output 2 3 2 2 3 3 2" xfId="29701"/>
    <cellStyle name="Output 2 3 2 2 3 4" xfId="16512"/>
    <cellStyle name="Output 2 3 2 2 3 4 2" xfId="30701"/>
    <cellStyle name="Output 2 3 2 2 3 5" xfId="41977"/>
    <cellStyle name="Output 2 3 2 2 4" xfId="11470"/>
    <cellStyle name="Output 2 3 2 2 4 2" xfId="21482"/>
    <cellStyle name="Output 2 3 2 2 4 2 2" xfId="29904"/>
    <cellStyle name="Output 2 3 2 2 4 3" xfId="25713"/>
    <cellStyle name="Output 2 3 2 2 4 3 2" xfId="29742"/>
    <cellStyle name="Output 2 3 2 2 4 4" xfId="16335"/>
    <cellStyle name="Output 2 3 2 2 4 4 2" xfId="30878"/>
    <cellStyle name="Output 2 3 2 2 4 5" xfId="44851"/>
    <cellStyle name="Output 2 3 2 2 5" xfId="10693"/>
    <cellStyle name="Output 2 3 2 2 5 2" xfId="20717"/>
    <cellStyle name="Output 2 3 2 2 5 2 2" xfId="46429"/>
    <cellStyle name="Output 2 3 2 2 5 3" xfId="24978"/>
    <cellStyle name="Output 2 3 2 2 5 3 2" xfId="39981"/>
    <cellStyle name="Output 2 3 2 2 5 4" xfId="15558"/>
    <cellStyle name="Output 2 3 2 2 5 4 2" xfId="31643"/>
    <cellStyle name="Output 2 3 2 2 5 5" xfId="44769"/>
    <cellStyle name="Output 2 3 2 2 6" xfId="11735"/>
    <cellStyle name="Output 2 3 2 2 6 2" xfId="21747"/>
    <cellStyle name="Output 2 3 2 2 6 2 2" xfId="45768"/>
    <cellStyle name="Output 2 3 2 2 6 3" xfId="25960"/>
    <cellStyle name="Output 2 3 2 2 6 3 2" xfId="36552"/>
    <cellStyle name="Output 2 3 2 2 6 4" xfId="16600"/>
    <cellStyle name="Output 2 3 2 2 6 4 2" xfId="30613"/>
    <cellStyle name="Output 2 3 2 2 6 5" xfId="39218"/>
    <cellStyle name="Output 2 3 2 2 7" xfId="11807"/>
    <cellStyle name="Output 2 3 2 2 7 2" xfId="21819"/>
    <cellStyle name="Output 2 3 2 2 7 2 2" xfId="41261"/>
    <cellStyle name="Output 2 3 2 2 7 3" xfId="26032"/>
    <cellStyle name="Output 2 3 2 2 7 3 2" xfId="39534"/>
    <cellStyle name="Output 2 3 2 2 7 4" xfId="16672"/>
    <cellStyle name="Output 2 3 2 2 7 4 2" xfId="30547"/>
    <cellStyle name="Output 2 3 2 2 7 5" xfId="42371"/>
    <cellStyle name="Output 2 3 2 2 8" xfId="11206"/>
    <cellStyle name="Output 2 3 2 2 8 2" xfId="21218"/>
    <cellStyle name="Output 2 3 2 2 8 2 2" xfId="30132"/>
    <cellStyle name="Output 2 3 2 2 8 3" xfId="25455"/>
    <cellStyle name="Output 2 3 2 2 8 3 2" xfId="46368"/>
    <cellStyle name="Output 2 3 2 2 8 4" xfId="16071"/>
    <cellStyle name="Output 2 3 2 2 8 4 2" xfId="31130"/>
    <cellStyle name="Output 2 3 2 2 8 5" xfId="35931"/>
    <cellStyle name="Output 2 3 2 2 9" xfId="11070"/>
    <cellStyle name="Output 2 3 2 2 9 2" xfId="21082"/>
    <cellStyle name="Output 2 3 2 2 9 2 2" xfId="35288"/>
    <cellStyle name="Output 2 3 2 2 9 3" xfId="25331"/>
    <cellStyle name="Output 2 3 2 2 9 3 2" xfId="42910"/>
    <cellStyle name="Output 2 3 2 2 9 4" xfId="15935"/>
    <cellStyle name="Output 2 3 2 2 9 4 2" xfId="31266"/>
    <cellStyle name="Output 2 3 2 2 9 5" xfId="35568"/>
    <cellStyle name="Output 2 3 2 20" xfId="14404"/>
    <cellStyle name="Output 2 3 2 20 2" xfId="32750"/>
    <cellStyle name="Output 2 3 2 21" xfId="39199"/>
    <cellStyle name="Output 2 3 2 3" xfId="5821"/>
    <cellStyle name="Output 2 3 2 3 10" xfId="10954"/>
    <cellStyle name="Output 2 3 2 3 10 2" xfId="20966"/>
    <cellStyle name="Output 2 3 2 3 10 2 2" xfId="37428"/>
    <cellStyle name="Output 2 3 2 3 10 3" xfId="25215"/>
    <cellStyle name="Output 2 3 2 3 10 3 2" xfId="40028"/>
    <cellStyle name="Output 2 3 2 3 10 4" xfId="15819"/>
    <cellStyle name="Output 2 3 2 3 10 4 2" xfId="31382"/>
    <cellStyle name="Output 2 3 2 3 10 5" xfId="35994"/>
    <cellStyle name="Output 2 3 2 3 11" xfId="10142"/>
    <cellStyle name="Output 2 3 2 3 11 2" xfId="20166"/>
    <cellStyle name="Output 2 3 2 3 11 2 2" xfId="46206"/>
    <cellStyle name="Output 2 3 2 3 11 3" xfId="24510"/>
    <cellStyle name="Output 2 3 2 3 11 3 2" xfId="41490"/>
    <cellStyle name="Output 2 3 2 3 11 4" xfId="15007"/>
    <cellStyle name="Output 2 3 2 3 11 4 2" xfId="32194"/>
    <cellStyle name="Output 2 3 2 3 11 5" xfId="45121"/>
    <cellStyle name="Output 2 3 2 3 12" xfId="11924"/>
    <cellStyle name="Output 2 3 2 3 12 2" xfId="21918"/>
    <cellStyle name="Output 2 3 2 3 12 2 2" xfId="39816"/>
    <cellStyle name="Output 2 3 2 3 12 3" xfId="26125"/>
    <cellStyle name="Output 2 3 2 3 12 3 2" xfId="29608"/>
    <cellStyle name="Output 2 3 2 3 12 4" xfId="16789"/>
    <cellStyle name="Output 2 3 2 3 12 4 2" xfId="30430"/>
    <cellStyle name="Output 2 3 2 3 12 5" xfId="38682"/>
    <cellStyle name="Output 2 3 2 3 13" xfId="10387"/>
    <cellStyle name="Output 2 3 2 3 13 2" xfId="20411"/>
    <cellStyle name="Output 2 3 2 3 13 2 2" xfId="35367"/>
    <cellStyle name="Output 2 3 2 3 13 3" xfId="24714"/>
    <cellStyle name="Output 2 3 2 3 13 3 2" xfId="43287"/>
    <cellStyle name="Output 2 3 2 3 13 4" xfId="15252"/>
    <cellStyle name="Output 2 3 2 3 13 4 2" xfId="31949"/>
    <cellStyle name="Output 2 3 2 3 13 5" xfId="34843"/>
    <cellStyle name="Output 2 3 2 3 14" xfId="19400"/>
    <cellStyle name="Output 2 3 2 3 14 2" xfId="40069"/>
    <cellStyle name="Output 2 3 2 3 15" xfId="19185"/>
    <cellStyle name="Output 2 3 2 3 15 2" xfId="37751"/>
    <cellStyle name="Output 2 3 2 3 16" xfId="14407"/>
    <cellStyle name="Output 2 3 2 3 16 2" xfId="32747"/>
    <cellStyle name="Output 2 3 2 3 17" xfId="36113"/>
    <cellStyle name="Output 2 3 2 3 2" xfId="5822"/>
    <cellStyle name="Output 2 3 2 3 2 10" xfId="10141"/>
    <cellStyle name="Output 2 3 2 3 2 10 2" xfId="20165"/>
    <cellStyle name="Output 2 3 2 3 2 10 2 2" xfId="40164"/>
    <cellStyle name="Output 2 3 2 3 2 10 3" xfId="24509"/>
    <cellStyle name="Output 2 3 2 3 2 10 3 2" xfId="44363"/>
    <cellStyle name="Output 2 3 2 3 2 10 4" xfId="15006"/>
    <cellStyle name="Output 2 3 2 3 2 10 4 2" xfId="32195"/>
    <cellStyle name="Output 2 3 2 3 2 10 5" xfId="39139"/>
    <cellStyle name="Output 2 3 2 3 2 11" xfId="11925"/>
    <cellStyle name="Output 2 3 2 3 2 11 2" xfId="21919"/>
    <cellStyle name="Output 2 3 2 3 2 11 2 2" xfId="45867"/>
    <cellStyle name="Output 2 3 2 3 2 11 3" xfId="26126"/>
    <cellStyle name="Output 2 3 2 3 2 11 3 2" xfId="29607"/>
    <cellStyle name="Output 2 3 2 3 2 11 4" xfId="16790"/>
    <cellStyle name="Output 2 3 2 3 2 11 4 2" xfId="30429"/>
    <cellStyle name="Output 2 3 2 3 2 11 5" xfId="41888"/>
    <cellStyle name="Output 2 3 2 3 2 12" xfId="10386"/>
    <cellStyle name="Output 2 3 2 3 2 12 2" xfId="20410"/>
    <cellStyle name="Output 2 3 2 3 2 12 2 2" xfId="41637"/>
    <cellStyle name="Output 2 3 2 3 2 12 3" xfId="24713"/>
    <cellStyle name="Output 2 3 2 3 2 12 3 2" xfId="46019"/>
    <cellStyle name="Output 2 3 2 3 2 12 4" xfId="15251"/>
    <cellStyle name="Output 2 3 2 3 2 12 4 2" xfId="31950"/>
    <cellStyle name="Output 2 3 2 3 2 12 5" xfId="35782"/>
    <cellStyle name="Output 2 3 2 3 2 13" xfId="19401"/>
    <cellStyle name="Output 2 3 2 3 2 13 2" xfId="46112"/>
    <cellStyle name="Output 2 3 2 3 2 14" xfId="19184"/>
    <cellStyle name="Output 2 3 2 3 2 14 2" xfId="44031"/>
    <cellStyle name="Output 2 3 2 3 2 15" xfId="14408"/>
    <cellStyle name="Output 2 3 2 3 2 15 2" xfId="32746"/>
    <cellStyle name="Output 2 3 2 3 2 16" xfId="38781"/>
    <cellStyle name="Output 2 3 2 3 2 2" xfId="11650"/>
    <cellStyle name="Output 2 3 2 3 2 2 2" xfId="21662"/>
    <cellStyle name="Output 2 3 2 3 2 2 2 2" xfId="46766"/>
    <cellStyle name="Output 2 3 2 3 2 2 3" xfId="25881"/>
    <cellStyle name="Output 2 3 2 3 2 2 3 2" xfId="29698"/>
    <cellStyle name="Output 2 3 2 3 2 2 4" xfId="16515"/>
    <cellStyle name="Output 2 3 2 3 2 2 4 2" xfId="30698"/>
    <cellStyle name="Output 2 3 2 3 2 2 5" xfId="44827"/>
    <cellStyle name="Output 2 3 2 3 2 3" xfId="11473"/>
    <cellStyle name="Output 2 3 2 3 2 3 2" xfId="21485"/>
    <cellStyle name="Output 2 3 2 3 2 3 2 2" xfId="29901"/>
    <cellStyle name="Output 2 3 2 3 2 3 3" xfId="25716"/>
    <cellStyle name="Output 2 3 2 3 2 3 3 2" xfId="29739"/>
    <cellStyle name="Output 2 3 2 3 2 3 4" xfId="16338"/>
    <cellStyle name="Output 2 3 2 3 2 3 4 2" xfId="30875"/>
    <cellStyle name="Output 2 3 2 3 2 3 5" xfId="38910"/>
    <cellStyle name="Output 2 3 2 3 2 4" xfId="10690"/>
    <cellStyle name="Output 2 3 2 3 2 4 2" xfId="20714"/>
    <cellStyle name="Output 2 3 2 3 2 4 2 2" xfId="43221"/>
    <cellStyle name="Output 2 3 2 3 2 4 3" xfId="24975"/>
    <cellStyle name="Output 2 3 2 3 2 4 3 2" xfId="29844"/>
    <cellStyle name="Output 2 3 2 3 2 4 4" xfId="15555"/>
    <cellStyle name="Output 2 3 2 3 2 4 4 2" xfId="31646"/>
    <cellStyle name="Output 2 3 2 3 2 4 5" xfId="42241"/>
    <cellStyle name="Output 2 3 2 3 2 5" xfId="11738"/>
    <cellStyle name="Output 2 3 2 3 2 5 2" xfId="21750"/>
    <cellStyle name="Output 2 3 2 3 2 5 2 2" xfId="39436"/>
    <cellStyle name="Output 2 3 2 3 2 5 3" xfId="25963"/>
    <cellStyle name="Output 2 3 2 3 2 5 3 2" xfId="38254"/>
    <cellStyle name="Output 2 3 2 3 2 5 4" xfId="16603"/>
    <cellStyle name="Output 2 3 2 3 2 5 4 2" xfId="30610"/>
    <cellStyle name="Output 2 3 2 3 2 5 5" xfId="35513"/>
    <cellStyle name="Output 2 3 2 3 2 6" xfId="11810"/>
    <cellStyle name="Output 2 3 2 3 2 6 2" xfId="21822"/>
    <cellStyle name="Output 2 3 2 3 2 6 2 2" xfId="46837"/>
    <cellStyle name="Output 2 3 2 3 2 6 3" xfId="26035"/>
    <cellStyle name="Output 2 3 2 3 2 6 3 2" xfId="39704"/>
    <cellStyle name="Output 2 3 2 3 2 6 4" xfId="16675"/>
    <cellStyle name="Output 2 3 2 3 2 6 4 2" xfId="30544"/>
    <cellStyle name="Output 2 3 2 3 2 6 5" xfId="41886"/>
    <cellStyle name="Output 2 3 2 3 2 7" xfId="11209"/>
    <cellStyle name="Output 2 3 2 3 2 7 2" xfId="21221"/>
    <cellStyle name="Output 2 3 2 3 2 7 2 2" xfId="30129"/>
    <cellStyle name="Output 2 3 2 3 2 7 3" xfId="25458"/>
    <cellStyle name="Output 2 3 2 3 2 7 3 2" xfId="39987"/>
    <cellStyle name="Output 2 3 2 3 2 7 4" xfId="16074"/>
    <cellStyle name="Output 2 3 2 3 2 7 4 2" xfId="31127"/>
    <cellStyle name="Output 2 3 2 3 2 7 5" xfId="41965"/>
    <cellStyle name="Output 2 3 2 3 2 8" xfId="11073"/>
    <cellStyle name="Output 2 3 2 3 2 8 2" xfId="21085"/>
    <cellStyle name="Output 2 3 2 3 2 8 2 2" xfId="35355"/>
    <cellStyle name="Output 2 3 2 3 2 8 3" xfId="25334"/>
    <cellStyle name="Output 2 3 2 3 2 8 3 2" xfId="45837"/>
    <cellStyle name="Output 2 3 2 3 2 8 4" xfId="15938"/>
    <cellStyle name="Output 2 3 2 3 2 8 4 2" xfId="31263"/>
    <cellStyle name="Output 2 3 2 3 2 8 5" xfId="42028"/>
    <cellStyle name="Output 2 3 2 3 2 9" xfId="11019"/>
    <cellStyle name="Output 2 3 2 3 2 9 2" xfId="21031"/>
    <cellStyle name="Output 2 3 2 3 2 9 2 2" xfId="43818"/>
    <cellStyle name="Output 2 3 2 3 2 9 3" xfId="25280"/>
    <cellStyle name="Output 2 3 2 3 2 9 3 2" xfId="45835"/>
    <cellStyle name="Output 2 3 2 3 2 9 4" xfId="15884"/>
    <cellStyle name="Output 2 3 2 3 2 9 4 2" xfId="31317"/>
    <cellStyle name="Output 2 3 2 3 2 9 5" xfId="38720"/>
    <cellStyle name="Output 2 3 2 3 3" xfId="11649"/>
    <cellStyle name="Output 2 3 2 3 3 2" xfId="21661"/>
    <cellStyle name="Output 2 3 2 3 3 2 2" xfId="40765"/>
    <cellStyle name="Output 2 3 2 3 3 3" xfId="25880"/>
    <cellStyle name="Output 2 3 2 3 3 3 2" xfId="29699"/>
    <cellStyle name="Output 2 3 2 3 3 4" xfId="16514"/>
    <cellStyle name="Output 2 3 2 3 3 4 2" xfId="30699"/>
    <cellStyle name="Output 2 3 2 3 3 5" xfId="38822"/>
    <cellStyle name="Output 2 3 2 3 4" xfId="11472"/>
    <cellStyle name="Output 2 3 2 3 4 2" xfId="21484"/>
    <cellStyle name="Output 2 3 2 3 4 2 2" xfId="29902"/>
    <cellStyle name="Output 2 3 2 3 4 3" xfId="25715"/>
    <cellStyle name="Output 2 3 2 3 4 3 2" xfId="29740"/>
    <cellStyle name="Output 2 3 2 3 4 4" xfId="16337"/>
    <cellStyle name="Output 2 3 2 3 4 4 2" xfId="30876"/>
    <cellStyle name="Output 2 3 2 3 4 5" xfId="35763"/>
    <cellStyle name="Output 2 3 2 3 5" xfId="10691"/>
    <cellStyle name="Output 2 3 2 3 5 2" xfId="20715"/>
    <cellStyle name="Output 2 3 2 3 5 2 2" xfId="36923"/>
    <cellStyle name="Output 2 3 2 3 5 3" xfId="24976"/>
    <cellStyle name="Output 2 3 2 3 5 3 2" xfId="37978"/>
    <cellStyle name="Output 2 3 2 3 5 4" xfId="15556"/>
    <cellStyle name="Output 2 3 2 3 5 4 2" xfId="31645"/>
    <cellStyle name="Output 2 3 2 3 5 5" xfId="35938"/>
    <cellStyle name="Output 2 3 2 3 6" xfId="11737"/>
    <cellStyle name="Output 2 3 2 3 6 2" xfId="21749"/>
    <cellStyle name="Output 2 3 2 3 6 2 2" xfId="36722"/>
    <cellStyle name="Output 2 3 2 3 6 3" xfId="25962"/>
    <cellStyle name="Output 2 3 2 3 6 3 2" xfId="36716"/>
    <cellStyle name="Output 2 3 2 3 6 4" xfId="16602"/>
    <cellStyle name="Output 2 3 2 3 6 4 2" xfId="30611"/>
    <cellStyle name="Output 2 3 2 3 6 5" xfId="38618"/>
    <cellStyle name="Output 2 3 2 3 7" xfId="11809"/>
    <cellStyle name="Output 2 3 2 3 7 2" xfId="21821"/>
    <cellStyle name="Output 2 3 2 3 7 2 2" xfId="40841"/>
    <cellStyle name="Output 2 3 2 3 7 3" xfId="26034"/>
    <cellStyle name="Output 2 3 2 3 7 3 2" xfId="36550"/>
    <cellStyle name="Output 2 3 2 3 7 4" xfId="16674"/>
    <cellStyle name="Output 2 3 2 3 7 4 2" xfId="30545"/>
    <cellStyle name="Output 2 3 2 3 7 5" xfId="38680"/>
    <cellStyle name="Output 2 3 2 3 8" xfId="11208"/>
    <cellStyle name="Output 2 3 2 3 8 2" xfId="21220"/>
    <cellStyle name="Output 2 3 2 3 8 2 2" xfId="30130"/>
    <cellStyle name="Output 2 3 2 3 8 3" xfId="25457"/>
    <cellStyle name="Output 2 3 2 3 8 3 2" xfId="37353"/>
    <cellStyle name="Output 2 3 2 3 8 4" xfId="16073"/>
    <cellStyle name="Output 2 3 2 3 8 4 2" xfId="31128"/>
    <cellStyle name="Output 2 3 2 3 8 5" xfId="44776"/>
    <cellStyle name="Output 2 3 2 3 9" xfId="11072"/>
    <cellStyle name="Output 2 3 2 3 9 2" xfId="21084"/>
    <cellStyle name="Output 2 3 2 3 9 2 2" xfId="41626"/>
    <cellStyle name="Output 2 3 2 3 9 3" xfId="25333"/>
    <cellStyle name="Output 2 3 2 3 9 3 2" xfId="39782"/>
    <cellStyle name="Output 2 3 2 3 9 4" xfId="15937"/>
    <cellStyle name="Output 2 3 2 3 9 4 2" xfId="31264"/>
    <cellStyle name="Output 2 3 2 3 9 5" xfId="44820"/>
    <cellStyle name="Output 2 3 2 4" xfId="5823"/>
    <cellStyle name="Output 2 3 2 4 10" xfId="10140"/>
    <cellStyle name="Output 2 3 2 4 10 2" xfId="20164"/>
    <cellStyle name="Output 2 3 2 4 10 2 2" xfId="37412"/>
    <cellStyle name="Output 2 3 2 4 10 3" xfId="24508"/>
    <cellStyle name="Output 2 3 2 4 10 3 2" xfId="38325"/>
    <cellStyle name="Output 2 3 2 4 10 4" xfId="15005"/>
    <cellStyle name="Output 2 3 2 4 10 4 2" xfId="32196"/>
    <cellStyle name="Output 2 3 2 4 10 5" xfId="35638"/>
    <cellStyle name="Output 2 3 2 4 11" xfId="11926"/>
    <cellStyle name="Output 2 3 2 4 11 2" xfId="21920"/>
    <cellStyle name="Output 2 3 2 4 11 2 2" xfId="43126"/>
    <cellStyle name="Output 2 3 2 4 11 3" xfId="26127"/>
    <cellStyle name="Output 2 3 2 4 11 3 2" xfId="29606"/>
    <cellStyle name="Output 2 3 2 4 11 4" xfId="16791"/>
    <cellStyle name="Output 2 3 2 4 11 4 2" xfId="30428"/>
    <cellStyle name="Output 2 3 2 4 11 5" xfId="35577"/>
    <cellStyle name="Output 2 3 2 4 12" xfId="10385"/>
    <cellStyle name="Output 2 3 2 4 12 2" xfId="20409"/>
    <cellStyle name="Output 2 3 2 4 12 2 2" xfId="44506"/>
    <cellStyle name="Output 2 3 2 4 12 3" xfId="24712"/>
    <cellStyle name="Output 2 3 2 4 12 3 2" xfId="39976"/>
    <cellStyle name="Output 2 3 2 4 12 4" xfId="15250"/>
    <cellStyle name="Output 2 3 2 4 12 4 2" xfId="31951"/>
    <cellStyle name="Output 2 3 2 4 12 5" xfId="42089"/>
    <cellStyle name="Output 2 3 2 4 13" xfId="19402"/>
    <cellStyle name="Output 2 3 2 4 13 2" xfId="43382"/>
    <cellStyle name="Output 2 3 2 4 14" xfId="19183"/>
    <cellStyle name="Output 2 3 2 4 14 2" xfId="46729"/>
    <cellStyle name="Output 2 3 2 4 15" xfId="14409"/>
    <cellStyle name="Output 2 3 2 4 15 2" xfId="32745"/>
    <cellStyle name="Output 2 3 2 4 16" xfId="44786"/>
    <cellStyle name="Output 2 3 2 4 2" xfId="11651"/>
    <cellStyle name="Output 2 3 2 4 2 2" xfId="21663"/>
    <cellStyle name="Output 2 3 2 4 2 2 2" xfId="44070"/>
    <cellStyle name="Output 2 3 2 4 2 3" xfId="25882"/>
    <cellStyle name="Output 2 3 2 4 2 3 2" xfId="29697"/>
    <cellStyle name="Output 2 3 2 4 2 4" xfId="16516"/>
    <cellStyle name="Output 2 3 2 4 2 4 2" xfId="30697"/>
    <cellStyle name="Output 2 3 2 4 2 5" xfId="35719"/>
    <cellStyle name="Output 2 3 2 4 3" xfId="11474"/>
    <cellStyle name="Output 2 3 2 4 3 2" xfId="21486"/>
    <cellStyle name="Output 2 3 2 4 3 2 2" xfId="40187"/>
    <cellStyle name="Output 2 3 2 4 3 3" xfId="25717"/>
    <cellStyle name="Output 2 3 2 4 3 3 2" xfId="29738"/>
    <cellStyle name="Output 2 3 2 4 3 4" xfId="16339"/>
    <cellStyle name="Output 2 3 2 4 3 4 2" xfId="30874"/>
    <cellStyle name="Output 2 3 2 4 3 5" xfId="44902"/>
    <cellStyle name="Output 2 3 2 4 4" xfId="10689"/>
    <cellStyle name="Output 2 3 2 4 4 2" xfId="20713"/>
    <cellStyle name="Output 2 3 2 4 4 2 2" xfId="45957"/>
    <cellStyle name="Output 2 3 2 4 4 3" xfId="24974"/>
    <cellStyle name="Output 2 3 2 4 4 3 2" xfId="37514"/>
    <cellStyle name="Output 2 3 2 4 4 4" xfId="15554"/>
    <cellStyle name="Output 2 3 2 4 4 4 2" xfId="31647"/>
    <cellStyle name="Output 2 3 2 4 4 5" xfId="45012"/>
    <cellStyle name="Output 2 3 2 4 5" xfId="11739"/>
    <cellStyle name="Output 2 3 2 4 5 2" xfId="21751"/>
    <cellStyle name="Output 2 3 2 4 5 2 2" xfId="45505"/>
    <cellStyle name="Output 2 3 2 4 5 3" xfId="25964"/>
    <cellStyle name="Output 2 3 2 4 5 3 2" xfId="41417"/>
    <cellStyle name="Output 2 3 2 4 5 4" xfId="16604"/>
    <cellStyle name="Output 2 3 2 4 5 4 2" xfId="30609"/>
    <cellStyle name="Output 2 3 2 4 5 5" xfId="38858"/>
    <cellStyle name="Output 2 3 2 4 6" xfId="11811"/>
    <cellStyle name="Output 2 3 2 4 6 2" xfId="21823"/>
    <cellStyle name="Output 2 3 2 4 6 2 2" xfId="44144"/>
    <cellStyle name="Output 2 3 2 4 6 3" xfId="26036"/>
    <cellStyle name="Output 2 3 2 4 6 3 2" xfId="36714"/>
    <cellStyle name="Output 2 3 2 4 6 4" xfId="16676"/>
    <cellStyle name="Output 2 3 2 4 6 4 2" xfId="30543"/>
    <cellStyle name="Output 2 3 2 4 6 5" xfId="35575"/>
    <cellStyle name="Output 2 3 2 4 7" xfId="11210"/>
    <cellStyle name="Output 2 3 2 4 7 2" xfId="21222"/>
    <cellStyle name="Output 2 3 2 4 7 2 2" xfId="30128"/>
    <cellStyle name="Output 2 3 2 4 7 3" xfId="25459"/>
    <cellStyle name="Output 2 3 2 4 7 3 2" xfId="46031"/>
    <cellStyle name="Output 2 3 2 4 7 4" xfId="16075"/>
    <cellStyle name="Output 2 3 2 4 7 4 2" xfId="31126"/>
    <cellStyle name="Output 2 3 2 4 7 5" xfId="35655"/>
    <cellStyle name="Output 2 3 2 4 8" xfId="11074"/>
    <cellStyle name="Output 2 3 2 4 8 2" xfId="21086"/>
    <cellStyle name="Output 2 3 2 4 8 2 2" xfId="40433"/>
    <cellStyle name="Output 2 3 2 4 8 3" xfId="25335"/>
    <cellStyle name="Output 2 3 2 4 8 3 2" xfId="43092"/>
    <cellStyle name="Output 2 3 2 4 8 4" xfId="15939"/>
    <cellStyle name="Output 2 3 2 4 8 4 2" xfId="31262"/>
    <cellStyle name="Output 2 3 2 4 8 5" xfId="35712"/>
    <cellStyle name="Output 2 3 2 4 9" xfId="11020"/>
    <cellStyle name="Output 2 3 2 4 9 2" xfId="21032"/>
    <cellStyle name="Output 2 3 2 4 9 2 2" xfId="37530"/>
    <cellStyle name="Output 2 3 2 4 9 3" xfId="25281"/>
    <cellStyle name="Output 2 3 2 4 9 3 2" xfId="43090"/>
    <cellStyle name="Output 2 3 2 4 9 4" xfId="15885"/>
    <cellStyle name="Output 2 3 2 4 9 4 2" xfId="31316"/>
    <cellStyle name="Output 2 3 2 4 9 5" xfId="44737"/>
    <cellStyle name="Output 2 3 2 5" xfId="5824"/>
    <cellStyle name="Output 2 3 2 5 10" xfId="10139"/>
    <cellStyle name="Output 2 3 2 5 10 2" xfId="20163"/>
    <cellStyle name="Output 2 3 2 5 10 2 2" xfId="43706"/>
    <cellStyle name="Output 2 3 2 5 10 3" xfId="24507"/>
    <cellStyle name="Output 2 3 2 5 10 3 2" xfId="36636"/>
    <cellStyle name="Output 2 3 2 5 10 4" xfId="15004"/>
    <cellStyle name="Output 2 3 2 5 10 4 2" xfId="32197"/>
    <cellStyle name="Output 2 3 2 5 10 5" xfId="41948"/>
    <cellStyle name="Output 2 3 2 5 11" xfId="11927"/>
    <cellStyle name="Output 2 3 2 5 11 2" xfId="21921"/>
    <cellStyle name="Output 2 3 2 5 11 2 2" xfId="36828"/>
    <cellStyle name="Output 2 3 2 5 11 3" xfId="26128"/>
    <cellStyle name="Output 2 3 2 5 11 3 2" xfId="29605"/>
    <cellStyle name="Output 2 3 2 5 11 4" xfId="16792"/>
    <cellStyle name="Output 2 3 2 5 11 4 2" xfId="30427"/>
    <cellStyle name="Output 2 3 2 5 11 5" xfId="39212"/>
    <cellStyle name="Output 2 3 2 5 12" xfId="10384"/>
    <cellStyle name="Output 2 3 2 5 12 2" xfId="20408"/>
    <cellStyle name="Output 2 3 2 5 12 2 2" xfId="38472"/>
    <cellStyle name="Output 2 3 2 5 12 3" xfId="24711"/>
    <cellStyle name="Output 2 3 2 5 12 3 2" xfId="37341"/>
    <cellStyle name="Output 2 3 2 5 12 4" xfId="15249"/>
    <cellStyle name="Output 2 3 2 5 12 4 2" xfId="31952"/>
    <cellStyle name="Output 2 3 2 5 12 5" xfId="44870"/>
    <cellStyle name="Output 2 3 2 5 13" xfId="19403"/>
    <cellStyle name="Output 2 3 2 5 13 2" xfId="37088"/>
    <cellStyle name="Output 2 3 2 5 14" xfId="19182"/>
    <cellStyle name="Output 2 3 2 5 14 2" xfId="40726"/>
    <cellStyle name="Output 2 3 2 5 15" xfId="14410"/>
    <cellStyle name="Output 2 3 2 5 15 2" xfId="32744"/>
    <cellStyle name="Output 2 3 2 5 16" xfId="41993"/>
    <cellStyle name="Output 2 3 2 5 2" xfId="11652"/>
    <cellStyle name="Output 2 3 2 5 2 2" xfId="21664"/>
    <cellStyle name="Output 2 3 2 5 2 2 2" xfId="37790"/>
    <cellStyle name="Output 2 3 2 5 2 3" xfId="25883"/>
    <cellStyle name="Output 2 3 2 5 2 3 2" xfId="29696"/>
    <cellStyle name="Output 2 3 2 5 2 4" xfId="16517"/>
    <cellStyle name="Output 2 3 2 5 2 4 2" xfId="30696"/>
    <cellStyle name="Output 2 3 2 5 2 5" xfId="39082"/>
    <cellStyle name="Output 2 3 2 5 3" xfId="11475"/>
    <cellStyle name="Output 2 3 2 5 3 2" xfId="21487"/>
    <cellStyle name="Output 2 3 2 5 3 2 2" xfId="46229"/>
    <cellStyle name="Output 2 3 2 5 3 3" xfId="25718"/>
    <cellStyle name="Output 2 3 2 5 3 3 2" xfId="29737"/>
    <cellStyle name="Output 2 3 2 5 3 4" xfId="16340"/>
    <cellStyle name="Output 2 3 2 5 3 4 2" xfId="30873"/>
    <cellStyle name="Output 2 3 2 5 3 5" xfId="42121"/>
    <cellStyle name="Output 2 3 2 5 4" xfId="10688"/>
    <cellStyle name="Output 2 3 2 5 4 2" xfId="20712"/>
    <cellStyle name="Output 2 3 2 5 4 2 2" xfId="39910"/>
    <cellStyle name="Output 2 3 2 5 4 3" xfId="24973"/>
    <cellStyle name="Output 2 3 2 5 4 3 2" xfId="43802"/>
    <cellStyle name="Output 2 3 2 5 4 4" xfId="15553"/>
    <cellStyle name="Output 2 3 2 5 4 4 2" xfId="31648"/>
    <cellStyle name="Output 2 3 2 5 4 5" xfId="39031"/>
    <cellStyle name="Output 2 3 2 5 5" xfId="11740"/>
    <cellStyle name="Output 2 3 2 5 5 2" xfId="21752"/>
    <cellStyle name="Output 2 3 2 5 5 2 2" xfId="42750"/>
    <cellStyle name="Output 2 3 2 5 5 3" xfId="25965"/>
    <cellStyle name="Output 2 3 2 5 5 3 2" xfId="35148"/>
    <cellStyle name="Output 2 3 2 5 5 4" xfId="16605"/>
    <cellStyle name="Output 2 3 2 5 5 4 2" xfId="30608"/>
    <cellStyle name="Output 2 3 2 5 5 5" xfId="35757"/>
    <cellStyle name="Output 2 3 2 5 6" xfId="11812"/>
    <cellStyle name="Output 2 3 2 5 6 2" xfId="21824"/>
    <cellStyle name="Output 2 3 2 5 6 2 2" xfId="37864"/>
    <cellStyle name="Output 2 3 2 5 6 3" xfId="26037"/>
    <cellStyle name="Output 2 3 2 5 6 3 2" xfId="38256"/>
    <cellStyle name="Output 2 3 2 5 6 4" xfId="16677"/>
    <cellStyle name="Output 2 3 2 5 6 4 2" xfId="30542"/>
    <cellStyle name="Output 2 3 2 5 6 5" xfId="38955"/>
    <cellStyle name="Output 2 3 2 5 7" xfId="11211"/>
    <cellStyle name="Output 2 3 2 5 7 2" xfId="21223"/>
    <cellStyle name="Output 2 3 2 5 7 2 2" xfId="30127"/>
    <cellStyle name="Output 2 3 2 5 7 3" xfId="25460"/>
    <cellStyle name="Output 2 3 2 5 7 3 2" xfId="43299"/>
    <cellStyle name="Output 2 3 2 5 7 4" xfId="16076"/>
    <cellStyle name="Output 2 3 2 5 7 4 2" xfId="31125"/>
    <cellStyle name="Output 2 3 2 5 7 5" xfId="39072"/>
    <cellStyle name="Output 2 3 2 5 8" xfId="11087"/>
    <cellStyle name="Output 2 3 2 5 8 2" xfId="21099"/>
    <cellStyle name="Output 2 3 2 5 8 2 2" xfId="40407"/>
    <cellStyle name="Output 2 3 2 5 8 3" xfId="25336"/>
    <cellStyle name="Output 2 3 2 5 8 3 2" xfId="36794"/>
    <cellStyle name="Output 2 3 2 5 8 4" xfId="15952"/>
    <cellStyle name="Output 2 3 2 5 8 4 2" xfId="31249"/>
    <cellStyle name="Output 2 3 2 5 8 5" xfId="38970"/>
    <cellStyle name="Output 2 3 2 5 9" xfId="11021"/>
    <cellStyle name="Output 2 3 2 5 9 2" xfId="21033"/>
    <cellStyle name="Output 2 3 2 5 9 2 2" xfId="40271"/>
    <cellStyle name="Output 2 3 2 5 9 3" xfId="25282"/>
    <cellStyle name="Output 2 3 2 5 9 3 2" xfId="36792"/>
    <cellStyle name="Output 2 3 2 5 9 4" xfId="15886"/>
    <cellStyle name="Output 2 3 2 5 9 4 2" xfId="31315"/>
    <cellStyle name="Output 2 3 2 5 9 5" xfId="41926"/>
    <cellStyle name="Output 2 3 2 6" xfId="5825"/>
    <cellStyle name="Output 2 3 2 6 10" xfId="10138"/>
    <cellStyle name="Output 2 3 2 6 10 2" xfId="20162"/>
    <cellStyle name="Output 2 3 2 6 10 2 2" xfId="46419"/>
    <cellStyle name="Output 2 3 2 6 10 3" xfId="24506"/>
    <cellStyle name="Output 2 3 2 6 10 3 2" xfId="42935"/>
    <cellStyle name="Output 2 3 2 6 10 4" xfId="15003"/>
    <cellStyle name="Output 2 3 2 6 10 4 2" xfId="32198"/>
    <cellStyle name="Output 2 3 2 6 10 5" xfId="44759"/>
    <cellStyle name="Output 2 3 2 6 11" xfId="11928"/>
    <cellStyle name="Output 2 3 2 6 11 2" xfId="21922"/>
    <cellStyle name="Output 2 3 2 6 11 2 2" xfId="39543"/>
    <cellStyle name="Output 2 3 2 6 11 3" xfId="26129"/>
    <cellStyle name="Output 2 3 2 6 11 3 2" xfId="29604"/>
    <cellStyle name="Output 2 3 2 6 11 4" xfId="16793"/>
    <cellStyle name="Output 2 3 2 6 11 4 2" xfId="30426"/>
    <cellStyle name="Output 2 3 2 6 11 5" xfId="36138"/>
    <cellStyle name="Output 2 3 2 6 12" xfId="10383"/>
    <cellStyle name="Output 2 3 2 6 12 2" xfId="20407"/>
    <cellStyle name="Output 2 3 2 6 12 2 2" xfId="35299"/>
    <cellStyle name="Output 2 3 2 6 12 3" xfId="24710"/>
    <cellStyle name="Output 2 3 2 6 12 3 2" xfId="43637"/>
    <cellStyle name="Output 2 3 2 6 12 4" xfId="15248"/>
    <cellStyle name="Output 2 3 2 6 12 4 2" xfId="31953"/>
    <cellStyle name="Output 2 3 2 6 12 5" xfId="38883"/>
    <cellStyle name="Output 2 3 2 6 13" xfId="19404"/>
    <cellStyle name="Output 2 3 2 6 13 2" xfId="39425"/>
    <cellStyle name="Output 2 3 2 6 14" xfId="19181"/>
    <cellStyle name="Output 2 3 2 6 14 2" xfId="41037"/>
    <cellStyle name="Output 2 3 2 6 15" xfId="14411"/>
    <cellStyle name="Output 2 3 2 6 15 2" xfId="32743"/>
    <cellStyle name="Output 2 3 2 6 16" xfId="35677"/>
    <cellStyle name="Output 2 3 2 6 2" xfId="11653"/>
    <cellStyle name="Output 2 3 2 6 2 2" xfId="21665"/>
    <cellStyle name="Output 2 3 2 6 2 2 2" xfId="40513"/>
    <cellStyle name="Output 2 3 2 6 2 3" xfId="25884"/>
    <cellStyle name="Output 2 3 2 6 2 3 2" xfId="29695"/>
    <cellStyle name="Output 2 3 2 6 2 4" xfId="16518"/>
    <cellStyle name="Output 2 3 2 6 2 4 2" xfId="30695"/>
    <cellStyle name="Output 2 3 2 6 2 5" xfId="35988"/>
    <cellStyle name="Output 2 3 2 6 3" xfId="11476"/>
    <cellStyle name="Output 2 3 2 6 3 2" xfId="21488"/>
    <cellStyle name="Output 2 3 2 6 3 2 2" xfId="43501"/>
    <cellStyle name="Output 2 3 2 6 3 3" xfId="25719"/>
    <cellStyle name="Output 2 3 2 6 3 3 2" xfId="29736"/>
    <cellStyle name="Output 2 3 2 6 3 4" xfId="16341"/>
    <cellStyle name="Output 2 3 2 6 3 4 2" xfId="30872"/>
    <cellStyle name="Output 2 3 2 6 3 5" xfId="35812"/>
    <cellStyle name="Output 2 3 2 6 4" xfId="10687"/>
    <cellStyle name="Output 2 3 2 6 4 2" xfId="20711"/>
    <cellStyle name="Output 2 3 2 6 4 2 2" xfId="37289"/>
    <cellStyle name="Output 2 3 2 6 4 3" xfId="24972"/>
    <cellStyle name="Output 2 3 2 6 4 3 2" xfId="46512"/>
    <cellStyle name="Output 2 3 2 6 4 4" xfId="15552"/>
    <cellStyle name="Output 2 3 2 6 4 4 2" xfId="31649"/>
    <cellStyle name="Output 2 3 2 6 4 5" xfId="35877"/>
    <cellStyle name="Output 2 3 2 6 5" xfId="11741"/>
    <cellStyle name="Output 2 3 2 6 5 2" xfId="21753"/>
    <cellStyle name="Output 2 3 2 6 5 2 2" xfId="36453"/>
    <cellStyle name="Output 2 3 2 6 5 3" xfId="25966"/>
    <cellStyle name="Output 2 3 2 6 5 3 2" xfId="40193"/>
    <cellStyle name="Output 2 3 2 6 5 4" xfId="16606"/>
    <cellStyle name="Output 2 3 2 6 5 4 2" xfId="30607"/>
    <cellStyle name="Output 2 3 2 6 5 5" xfId="38590"/>
    <cellStyle name="Output 2 3 2 6 6" xfId="11813"/>
    <cellStyle name="Output 2 3 2 6 6 2" xfId="21825"/>
    <cellStyle name="Output 2 3 2 6 6 2 2" xfId="40768"/>
    <cellStyle name="Output 2 3 2 6 6 3" xfId="26038"/>
    <cellStyle name="Output 2 3 2 6 6 3 2" xfId="41419"/>
    <cellStyle name="Output 2 3 2 6 6 4" xfId="16678"/>
    <cellStyle name="Output 2 3 2 6 6 4 2" xfId="30541"/>
    <cellStyle name="Output 2 3 2 6 6 5" xfId="42166"/>
    <cellStyle name="Output 2 3 2 6 7" xfId="11212"/>
    <cellStyle name="Output 2 3 2 6 7 2" xfId="21224"/>
    <cellStyle name="Output 2 3 2 6 7 2 2" xfId="30126"/>
    <cellStyle name="Output 2 3 2 6 7 3" xfId="25461"/>
    <cellStyle name="Output 2 3 2 6 7 3 2" xfId="37004"/>
    <cellStyle name="Output 2 3 2 6 7 4" xfId="16077"/>
    <cellStyle name="Output 2 3 2 6 7 4 2" xfId="31124"/>
    <cellStyle name="Output 2 3 2 6 7 5" xfId="45053"/>
    <cellStyle name="Output 2 3 2 6 8" xfId="11088"/>
    <cellStyle name="Output 2 3 2 6 8 2" xfId="21100"/>
    <cellStyle name="Output 2 3 2 6 8 2 2" xfId="43723"/>
    <cellStyle name="Output 2 3 2 6 8 3" xfId="25337"/>
    <cellStyle name="Output 2 3 2 6 8 3 2" xfId="39494"/>
    <cellStyle name="Output 2 3 2 6 8 4" xfId="15953"/>
    <cellStyle name="Output 2 3 2 6 8 4 2" xfId="31248"/>
    <cellStyle name="Output 2 3 2 6 8 5" xfId="44950"/>
    <cellStyle name="Output 2 3 2 6 9" xfId="11022"/>
    <cellStyle name="Output 2 3 2 6 9 2" xfId="21034"/>
    <cellStyle name="Output 2 3 2 6 9 2 2" xfId="37290"/>
    <cellStyle name="Output 2 3 2 6 9 3" xfId="25283"/>
    <cellStyle name="Output 2 3 2 6 9 3 2" xfId="39492"/>
    <cellStyle name="Output 2 3 2 6 9 4" xfId="15887"/>
    <cellStyle name="Output 2 3 2 6 9 4 2" xfId="31314"/>
    <cellStyle name="Output 2 3 2 6 9 5" xfId="35616"/>
    <cellStyle name="Output 2 3 2 7" xfId="11646"/>
    <cellStyle name="Output 2 3 2 7 2" xfId="21658"/>
    <cellStyle name="Output 2 3 2 7 2 2" xfId="46834"/>
    <cellStyle name="Output 2 3 2 7 3" xfId="25877"/>
    <cellStyle name="Output 2 3 2 7 3 2" xfId="29702"/>
    <cellStyle name="Output 2 3 2 7 4" xfId="16511"/>
    <cellStyle name="Output 2 3 2 7 4 2" xfId="30702"/>
    <cellStyle name="Output 2 3 2 7 5" xfId="38771"/>
    <cellStyle name="Output 2 3 2 8" xfId="11469"/>
    <cellStyle name="Output 2 3 2 8 2" xfId="21481"/>
    <cellStyle name="Output 2 3 2 8 2 2" xfId="29905"/>
    <cellStyle name="Output 2 3 2 8 3" xfId="25712"/>
    <cellStyle name="Output 2 3 2 8 3 2" xfId="29743"/>
    <cellStyle name="Output 2 3 2 8 4" xfId="16334"/>
    <cellStyle name="Output 2 3 2 8 4 2" xfId="30879"/>
    <cellStyle name="Output 2 3 2 8 5" xfId="38864"/>
    <cellStyle name="Output 2 3 2 9" xfId="10694"/>
    <cellStyle name="Output 2 3 2 9 2" xfId="20718"/>
    <cellStyle name="Output 2 3 2 9 2 2" xfId="43716"/>
    <cellStyle name="Output 2 3 2 9 3" xfId="24979"/>
    <cellStyle name="Output 2 3 2 9 3 2" xfId="46024"/>
    <cellStyle name="Output 2 3 2 9 4" xfId="15559"/>
    <cellStyle name="Output 2 3 2 9 4 2" xfId="31642"/>
    <cellStyle name="Output 2 3 2 9 5" xfId="41958"/>
    <cellStyle name="Output 2 3 20" xfId="19396"/>
    <cellStyle name="Output 2 3 20 2" xfId="38488"/>
    <cellStyle name="Output 2 3 21" xfId="19189"/>
    <cellStyle name="Output 2 3 21 2" xfId="35178"/>
    <cellStyle name="Output 2 3 22" xfId="14403"/>
    <cellStyle name="Output 2 3 22 2" xfId="32751"/>
    <cellStyle name="Output 2 3 23" xfId="36121"/>
    <cellStyle name="Output 2 3 3" xfId="5826"/>
    <cellStyle name="Output 2 3 3 10" xfId="11742"/>
    <cellStyle name="Output 2 3 3 10 2" xfId="21754"/>
    <cellStyle name="Output 2 3 3 10 2 2" xfId="38248"/>
    <cellStyle name="Output 2 3 3 10 3" xfId="25967"/>
    <cellStyle name="Output 2 3 3 10 3 2" xfId="43507"/>
    <cellStyle name="Output 2 3 3 10 4" xfId="16607"/>
    <cellStyle name="Output 2 3 3 10 4 2" xfId="30606"/>
    <cellStyle name="Output 2 3 3 10 5" xfId="41794"/>
    <cellStyle name="Output 2 3 3 11" xfId="11814"/>
    <cellStyle name="Output 2 3 3 11 2" xfId="21826"/>
    <cellStyle name="Output 2 3 3 11 2 2" xfId="46769"/>
    <cellStyle name="Output 2 3 3 11 3" xfId="26039"/>
    <cellStyle name="Output 2 3 3 11 3 2" xfId="35150"/>
    <cellStyle name="Output 2 3 3 11 4" xfId="16679"/>
    <cellStyle name="Output 2 3 3 11 4 2" xfId="30540"/>
    <cellStyle name="Output 2 3 3 11 5" xfId="39011"/>
    <cellStyle name="Output 2 3 3 12" xfId="11213"/>
    <cellStyle name="Output 2 3 3 12 2" xfId="21225"/>
    <cellStyle name="Output 2 3 3 12 2 2" xfId="30125"/>
    <cellStyle name="Output 2 3 3 12 3" xfId="25462"/>
    <cellStyle name="Output 2 3 3 12 3 2" xfId="40033"/>
    <cellStyle name="Output 2 3 3 12 4" xfId="16078"/>
    <cellStyle name="Output 2 3 3 12 4 2" xfId="31123"/>
    <cellStyle name="Output 2 3 3 12 5" xfId="42282"/>
    <cellStyle name="Output 2 3 3 13" xfId="11089"/>
    <cellStyle name="Output 2 3 3 13 2" xfId="21101"/>
    <cellStyle name="Output 2 3 3 13 2 2" xfId="37430"/>
    <cellStyle name="Output 2 3 3 13 3" xfId="25338"/>
    <cellStyle name="Output 2 3 3 13 3 2" xfId="45562"/>
    <cellStyle name="Output 2 3 3 13 4" xfId="15954"/>
    <cellStyle name="Output 2 3 3 13 4 2" xfId="31247"/>
    <cellStyle name="Output 2 3 3 13 5" xfId="42181"/>
    <cellStyle name="Output 2 3 3 14" xfId="11023"/>
    <cellStyle name="Output 2 3 3 14 2" xfId="21035"/>
    <cellStyle name="Output 2 3 3 14 2 2" xfId="39914"/>
    <cellStyle name="Output 2 3 3 14 3" xfId="25284"/>
    <cellStyle name="Output 2 3 3 14 3 2" xfId="45560"/>
    <cellStyle name="Output 2 3 3 14 4" xfId="15888"/>
    <cellStyle name="Output 2 3 3 14 4 2" xfId="31313"/>
    <cellStyle name="Output 2 3 3 14 5" xfId="38664"/>
    <cellStyle name="Output 2 3 3 15" xfId="10137"/>
    <cellStyle name="Output 2 3 3 15 2" xfId="20161"/>
    <cellStyle name="Output 2 3 3 15 2 2" xfId="40391"/>
    <cellStyle name="Output 2 3 3 15 3" xfId="24505"/>
    <cellStyle name="Output 2 3 3 15 3 2" xfId="45684"/>
    <cellStyle name="Output 2 3 3 15 4" xfId="15002"/>
    <cellStyle name="Output 2 3 3 15 4 2" xfId="32199"/>
    <cellStyle name="Output 2 3 3 15 5" xfId="38742"/>
    <cellStyle name="Output 2 3 3 16" xfId="11929"/>
    <cellStyle name="Output 2 3 3 16 2" xfId="21923"/>
    <cellStyle name="Output 2 3 3 16 2 2" xfId="45605"/>
    <cellStyle name="Output 2 3 3 16 3" xfId="26130"/>
    <cellStyle name="Output 2 3 3 16 3 2" xfId="29603"/>
    <cellStyle name="Output 2 3 3 16 4" xfId="16794"/>
    <cellStyle name="Output 2 3 3 16 4 2" xfId="30425"/>
    <cellStyle name="Output 2 3 3 16 5" xfId="38624"/>
    <cellStyle name="Output 2 3 3 17" xfId="10382"/>
    <cellStyle name="Output 2 3 3 17 2" xfId="20406"/>
    <cellStyle name="Output 2 3 3 17 2 2" xfId="41568"/>
    <cellStyle name="Output 2 3 3 17 3" xfId="24709"/>
    <cellStyle name="Output 2 3 3 17 3 2" xfId="46356"/>
    <cellStyle name="Output 2 3 3 17 4" xfId="15247"/>
    <cellStyle name="Output 2 3 3 17 4 2" xfId="31954"/>
    <cellStyle name="Output 2 3 3 17 5" xfId="35440"/>
    <cellStyle name="Output 2 3 3 18" xfId="19405"/>
    <cellStyle name="Output 2 3 3 18 2" xfId="45494"/>
    <cellStyle name="Output 2 3 3 19" xfId="19180"/>
    <cellStyle name="Output 2 3 3 19 2" xfId="41229"/>
    <cellStyle name="Output 2 3 3 2" xfId="5827"/>
    <cellStyle name="Output 2 3 3 2 10" xfId="11024"/>
    <cellStyle name="Output 2 3 3 2 10 2" xfId="21036"/>
    <cellStyle name="Output 2 3 3 2 10 2 2" xfId="36927"/>
    <cellStyle name="Output 2 3 3 2 10 3" xfId="25285"/>
    <cellStyle name="Output 2 3 3 2 10 3 2" xfId="42804"/>
    <cellStyle name="Output 2 3 3 2 10 4" xfId="15889"/>
    <cellStyle name="Output 2 3 3 2 10 4 2" xfId="31312"/>
    <cellStyle name="Output 2 3 3 2 10 5" xfId="44700"/>
    <cellStyle name="Output 2 3 3 2 11" xfId="10136"/>
    <cellStyle name="Output 2 3 3 2 11 2" xfId="20160"/>
    <cellStyle name="Output 2 3 3 2 11 2 2" xfId="36913"/>
    <cellStyle name="Output 2 3 3 2 11 3" xfId="24504"/>
    <cellStyle name="Output 2 3 3 2 11 3 2" xfId="39623"/>
    <cellStyle name="Output 2 3 3 2 11 4" xfId="15001"/>
    <cellStyle name="Output 2 3 3 2 11 4 2" xfId="32200"/>
    <cellStyle name="Output 2 3 3 2 11 5" xfId="35948"/>
    <cellStyle name="Output 2 3 3 2 12" xfId="11930"/>
    <cellStyle name="Output 2 3 3 2 12 2" xfId="21924"/>
    <cellStyle name="Output 2 3 3 2 12 2 2" xfId="42856"/>
    <cellStyle name="Output 2 3 3 2 12 3" xfId="26131"/>
    <cellStyle name="Output 2 3 3 2 12 3 2" xfId="29602"/>
    <cellStyle name="Output 2 3 3 2 12 4" xfId="16795"/>
    <cellStyle name="Output 2 3 3 2 12 4 2" xfId="30424"/>
    <cellStyle name="Output 2 3 3 2 12 5" xfId="35519"/>
    <cellStyle name="Output 2 3 3 2 13" xfId="10381"/>
    <cellStyle name="Output 2 3 3 2 13 2" xfId="20405"/>
    <cellStyle name="Output 2 3 3 2 13 2 2" xfId="44441"/>
    <cellStyle name="Output 2 3 3 2 13 3" xfId="24708"/>
    <cellStyle name="Output 2 3 3 2 13 3 2" xfId="40323"/>
    <cellStyle name="Output 2 3 3 2 13 4" xfId="15246"/>
    <cellStyle name="Output 2 3 3 2 13 4 2" xfId="31955"/>
    <cellStyle name="Output 2 3 3 2 13 5" xfId="41748"/>
    <cellStyle name="Output 2 3 3 2 14" xfId="19406"/>
    <cellStyle name="Output 2 3 3 2 14 2" xfId="42739"/>
    <cellStyle name="Output 2 3 3 2 15" xfId="19179"/>
    <cellStyle name="Output 2 3 3 2 15 2" xfId="38069"/>
    <cellStyle name="Output 2 3 3 2 16" xfId="14413"/>
    <cellStyle name="Output 2 3 3 2 16 2" xfId="32741"/>
    <cellStyle name="Output 2 3 3 2 17" xfId="45125"/>
    <cellStyle name="Output 2 3 3 2 2" xfId="5828"/>
    <cellStyle name="Output 2 3 3 2 2 10" xfId="10135"/>
    <cellStyle name="Output 2 3 3 2 2 10 2" xfId="20159"/>
    <cellStyle name="Output 2 3 3 2 2 10 2 2" xfId="43211"/>
    <cellStyle name="Output 2 3 3 2 2 10 3" xfId="24503"/>
    <cellStyle name="Output 2 3 3 2 2 10 3 2" xfId="40944"/>
    <cellStyle name="Output 2 3 3 2 2 10 4" xfId="15000"/>
    <cellStyle name="Output 2 3 3 2 2 10 4 2" xfId="32201"/>
    <cellStyle name="Output 2 3 3 2 2 10 5" xfId="42251"/>
    <cellStyle name="Output 2 3 3 2 2 11" xfId="11931"/>
    <cellStyle name="Output 2 3 3 2 2 11 2" xfId="21925"/>
    <cellStyle name="Output 2 3 3 2 2 11 2 2" xfId="36557"/>
    <cellStyle name="Output 2 3 3 2 2 11 3" xfId="26132"/>
    <cellStyle name="Output 2 3 3 2 2 11 3 2" xfId="29601"/>
    <cellStyle name="Output 2 3 3 2 2 11 4" xfId="16796"/>
    <cellStyle name="Output 2 3 3 2 2 11 4 2" xfId="30423"/>
    <cellStyle name="Output 2 3 3 2 2 11 5" xfId="38843"/>
    <cellStyle name="Output 2 3 3 2 2 12" xfId="10380"/>
    <cellStyle name="Output 2 3 3 2 2 12 2" xfId="20404"/>
    <cellStyle name="Output 2 3 3 2 2 12 2 2" xfId="38403"/>
    <cellStyle name="Output 2 3 3 2 2 12 3" xfId="24707"/>
    <cellStyle name="Output 2 3 3 2 2 12 3 2" xfId="35234"/>
    <cellStyle name="Output 2 3 3 2 2 12 4" xfId="15245"/>
    <cellStyle name="Output 2 3 3 2 2 12 4 2" xfId="31956"/>
    <cellStyle name="Output 2 3 3 2 2 12 5" xfId="44599"/>
    <cellStyle name="Output 2 3 3 2 2 13" xfId="19407"/>
    <cellStyle name="Output 2 3 3 2 2 13 2" xfId="36443"/>
    <cellStyle name="Output 2 3 3 2 2 14" xfId="19178"/>
    <cellStyle name="Output 2 3 3 2 2 14 2" xfId="30234"/>
    <cellStyle name="Output 2 3 3 2 2 15" xfId="14414"/>
    <cellStyle name="Output 2 3 3 2 2 15 2" xfId="32740"/>
    <cellStyle name="Output 2 3 3 2 2 16" xfId="42354"/>
    <cellStyle name="Output 2 3 3 2 2 2" xfId="11656"/>
    <cellStyle name="Output 2 3 3 2 2 2 2" xfId="21668"/>
    <cellStyle name="Output 2 3 3 2 2 2 2 2" xfId="37535"/>
    <cellStyle name="Output 2 3 3 2 2 2 3" xfId="25887"/>
    <cellStyle name="Output 2 3 3 2 2 2 3 2" xfId="29692"/>
    <cellStyle name="Output 2 3 3 2 2 2 4" xfId="16521"/>
    <cellStyle name="Output 2 3 3 2 2 2 4 2" xfId="30692"/>
    <cellStyle name="Output 2 3 3 2 2 2 5" xfId="36064"/>
    <cellStyle name="Output 2 3 3 2 2 3" xfId="11479"/>
    <cellStyle name="Output 2 3 3 2 2 3 2" xfId="21491"/>
    <cellStyle name="Output 2 3 3 2 2 3 2 2" xfId="45968"/>
    <cellStyle name="Output 2 3 3 2 2 3 3" xfId="25722"/>
    <cellStyle name="Output 2 3 3 2 2 3 3 2" xfId="29733"/>
    <cellStyle name="Output 2 3 3 2 2 3 4" xfId="16344"/>
    <cellStyle name="Output 2 3 3 2 2 3 4 2" xfId="30869"/>
    <cellStyle name="Output 2 3 3 2 2 3 5" xfId="44745"/>
    <cellStyle name="Output 2 3 3 2 2 4" xfId="10684"/>
    <cellStyle name="Output 2 3 3 2 2 4 2" xfId="20708"/>
    <cellStyle name="Output 2 3 3 2 2 4 2 2" xfId="40270"/>
    <cellStyle name="Output 2 3 3 2 2 4 3" xfId="24969"/>
    <cellStyle name="Output 2 3 3 2 2 4 3 2" xfId="43949"/>
    <cellStyle name="Output 2 3 3 2 2 4 4" xfId="15549"/>
    <cellStyle name="Output 2 3 3 2 2 4 4 2" xfId="31652"/>
    <cellStyle name="Output 2 3 3 2 2 4 5" xfId="38976"/>
    <cellStyle name="Output 2 3 3 2 2 5" xfId="11744"/>
    <cellStyle name="Output 2 3 3 2 2 5 2" xfId="21756"/>
    <cellStyle name="Output 2 3 3 2 2 5 2 2" xfId="41411"/>
    <cellStyle name="Output 2 3 3 2 2 5 3" xfId="25969"/>
    <cellStyle name="Output 2 3 3 2 2 5 3 2" xfId="40365"/>
    <cellStyle name="Output 2 3 3 2 2 5 4" xfId="16609"/>
    <cellStyle name="Output 2 3 3 2 2 5 4 2" xfId="30604"/>
    <cellStyle name="Output 2 3 3 2 2 5 5" xfId="38838"/>
    <cellStyle name="Output 2 3 3 2 2 6" xfId="11816"/>
    <cellStyle name="Output 2 3 3 2 2 6 2" xfId="21828"/>
    <cellStyle name="Output 2 3 3 2 2 6 2 2" xfId="37793"/>
    <cellStyle name="Output 2 3 3 2 2 6 3" xfId="26041"/>
    <cellStyle name="Output 2 3 3 2 2 6 3 2" xfId="40835"/>
    <cellStyle name="Output 2 3 3 2 2 6 4" xfId="16681"/>
    <cellStyle name="Output 2 3 3 2 2 6 4 2" xfId="30538"/>
    <cellStyle name="Output 2 3 3 2 2 6 5" xfId="41978"/>
    <cellStyle name="Output 2 3 3 2 2 7" xfId="11215"/>
    <cellStyle name="Output 2 3 3 2 2 7 2" xfId="21227"/>
    <cellStyle name="Output 2 3 3 2 2 7 2 2" xfId="30123"/>
    <cellStyle name="Output 2 3 3 2 2 7 3" xfId="25464"/>
    <cellStyle name="Output 2 3 3 2 2 7 3 2" xfId="43344"/>
    <cellStyle name="Output 2 3 3 2 2 7 4" xfId="16080"/>
    <cellStyle name="Output 2 3 3 2 2 7 4 2" xfId="31121"/>
    <cellStyle name="Output 2 3 3 2 2 7 5" xfId="38810"/>
    <cellStyle name="Output 2 3 3 2 2 8" xfId="11155"/>
    <cellStyle name="Output 2 3 3 2 2 8 2" xfId="21167"/>
    <cellStyle name="Output 2 3 3 2 2 8 2 2" xfId="30183"/>
    <cellStyle name="Output 2 3 3 2 2 8 3" xfId="25404"/>
    <cellStyle name="Output 2 3 3 2 2 8 3 2" xfId="29838"/>
    <cellStyle name="Output 2 3 3 2 2 8 4" xfId="16020"/>
    <cellStyle name="Output 2 3 3 2 2 8 4 2" xfId="31181"/>
    <cellStyle name="Output 2 3 3 2 2 8 5" xfId="39073"/>
    <cellStyle name="Output 2 3 3 2 2 9" xfId="11025"/>
    <cellStyle name="Output 2 3 3 2 2 9 2" xfId="21037"/>
    <cellStyle name="Output 2 3 3 2 2 9 2 2" xfId="40428"/>
    <cellStyle name="Output 2 3 3 2 2 9 3" xfId="25286"/>
    <cellStyle name="Output 2 3 3 2 2 9 3 2" xfId="36508"/>
    <cellStyle name="Output 2 3 3 2 2 9 4" xfId="15890"/>
    <cellStyle name="Output 2 3 3 2 2 9 4 2" xfId="31311"/>
    <cellStyle name="Output 2 3 3 2 2 9 5" xfId="41870"/>
    <cellStyle name="Output 2 3 3 2 3" xfId="11655"/>
    <cellStyle name="Output 2 3 3 2 3 2" xfId="21667"/>
    <cellStyle name="Output 2 3 3 2 3 2 2" xfId="43823"/>
    <cellStyle name="Output 2 3 3 2 3 3" xfId="25886"/>
    <cellStyle name="Output 2 3 3 2 3 3 2" xfId="29693"/>
    <cellStyle name="Output 2 3 3 2 3 4" xfId="16520"/>
    <cellStyle name="Output 2 3 3 2 3 4 2" xfId="30693"/>
    <cellStyle name="Output 2 3 3 2 3 5" xfId="42374"/>
    <cellStyle name="Output 2 3 3 2 4" xfId="11478"/>
    <cellStyle name="Output 2 3 3 2 4 2" xfId="21490"/>
    <cellStyle name="Output 2 3 3 2 4 2 2" xfId="39921"/>
    <cellStyle name="Output 2 3 3 2 4 3" xfId="25721"/>
    <cellStyle name="Output 2 3 3 2 4 3 2" xfId="29734"/>
    <cellStyle name="Output 2 3 3 2 4 4" xfId="16343"/>
    <cellStyle name="Output 2 3 3 2 4 4 2" xfId="30870"/>
    <cellStyle name="Output 2 3 3 2 4 5" xfId="38728"/>
    <cellStyle name="Output 2 3 3 2 5" xfId="10685"/>
    <cellStyle name="Output 2 3 3 2 5 2" xfId="20709"/>
    <cellStyle name="Output 2 3 3 2 5 2 2" xfId="46306"/>
    <cellStyle name="Output 2 3 3 2 5 3" xfId="24970"/>
    <cellStyle name="Output 2 3 3 2 5 3 2" xfId="37663"/>
    <cellStyle name="Output 2 3 3 2 5 4" xfId="15550"/>
    <cellStyle name="Output 2 3 3 2 5 4 2" xfId="31651"/>
    <cellStyle name="Output 2 3 3 2 5 5" xfId="44956"/>
    <cellStyle name="Output 2 3 3 2 6" xfId="11743"/>
    <cellStyle name="Output 2 3 3 2 6 2" xfId="21755"/>
    <cellStyle name="Output 2 3 3 2 6 2 2" xfId="44289"/>
    <cellStyle name="Output 2 3 3 2 6 3" xfId="25968"/>
    <cellStyle name="Output 2 3 3 2 6 3 2" xfId="37211"/>
    <cellStyle name="Output 2 3 3 2 6 4" xfId="16608"/>
    <cellStyle name="Output 2 3 3 2 6 4 2" xfId="30605"/>
    <cellStyle name="Output 2 3 3 2 6 5" xfId="35486"/>
    <cellStyle name="Output 2 3 3 2 7" xfId="11815"/>
    <cellStyle name="Output 2 3 3 2 7 2" xfId="21827"/>
    <cellStyle name="Output 2 3 3 2 7 2 2" xfId="44073"/>
    <cellStyle name="Output 2 3 3 2 7 3" xfId="26040"/>
    <cellStyle name="Output 2 3 3 2 7 3 2" xfId="40900"/>
    <cellStyle name="Output 2 3 3 2 7 4" xfId="16680"/>
    <cellStyle name="Output 2 3 3 2 7 4 2" xfId="30539"/>
    <cellStyle name="Output 2 3 3 2 7 5" xfId="38772"/>
    <cellStyle name="Output 2 3 3 2 8" xfId="11214"/>
    <cellStyle name="Output 2 3 3 2 8 2" xfId="21226"/>
    <cellStyle name="Output 2 3 3 2 8 2 2" xfId="30124"/>
    <cellStyle name="Output 2 3 3 2 8 3" xfId="25463"/>
    <cellStyle name="Output 2 3 3 2 8 3 2" xfId="46074"/>
    <cellStyle name="Output 2 3 3 2 8 4" xfId="16079"/>
    <cellStyle name="Output 2 3 3 2 8 4 2" xfId="31122"/>
    <cellStyle name="Output 2 3 3 2 8 5" xfId="35979"/>
    <cellStyle name="Output 2 3 3 2 9" xfId="11090"/>
    <cellStyle name="Output 2 3 3 2 9 2" xfId="21102"/>
    <cellStyle name="Output 2 3 3 2 9 2 2" xfId="40182"/>
    <cellStyle name="Output 2 3 3 2 9 3" xfId="25339"/>
    <cellStyle name="Output 2 3 3 2 9 3 2" xfId="42806"/>
    <cellStyle name="Output 2 3 3 2 9 4" xfId="15955"/>
    <cellStyle name="Output 2 3 3 2 9 4 2" xfId="31246"/>
    <cellStyle name="Output 2 3 3 2 9 5" xfId="35872"/>
    <cellStyle name="Output 2 3 3 20" xfId="14412"/>
    <cellStyle name="Output 2 3 3 20 2" xfId="32742"/>
    <cellStyle name="Output 2 3 3 21" xfId="39143"/>
    <cellStyle name="Output 2 3 3 3" xfId="5829"/>
    <cellStyle name="Output 2 3 3 3 10" xfId="11026"/>
    <cellStyle name="Output 2 3 3 3 10 2" xfId="21038"/>
    <cellStyle name="Output 2 3 3 3 10 2 2" xfId="37451"/>
    <cellStyle name="Output 2 3 3 3 10 3" xfId="25287"/>
    <cellStyle name="Output 2 3 3 3 10 3 2" xfId="39619"/>
    <cellStyle name="Output 2 3 3 3 10 4" xfId="15891"/>
    <cellStyle name="Output 2 3 3 3 10 4 2" xfId="31310"/>
    <cellStyle name="Output 2 3 3 3 10 5" xfId="35559"/>
    <cellStyle name="Output 2 3 3 3 11" xfId="10134"/>
    <cellStyle name="Output 2 3 3 3 11 2" xfId="20158"/>
    <cellStyle name="Output 2 3 3 3 11 2 2" xfId="45947"/>
    <cellStyle name="Output 2 3 3 3 11 3" xfId="24502"/>
    <cellStyle name="Output 2 3 3 3 11 3 2" xfId="41323"/>
    <cellStyle name="Output 2 3 3 3 11 4" xfId="14999"/>
    <cellStyle name="Output 2 3 3 3 11 4 2" xfId="32202"/>
    <cellStyle name="Output 2 3 3 3 11 5" xfId="45022"/>
    <cellStyle name="Output 2 3 3 3 12" xfId="11932"/>
    <cellStyle name="Output 2 3 3 3 12 2" xfId="21926"/>
    <cellStyle name="Output 2 3 3 3 12 2 2" xfId="39713"/>
    <cellStyle name="Output 2 3 3 3 12 3" xfId="26133"/>
    <cellStyle name="Output 2 3 3 3 12 3 2" xfId="29600"/>
    <cellStyle name="Output 2 3 3 3 12 4" xfId="16797"/>
    <cellStyle name="Output 2 3 3 3 12 4 2" xfId="30422"/>
    <cellStyle name="Output 2 3 3 3 12 5" xfId="35739"/>
    <cellStyle name="Output 2 3 3 3 13" xfId="10379"/>
    <cellStyle name="Output 2 3 3 3 13 2" xfId="20403"/>
    <cellStyle name="Output 2 3 3 3 13 2 2" xfId="36323"/>
    <cellStyle name="Output 2 3 3 3 13 3" xfId="24706"/>
    <cellStyle name="Output 2 3 3 3 13 3 2" xfId="41503"/>
    <cellStyle name="Output 2 3 3 3 13 4" xfId="15244"/>
    <cellStyle name="Output 2 3 3 3 13 4 2" xfId="31957"/>
    <cellStyle name="Output 2 3 3 3 13 5" xfId="38544"/>
    <cellStyle name="Output 2 3 3 3 14" xfId="19408"/>
    <cellStyle name="Output 2 3 3 3 14 2" xfId="39671"/>
    <cellStyle name="Output 2 3 3 3 15" xfId="19177"/>
    <cellStyle name="Output 2 3 3 3 15 2" xfId="36369"/>
    <cellStyle name="Output 2 3 3 3 16" xfId="14415"/>
    <cellStyle name="Output 2 3 3 3 16 2" xfId="32739"/>
    <cellStyle name="Output 2 3 3 3 17" xfId="36049"/>
    <cellStyle name="Output 2 3 3 3 2" xfId="5830"/>
    <cellStyle name="Output 2 3 3 3 2 10" xfId="10133"/>
    <cellStyle name="Output 2 3 3 3 2 10 2" xfId="20157"/>
    <cellStyle name="Output 2 3 3 3 2 10 2 2" xfId="39900"/>
    <cellStyle name="Output 2 3 3 3 2 10 3" xfId="24501"/>
    <cellStyle name="Output 2 3 3 3 2 10 3 2" xfId="37970"/>
    <cellStyle name="Output 2 3 3 3 2 10 4" xfId="14998"/>
    <cellStyle name="Output 2 3 3 3 2 10 4 2" xfId="32203"/>
    <cellStyle name="Output 2 3 3 3 2 10 5" xfId="39041"/>
    <cellStyle name="Output 2 3 3 3 2 11" xfId="11933"/>
    <cellStyle name="Output 2 3 3 3 2 11 2" xfId="21927"/>
    <cellStyle name="Output 2 3 3 3 2 11 2 2" xfId="45769"/>
    <cellStyle name="Output 2 3 3 3 2 11 3" xfId="26134"/>
    <cellStyle name="Output 2 3 3 3 2 11 3 2" xfId="29599"/>
    <cellStyle name="Output 2 3 3 3 2 11 4" xfId="16798"/>
    <cellStyle name="Output 2 3 3 3 2 11 4 2" xfId="30421"/>
    <cellStyle name="Output 2 3 3 3 2 11 5" xfId="38596"/>
    <cellStyle name="Output 2 3 3 3 2 12" xfId="10378"/>
    <cellStyle name="Output 2 3 3 3 2 12 2" xfId="20402"/>
    <cellStyle name="Output 2 3 3 3 2 12 2 2" xfId="42619"/>
    <cellStyle name="Output 2 3 3 3 2 12 3" xfId="24705"/>
    <cellStyle name="Output 2 3 3 3 2 12 3 2" xfId="44376"/>
    <cellStyle name="Output 2 3 3 3 2 12 4" xfId="15243"/>
    <cellStyle name="Output 2 3 3 3 2 12 4 2" xfId="31958"/>
    <cellStyle name="Output 2 3 3 3 2 12 5" xfId="35478"/>
    <cellStyle name="Output 2 3 3 3 2 13" xfId="19409"/>
    <cellStyle name="Output 2 3 3 3 2 13 2" xfId="45727"/>
    <cellStyle name="Output 2 3 3 3 2 14" xfId="19176"/>
    <cellStyle name="Output 2 3 3 3 2 14 2" xfId="42666"/>
    <cellStyle name="Output 2 3 3 3 2 15" xfId="14416"/>
    <cellStyle name="Output 2 3 3 3 2 15 2" xfId="32738"/>
    <cellStyle name="Output 2 3 3 3 2 16" xfId="39196"/>
    <cellStyle name="Output 2 3 3 3 2 2" xfId="11658"/>
    <cellStyle name="Output 2 3 3 3 2 2 2" xfId="21670"/>
    <cellStyle name="Output 2 3 3 3 2 2 2 2" xfId="46601"/>
    <cellStyle name="Output 2 3 3 3 2 2 3" xfId="25889"/>
    <cellStyle name="Output 2 3 3 3 2 2 3 2" xfId="29690"/>
    <cellStyle name="Output 2 3 3 3 2 2 4" xfId="16523"/>
    <cellStyle name="Output 2 3 3 3 2 2 4 2" xfId="30690"/>
    <cellStyle name="Output 2 3 3 3 2 2 5" xfId="41882"/>
    <cellStyle name="Output 2 3 3 3 2 3" xfId="11481"/>
    <cellStyle name="Output 2 3 3 3 2 3 2" xfId="21493"/>
    <cellStyle name="Output 2 3 3 3 2 3 2 2" xfId="36934"/>
    <cellStyle name="Output 2 3 3 3 2 3 3" xfId="25724"/>
    <cellStyle name="Output 2 3 3 3 2 3 3 2" xfId="29731"/>
    <cellStyle name="Output 2 3 3 3 2 3 4" xfId="16346"/>
    <cellStyle name="Output 2 3 3 3 2 3 4 2" xfId="30867"/>
    <cellStyle name="Output 2 3 3 3 2 3 5" xfId="35624"/>
    <cellStyle name="Output 2 3 3 3 2 4" xfId="10682"/>
    <cellStyle name="Output 2 3 3 3 2 4 2" xfId="20706"/>
    <cellStyle name="Output 2 3 3 3 2 4 2 2" xfId="44049"/>
    <cellStyle name="Output 2 3 3 3 2 4 3" xfId="24967"/>
    <cellStyle name="Output 2 3 3 3 2 4 3 2" xfId="40642"/>
    <cellStyle name="Output 2 3 3 3 2 4 4" xfId="15547"/>
    <cellStyle name="Output 2 3 3 3 2 4 4 2" xfId="31654"/>
    <cellStyle name="Output 2 3 3 3 2 4 5" xfId="42134"/>
    <cellStyle name="Output 2 3 3 3 2 5" xfId="11746"/>
    <cellStyle name="Output 2 3 3 3 2 5 2" xfId="21758"/>
    <cellStyle name="Output 2 3 3 3 2 5 2 2" xfId="38384"/>
    <cellStyle name="Output 2 3 3 3 2 5 3" xfId="25971"/>
    <cellStyle name="Output 2 3 3 3 2 5 3 2" xfId="40107"/>
    <cellStyle name="Output 2 3 3 3 2 5 4" xfId="16611"/>
    <cellStyle name="Output 2 3 3 3 2 5 4 2" xfId="30602"/>
    <cellStyle name="Output 2 3 3 3 2 5 5" xfId="35735"/>
    <cellStyle name="Output 2 3 3 3 2 6" xfId="11818"/>
    <cellStyle name="Output 2 3 3 3 2 6 2" xfId="21830"/>
    <cellStyle name="Output 2 3 3 3 2 6 2 2" xfId="46532"/>
    <cellStyle name="Output 2 3 3 3 2 6 3" xfId="26043"/>
    <cellStyle name="Output 2 3 3 3 2 6 3 2" xfId="37858"/>
    <cellStyle name="Output 2 3 3 3 2 6 4" xfId="16683"/>
    <cellStyle name="Output 2 3 3 3 2 6 4 2" xfId="30536"/>
    <cellStyle name="Output 2 3 3 3 2 6 5" xfId="38823"/>
    <cellStyle name="Output 2 3 3 3 2 7" xfId="11217"/>
    <cellStyle name="Output 2 3 3 3 2 7 2" xfId="21229"/>
    <cellStyle name="Output 2 3 3 3 2 7 2 2" xfId="30121"/>
    <cellStyle name="Output 2 3 3 3 2 7 3" xfId="25466"/>
    <cellStyle name="Output 2 3 3 3 2 7 3 2" xfId="39599"/>
    <cellStyle name="Output 2 3 3 3 2 7 4" xfId="16082"/>
    <cellStyle name="Output 2 3 3 3 2 7 4 2" xfId="31119"/>
    <cellStyle name="Output 2 3 3 3 2 7 5" xfId="42023"/>
    <cellStyle name="Output 2 3 3 3 2 8" xfId="11157"/>
    <cellStyle name="Output 2 3 3 3 2 8 2" xfId="21169"/>
    <cellStyle name="Output 2 3 3 3 2 8 2 2" xfId="30181"/>
    <cellStyle name="Output 2 3 3 3 2 8 3" xfId="25406"/>
    <cellStyle name="Output 2 3 3 3 2 8 3 2" xfId="41320"/>
    <cellStyle name="Output 2 3 3 3 2 8 4" xfId="16022"/>
    <cellStyle name="Output 2 3 3 3 2 8 4 2" xfId="31179"/>
    <cellStyle name="Output 2 3 3 3 2 8 5" xfId="42283"/>
    <cellStyle name="Output 2 3 3 3 2 9" xfId="11027"/>
    <cellStyle name="Output 2 3 3 3 2 9 2" xfId="21039"/>
    <cellStyle name="Output 2 3 3 3 2 9 2 2" xfId="39853"/>
    <cellStyle name="Output 2 3 3 3 2 9 3" xfId="25288"/>
    <cellStyle name="Output 2 3 3 3 2 9 3 2" xfId="45680"/>
    <cellStyle name="Output 2 3 3 3 2 9 4" xfId="15892"/>
    <cellStyle name="Output 2 3 3 3 2 9 4 2" xfId="31309"/>
    <cellStyle name="Output 2 3 3 3 2 9 5" xfId="38605"/>
    <cellStyle name="Output 2 3 3 3 3" xfId="11657"/>
    <cellStyle name="Output 2 3 3 3 3 2" xfId="21669"/>
    <cellStyle name="Output 2 3 3 3 3 2 2" xfId="40588"/>
    <cellStyle name="Output 2 3 3 3 3 3" xfId="25888"/>
    <cellStyle name="Output 2 3 3 3 3 3 2" xfId="29691"/>
    <cellStyle name="Output 2 3 3 3 3 4" xfId="16522"/>
    <cellStyle name="Output 2 3 3 3 3 4 2" xfId="30691"/>
    <cellStyle name="Output 2 3 3 3 3 5" xfId="38676"/>
    <cellStyle name="Output 2 3 3 3 4" xfId="11480"/>
    <cellStyle name="Output 2 3 3 3 4 2" xfId="21492"/>
    <cellStyle name="Output 2 3 3 3 4 2 2" xfId="43232"/>
    <cellStyle name="Output 2 3 3 3 4 3" xfId="25723"/>
    <cellStyle name="Output 2 3 3 3 4 3 2" xfId="29732"/>
    <cellStyle name="Output 2 3 3 3 4 4" xfId="16345"/>
    <cellStyle name="Output 2 3 3 3 4 4 2" xfId="30868"/>
    <cellStyle name="Output 2 3 3 3 4 5" xfId="41934"/>
    <cellStyle name="Output 2 3 3 3 5" xfId="10683"/>
    <cellStyle name="Output 2 3 3 3 5 2" xfId="20707"/>
    <cellStyle name="Output 2 3 3 3 5 2 2" xfId="37769"/>
    <cellStyle name="Output 2 3 3 3 5 3" xfId="24968"/>
    <cellStyle name="Output 2 3 3 3 5 3 2" xfId="46654"/>
    <cellStyle name="Output 2 3 3 3 5 4" xfId="15548"/>
    <cellStyle name="Output 2 3 3 3 5 4 2" xfId="31653"/>
    <cellStyle name="Output 2 3 3 3 5 5" xfId="35825"/>
    <cellStyle name="Output 2 3 3 3 6" xfId="11745"/>
    <cellStyle name="Output 2 3 3 3 6 2" xfId="21757"/>
    <cellStyle name="Output 2 3 3 3 6 2 2" xfId="35142"/>
    <cellStyle name="Output 2 3 3 3 6 3" xfId="25970"/>
    <cellStyle name="Output 2 3 3 3 6 3 2" xfId="43681"/>
    <cellStyle name="Output 2 3 3 3 6 4" xfId="16610"/>
    <cellStyle name="Output 2 3 3 3 6 4 2" xfId="30603"/>
    <cellStyle name="Output 2 3 3 3 6 5" xfId="42052"/>
    <cellStyle name="Output 2 3 3 3 7" xfId="11817"/>
    <cellStyle name="Output 2 3 3 3 7 2" xfId="21829"/>
    <cellStyle name="Output 2 3 3 3 7 2 2" xfId="40516"/>
    <cellStyle name="Output 2 3 3 3 7 3" xfId="26042"/>
    <cellStyle name="Output 2 3 3 3 7 3 2" xfId="44138"/>
    <cellStyle name="Output 2 3 3 3 7 4" xfId="16682"/>
    <cellStyle name="Output 2 3 3 3 7 4 2" xfId="30537"/>
    <cellStyle name="Output 2 3 3 3 7 5" xfId="35668"/>
    <cellStyle name="Output 2 3 3 3 8" xfId="11216"/>
    <cellStyle name="Output 2 3 3 3 8 2" xfId="21228"/>
    <cellStyle name="Output 2 3 3 3 8 2 2" xfId="30122"/>
    <cellStyle name="Output 2 3 3 3 8 3" xfId="25465"/>
    <cellStyle name="Output 2 3 3 3 8 3 2" xfId="37050"/>
    <cellStyle name="Output 2 3 3 3 8 4" xfId="16081"/>
    <cellStyle name="Output 2 3 3 3 8 4 2" xfId="31120"/>
    <cellStyle name="Output 2 3 3 3 8 5" xfId="44815"/>
    <cellStyle name="Output 2 3 3 3 9" xfId="11156"/>
    <cellStyle name="Output 2 3 3 3 9 2" xfId="21168"/>
    <cellStyle name="Output 2 3 3 3 9 2 2" xfId="30182"/>
    <cellStyle name="Output 2 3 3 3 9 3" xfId="25405"/>
    <cellStyle name="Output 2 3 3 3 9 3 2" xfId="37973"/>
    <cellStyle name="Output 2 3 3 3 9 4" xfId="16021"/>
    <cellStyle name="Output 2 3 3 3 9 4 2" xfId="31180"/>
    <cellStyle name="Output 2 3 3 3 9 5" xfId="45054"/>
    <cellStyle name="Output 2 3 3 4" xfId="5831"/>
    <cellStyle name="Output 2 3 3 4 10" xfId="10132"/>
    <cellStyle name="Output 2 3 3 4 10 2" xfId="20156"/>
    <cellStyle name="Output 2 3 3 4 10 2 2" xfId="37267"/>
    <cellStyle name="Output 2 3 3 4 10 3" xfId="24500"/>
    <cellStyle name="Output 2 3 3 4 10 3 2" xfId="29851"/>
    <cellStyle name="Output 2 3 3 4 10 4" xfId="14997"/>
    <cellStyle name="Output 2 3 3 4 10 4 2" xfId="32204"/>
    <cellStyle name="Output 2 3 3 4 10 5" xfId="35887"/>
    <cellStyle name="Output 2 3 3 4 11" xfId="11934"/>
    <cellStyle name="Output 2 3 3 4 11 2" xfId="21928"/>
    <cellStyle name="Output 2 3 3 4 11 2 2" xfId="43022"/>
    <cellStyle name="Output 2 3 3 4 11 3" xfId="26135"/>
    <cellStyle name="Output 2 3 3 4 11 3 2" xfId="29598"/>
    <cellStyle name="Output 2 3 3 4 11 4" xfId="16799"/>
    <cellStyle name="Output 2 3 3 4 11 4 2" xfId="30420"/>
    <cellStyle name="Output 2 3 3 4 11 5" xfId="41800"/>
    <cellStyle name="Output 2 3 3 4 12" xfId="10377"/>
    <cellStyle name="Output 2 3 3 4 12 2" xfId="20401"/>
    <cellStyle name="Output 2 3 3 4 12 2 2" xfId="45380"/>
    <cellStyle name="Output 2 3 3 4 12 3" xfId="24704"/>
    <cellStyle name="Output 2 3 3 4 12 3 2" xfId="38338"/>
    <cellStyle name="Output 2 3 3 4 12 4" xfId="15242"/>
    <cellStyle name="Output 2 3 3 4 12 4 2" xfId="31959"/>
    <cellStyle name="Output 2 3 3 4 12 5" xfId="41786"/>
    <cellStyle name="Output 2 3 3 4 13" xfId="19410"/>
    <cellStyle name="Output 2 3 3 4 13 2" xfId="42980"/>
    <cellStyle name="Output 2 3 3 4 14" xfId="19175"/>
    <cellStyle name="Output 2 3 3 4 14 2" xfId="45427"/>
    <cellStyle name="Output 2 3 3 4 15" xfId="14417"/>
    <cellStyle name="Output 2 3 3 4 15 2" xfId="32737"/>
    <cellStyle name="Output 2 3 3 4 16" xfId="45173"/>
    <cellStyle name="Output 2 3 3 4 2" xfId="11659"/>
    <cellStyle name="Output 2 3 3 4 2 2" xfId="21671"/>
    <cellStyle name="Output 2 3 3 4 2 2 2" xfId="43896"/>
    <cellStyle name="Output 2 3 3 4 2 3" xfId="25890"/>
    <cellStyle name="Output 2 3 3 4 2 3 2" xfId="29689"/>
    <cellStyle name="Output 2 3 3 4 2 4" xfId="16524"/>
    <cellStyle name="Output 2 3 3 4 2 4 2" xfId="30689"/>
    <cellStyle name="Output 2 3 3 4 2 5" xfId="35571"/>
    <cellStyle name="Output 2 3 3 4 3" xfId="11482"/>
    <cellStyle name="Output 2 3 3 4 3 2" xfId="21494"/>
    <cellStyle name="Output 2 3 3 4 3 2 2" xfId="40115"/>
    <cellStyle name="Output 2 3 3 4 3 3" xfId="25725"/>
    <cellStyle name="Output 2 3 3 4 3 3 2" xfId="29730"/>
    <cellStyle name="Output 2 3 3 4 3 4" xfId="16347"/>
    <cellStyle name="Output 2 3 3 4 3 4 2" xfId="30866"/>
    <cellStyle name="Output 2 3 3 4 3 5" xfId="38672"/>
    <cellStyle name="Output 2 3 3 4 4" xfId="10681"/>
    <cellStyle name="Output 2 3 3 4 4 2" xfId="20705"/>
    <cellStyle name="Output 2 3 3 4 4 2 2" xfId="46747"/>
    <cellStyle name="Output 2 3 3 4 4 3" xfId="24966"/>
    <cellStyle name="Output 2 3 3 4 4 3 2" xfId="37593"/>
    <cellStyle name="Output 2 3 3 4 4 4" xfId="15546"/>
    <cellStyle name="Output 2 3 3 4 4 4 2" xfId="31655"/>
    <cellStyle name="Output 2 3 3 4 4 5" xfId="44915"/>
    <cellStyle name="Output 2 3 3 4 5" xfId="11747"/>
    <cellStyle name="Output 2 3 3 4 5 2" xfId="21759"/>
    <cellStyle name="Output 2 3 3 4 5 2 2" xfId="44422"/>
    <cellStyle name="Output 2 3 3 4 5 3" xfId="25972"/>
    <cellStyle name="Output 2 3 3 4 5 3 2" xfId="39970"/>
    <cellStyle name="Output 2 3 3 4 5 4" xfId="16612"/>
    <cellStyle name="Output 2 3 3 4 5 4 2" xfId="30601"/>
    <cellStyle name="Output 2 3 3 4 5 5" xfId="38856"/>
    <cellStyle name="Output 2 3 3 4 6" xfId="11819"/>
    <cellStyle name="Output 2 3 3 4 6 2" xfId="21831"/>
    <cellStyle name="Output 2 3 3 4 6 2 2" xfId="43826"/>
    <cellStyle name="Output 2 3 3 4 6 3" xfId="26044"/>
    <cellStyle name="Output 2 3 3 4 6 3 2" xfId="40679"/>
    <cellStyle name="Output 2 3 3 4 6 4" xfId="16684"/>
    <cellStyle name="Output 2 3 3 4 6 4 2" xfId="30535"/>
    <cellStyle name="Output 2 3 3 4 6 5" xfId="44828"/>
    <cellStyle name="Output 2 3 3 4 7" xfId="11218"/>
    <cellStyle name="Output 2 3 3 4 7 2" xfId="21230"/>
    <cellStyle name="Output 2 3 3 4 7 2 2" xfId="30120"/>
    <cellStyle name="Output 2 3 3 4 7 3" xfId="25467"/>
    <cellStyle name="Output 2 3 3 4 7 3 2" xfId="45660"/>
    <cellStyle name="Output 2 3 3 4 7 4" xfId="16083"/>
    <cellStyle name="Output 2 3 3 4 7 4 2" xfId="31118"/>
    <cellStyle name="Output 2 3 3 4 7 5" xfId="35707"/>
    <cellStyle name="Output 2 3 3 4 8" xfId="11158"/>
    <cellStyle name="Output 2 3 3 4 8 2" xfId="21170"/>
    <cellStyle name="Output 2 3 3 4 8 2 2" xfId="30180"/>
    <cellStyle name="Output 2 3 3 4 8 3" xfId="25407"/>
    <cellStyle name="Output 2 3 3 4 8 3 2" xfId="40947"/>
    <cellStyle name="Output 2 3 3 4 8 4" xfId="16023"/>
    <cellStyle name="Output 2 3 3 4 8 4 2" xfId="31178"/>
    <cellStyle name="Output 2 3 3 4 8 5" xfId="35980"/>
    <cellStyle name="Output 2 3 3 4 9" xfId="11028"/>
    <cellStyle name="Output 2 3 3 4 9 2" xfId="21040"/>
    <cellStyle name="Output 2 3 3 4 9 2 2" xfId="43162"/>
    <cellStyle name="Output 2 3 3 4 9 3" xfId="25289"/>
    <cellStyle name="Output 2 3 3 4 9 3 2" xfId="42931"/>
    <cellStyle name="Output 2 3 3 4 9 4" xfId="15893"/>
    <cellStyle name="Output 2 3 3 4 9 4 2" xfId="31308"/>
    <cellStyle name="Output 2 3 3 4 9 5" xfId="44649"/>
    <cellStyle name="Output 2 3 3 5" xfId="5832"/>
    <cellStyle name="Output 2 3 3 5 10" xfId="10131"/>
    <cellStyle name="Output 2 3 3 5 10 2" xfId="20155"/>
    <cellStyle name="Output 2 3 3 5 10 2 2" xfId="43565"/>
    <cellStyle name="Output 2 3 3 5 10 3" xfId="24499"/>
    <cellStyle name="Output 2 3 3 5 10 3 2" xfId="37337"/>
    <cellStyle name="Output 2 3 3 5 10 4" xfId="14996"/>
    <cellStyle name="Output 2 3 3 5 10 4 2" xfId="32205"/>
    <cellStyle name="Output 2 3 3 5 10 5" xfId="42196"/>
    <cellStyle name="Output 2 3 3 5 11" xfId="11935"/>
    <cellStyle name="Output 2 3 3 5 11 2" xfId="21929"/>
    <cellStyle name="Output 2 3 3 5 11 2 2" xfId="36723"/>
    <cellStyle name="Output 2 3 3 5 11 3" xfId="26136"/>
    <cellStyle name="Output 2 3 3 5 11 3 2" xfId="29597"/>
    <cellStyle name="Output 2 3 3 5 11 4" xfId="16800"/>
    <cellStyle name="Output 2 3 3 5 11 4 2" xfId="30419"/>
    <cellStyle name="Output 2 3 3 5 11 5" xfId="35492"/>
    <cellStyle name="Output 2 3 3 5 12" xfId="10376"/>
    <cellStyle name="Output 2 3 3 5 12 2" xfId="20400"/>
    <cellStyle name="Output 2 3 3 5 12 2 2" xfId="39304"/>
    <cellStyle name="Output 2 3 3 5 12 3" xfId="24703"/>
    <cellStyle name="Output 2 3 3 5 12 3 2" xfId="35084"/>
    <cellStyle name="Output 2 3 3 5 12 4" xfId="15241"/>
    <cellStyle name="Output 2 3 3 5 12 4 2" xfId="31960"/>
    <cellStyle name="Output 2 3 3 5 12 5" xfId="44637"/>
    <cellStyle name="Output 2 3 3 5 13" xfId="19411"/>
    <cellStyle name="Output 2 3 3 5 13 2" xfId="36681"/>
    <cellStyle name="Output 2 3 3 5 14" xfId="19174"/>
    <cellStyle name="Output 2 3 3 5 14 2" xfId="39351"/>
    <cellStyle name="Output 2 3 3 5 15" xfId="14418"/>
    <cellStyle name="Output 2 3 3 5 15 2" xfId="32736"/>
    <cellStyle name="Output 2 3 3 5 16" xfId="42414"/>
    <cellStyle name="Output 2 3 3 5 2" xfId="11660"/>
    <cellStyle name="Output 2 3 3 5 2 2" xfId="21672"/>
    <cellStyle name="Output 2 3 3 5 2 2 2" xfId="37610"/>
    <cellStyle name="Output 2 3 3 5 2 3" xfId="25891"/>
    <cellStyle name="Output 2 3 3 5 2 3 2" xfId="29688"/>
    <cellStyle name="Output 2 3 3 5 2 4" xfId="16525"/>
    <cellStyle name="Output 2 3 3 5 2 4 2" xfId="30688"/>
    <cellStyle name="Output 2 3 3 5 2 5" xfId="38959"/>
    <cellStyle name="Output 2 3 3 5 3" xfId="11483"/>
    <cellStyle name="Output 2 3 3 5 3 2" xfId="21495"/>
    <cellStyle name="Output 2 3 3 5 3 2 2" xfId="46157"/>
    <cellStyle name="Output 2 3 3 5 3 3" xfId="25726"/>
    <cellStyle name="Output 2 3 3 5 3 3 2" xfId="29729"/>
    <cellStyle name="Output 2 3 3 5 3 4" xfId="16348"/>
    <cellStyle name="Output 2 3 3 5 3 4 2" xfId="30865"/>
    <cellStyle name="Output 2 3 3 5 3 5" xfId="44708"/>
    <cellStyle name="Output 2 3 3 5 4" xfId="10680"/>
    <cellStyle name="Output 2 3 3 5 4 2" xfId="20704"/>
    <cellStyle name="Output 2 3 3 5 4 2 2" xfId="40744"/>
    <cellStyle name="Output 2 3 3 5 4 3" xfId="24965"/>
    <cellStyle name="Output 2 3 3 5 4 3 2" xfId="43880"/>
    <cellStyle name="Output 2 3 3 5 4 4" xfId="15545"/>
    <cellStyle name="Output 2 3 3 5 4 4 2" xfId="31656"/>
    <cellStyle name="Output 2 3 3 5 4 5" xfId="38923"/>
    <cellStyle name="Output 2 3 3 5 5" xfId="11748"/>
    <cellStyle name="Output 2 3 3 5 5 2" xfId="21760"/>
    <cellStyle name="Output 2 3 3 5 5 2 2" xfId="41549"/>
    <cellStyle name="Output 2 3 3 5 5 3" xfId="25973"/>
    <cellStyle name="Output 2 3 3 5 5 3 2" xfId="43281"/>
    <cellStyle name="Output 2 3 3 5 5 4" xfId="16613"/>
    <cellStyle name="Output 2 3 3 5 5 4 2" xfId="30600"/>
    <cellStyle name="Output 2 3 3 5 5 5" xfId="38628"/>
    <cellStyle name="Output 2 3 3 5 6" xfId="11820"/>
    <cellStyle name="Output 2 3 3 5 6 2" xfId="21832"/>
    <cellStyle name="Output 2 3 3 5 6 2 2" xfId="37538"/>
    <cellStyle name="Output 2 3 3 5 6 3" xfId="26045"/>
    <cellStyle name="Output 2 3 3 5 6 3 2" xfId="37701"/>
    <cellStyle name="Output 2 3 3 5 6 4" xfId="16685"/>
    <cellStyle name="Output 2 3 3 5 6 4 2" xfId="30534"/>
    <cellStyle name="Output 2 3 3 5 6 5" xfId="35720"/>
    <cellStyle name="Output 2 3 3 5 7" xfId="11219"/>
    <cellStyle name="Output 2 3 3 5 7 2" xfId="21231"/>
    <cellStyle name="Output 2 3 3 5 7 2 2" xfId="30119"/>
    <cellStyle name="Output 2 3 3 5 7 3" xfId="25468"/>
    <cellStyle name="Output 2 3 3 5 7 3 2" xfId="42911"/>
    <cellStyle name="Output 2 3 3 5 7 4" xfId="16084"/>
    <cellStyle name="Output 2 3 3 5 7 4 2" xfId="31117"/>
    <cellStyle name="Output 2 3 3 5 7 5" xfId="39098"/>
    <cellStyle name="Output 2 3 3 5 8" xfId="11159"/>
    <cellStyle name="Output 2 3 3 5 8 2" xfId="21171"/>
    <cellStyle name="Output 2 3 3 5 8 2 2" xfId="30179"/>
    <cellStyle name="Output 2 3 3 5 8 3" xfId="25408"/>
    <cellStyle name="Output 2 3 3 5 8 3 2" xfId="40893"/>
    <cellStyle name="Output 2 3 3 5 8 4" xfId="16024"/>
    <cellStyle name="Output 2 3 3 5 8 4 2" xfId="31177"/>
    <cellStyle name="Output 2 3 3 5 8 5" xfId="38809"/>
    <cellStyle name="Output 2 3 3 5 9" xfId="11029"/>
    <cellStyle name="Output 2 3 3 5 9 2" xfId="21041"/>
    <cellStyle name="Output 2 3 3 5 9 2 2" xfId="36865"/>
    <cellStyle name="Output 2 3 3 5 9 3" xfId="25290"/>
    <cellStyle name="Output 2 3 3 5 9 3 2" xfId="36632"/>
    <cellStyle name="Output 2 3 3 5 9 4" xfId="15894"/>
    <cellStyle name="Output 2 3 3 5 9 4 2" xfId="31307"/>
    <cellStyle name="Output 2 3 3 5 9 5" xfId="41809"/>
    <cellStyle name="Output 2 3 3 6" xfId="5833"/>
    <cellStyle name="Output 2 3 3 6 10" xfId="10130"/>
    <cellStyle name="Output 2 3 3 6 10 2" xfId="20154"/>
    <cellStyle name="Output 2 3 3 6 10 2 2" xfId="46285"/>
    <cellStyle name="Output 2 3 3 6 10 3" xfId="24498"/>
    <cellStyle name="Output 2 3 3 6 10 3 2" xfId="43633"/>
    <cellStyle name="Output 2 3 3 6 10 4" xfId="14995"/>
    <cellStyle name="Output 2 3 3 6 10 4 2" xfId="32206"/>
    <cellStyle name="Output 2 3 3 6 10 5" xfId="44966"/>
    <cellStyle name="Output 2 3 3 6 11" xfId="11936"/>
    <cellStyle name="Output 2 3 3 6 11 2" xfId="21930"/>
    <cellStyle name="Output 2 3 3 6 11 2 2" xfId="39437"/>
    <cellStyle name="Output 2 3 3 6 11 3" xfId="26137"/>
    <cellStyle name="Output 2 3 3 6 11 3 2" xfId="29596"/>
    <cellStyle name="Output 2 3 3 6 11 4" xfId="16801"/>
    <cellStyle name="Output 2 3 3 6 11 4 2" xfId="30418"/>
    <cellStyle name="Output 2 3 3 6 11 5" xfId="38832"/>
    <cellStyle name="Output 2 3 3 6 12" xfId="10363"/>
    <cellStyle name="Output 2 3 3 6 12 2" xfId="20387"/>
    <cellStyle name="Output 2 3 3 6 12 2 2" xfId="36524"/>
    <cellStyle name="Output 2 3 3 6 12 3" xfId="24702"/>
    <cellStyle name="Output 2 3 3 6 12 3 2" xfId="41352"/>
    <cellStyle name="Output 2 3 3 6 12 4" xfId="15228"/>
    <cellStyle name="Output 2 3 3 6 12 4 2" xfId="31973"/>
    <cellStyle name="Output 2 3 3 6 12 5" xfId="36090"/>
    <cellStyle name="Output 2 3 3 6 13" xfId="19412"/>
    <cellStyle name="Output 2 3 3 6 13 2" xfId="39355"/>
    <cellStyle name="Output 2 3 3 6 14" xfId="19173"/>
    <cellStyle name="Output 2 3 3 6 14 2" xfId="36677"/>
    <cellStyle name="Output 2 3 3 6 15" xfId="14419"/>
    <cellStyle name="Output 2 3 3 6 15 2" xfId="32735"/>
    <cellStyle name="Output 2 3 3 6 16" xfId="36104"/>
    <cellStyle name="Output 2 3 3 6 2" xfId="11661"/>
    <cellStyle name="Output 2 3 3 6 2 2" xfId="21673"/>
    <cellStyle name="Output 2 3 3 6 2 2 2" xfId="40440"/>
    <cellStyle name="Output 2 3 3 6 2 3" xfId="25892"/>
    <cellStyle name="Output 2 3 3 6 2 3 2" xfId="29687"/>
    <cellStyle name="Output 2 3 3 6 2 4" xfId="16526"/>
    <cellStyle name="Output 2 3 3 6 2 4 2" xfId="30687"/>
    <cellStyle name="Output 2 3 3 6 2 5" xfId="42170"/>
    <cellStyle name="Output 2 3 3 6 3" xfId="11484"/>
    <cellStyle name="Output 2 3 3 6 3 2" xfId="21496"/>
    <cellStyle name="Output 2 3 3 6 3 2 2" xfId="43428"/>
    <cellStyle name="Output 2 3 3 6 3 3" xfId="25727"/>
    <cellStyle name="Output 2 3 3 6 3 3 2" xfId="29728"/>
    <cellStyle name="Output 2 3 3 6 3 4" xfId="16349"/>
    <cellStyle name="Output 2 3 3 6 3 4 2" xfId="30864"/>
    <cellStyle name="Output 2 3 3 6 3 5" xfId="41878"/>
    <cellStyle name="Output 2 3 3 6 4" xfId="10679"/>
    <cellStyle name="Output 2 3 3 6 4 2" xfId="20703"/>
    <cellStyle name="Output 2 3 3 6 4 2 2" xfId="41018"/>
    <cellStyle name="Output 2 3 3 6 4 3" xfId="24964"/>
    <cellStyle name="Output 2 3 3 6 4 3 2" xfId="46584"/>
    <cellStyle name="Output 2 3 3 6 4 4" xfId="15544"/>
    <cellStyle name="Output 2 3 3 6 4 4 2" xfId="31657"/>
    <cellStyle name="Output 2 3 3 6 4 5" xfId="34838"/>
    <cellStyle name="Output 2 3 3 6 5" xfId="11749"/>
    <cellStyle name="Output 2 3 3 6 5 2" xfId="21761"/>
    <cellStyle name="Output 2 3 3 6 5 2 2" xfId="35280"/>
    <cellStyle name="Output 2 3 3 6 5 3" xfId="25974"/>
    <cellStyle name="Output 2 3 3 6 5 3 2" xfId="36986"/>
    <cellStyle name="Output 2 3 3 6 5 4" xfId="16614"/>
    <cellStyle name="Output 2 3 3 6 5 4 2" xfId="30599"/>
    <cellStyle name="Output 2 3 3 6 5 5" xfId="41833"/>
    <cellStyle name="Output 2 3 3 6 6" xfId="11821"/>
    <cellStyle name="Output 2 3 3 6 6 2" xfId="21833"/>
    <cellStyle name="Output 2 3 3 6 6 2 2" xfId="40591"/>
    <cellStyle name="Output 2 3 3 6 6 3" xfId="26046"/>
    <cellStyle name="Output 2 3 3 6 6 3 2" xfId="40751"/>
    <cellStyle name="Output 2 3 3 6 6 4" xfId="16686"/>
    <cellStyle name="Output 2 3 3 6 6 4 2" xfId="30533"/>
    <cellStyle name="Output 2 3 3 6 6 5" xfId="39081"/>
    <cellStyle name="Output 2 3 3 6 7" xfId="11220"/>
    <cellStyle name="Output 2 3 3 6 7 2" xfId="21232"/>
    <cellStyle name="Output 2 3 3 6 7 2 2" xfId="30118"/>
    <cellStyle name="Output 2 3 3 6 7 3" xfId="25469"/>
    <cellStyle name="Output 2 3 3 6 7 3 2" xfId="36612"/>
    <cellStyle name="Output 2 3 3 6 7 4" xfId="16085"/>
    <cellStyle name="Output 2 3 3 6 7 4 2" xfId="31116"/>
    <cellStyle name="Output 2 3 3 6 7 5" xfId="45080"/>
    <cellStyle name="Output 2 3 3 6 8" xfId="11160"/>
    <cellStyle name="Output 2 3 3 6 8 2" xfId="21172"/>
    <cellStyle name="Output 2 3 3 6 8 2 2" xfId="30178"/>
    <cellStyle name="Output 2 3 3 6 8 3" xfId="25409"/>
    <cellStyle name="Output 2 3 3 6 8 3 2" xfId="46891"/>
    <cellStyle name="Output 2 3 3 6 8 4" xfId="16025"/>
    <cellStyle name="Output 2 3 3 6 8 4 2" xfId="31176"/>
    <cellStyle name="Output 2 3 3 6 8 5" xfId="44814"/>
    <cellStyle name="Output 2 3 3 6 9" xfId="11030"/>
    <cellStyle name="Output 2 3 3 6 9 2" xfId="21042"/>
    <cellStyle name="Output 2 3 3 6 9 2 2" xfId="40406"/>
    <cellStyle name="Output 2 3 3 6 9 3" xfId="25291"/>
    <cellStyle name="Output 2 3 3 6 9 3 2" xfId="38329"/>
    <cellStyle name="Output 2 3 3 6 9 4" xfId="15895"/>
    <cellStyle name="Output 2 3 3 6 9 4 2" xfId="31306"/>
    <cellStyle name="Output 2 3 3 6 9 5" xfId="35500"/>
    <cellStyle name="Output 2 3 3 7" xfId="11654"/>
    <cellStyle name="Output 2 3 3 7 2" xfId="21666"/>
    <cellStyle name="Output 2 3 3 7 2 2" xfId="46529"/>
    <cellStyle name="Output 2 3 3 7 3" xfId="25885"/>
    <cellStyle name="Output 2 3 3 7 3 2" xfId="29694"/>
    <cellStyle name="Output 2 3 3 7 4" xfId="16519"/>
    <cellStyle name="Output 2 3 3 7 4 2" xfId="30694"/>
    <cellStyle name="Output 2 3 3 7 5" xfId="39157"/>
    <cellStyle name="Output 2 3 3 8" xfId="11477"/>
    <cellStyle name="Output 2 3 3 8 2" xfId="21489"/>
    <cellStyle name="Output 2 3 3 8 2 2" xfId="37205"/>
    <cellStyle name="Output 2 3 3 8 3" xfId="25720"/>
    <cellStyle name="Output 2 3 3 8 3 2" xfId="29735"/>
    <cellStyle name="Output 2 3 3 8 4" xfId="16342"/>
    <cellStyle name="Output 2 3 3 8 4 2" xfId="30871"/>
    <cellStyle name="Output 2 3 3 8 5" xfId="34824"/>
    <cellStyle name="Output 2 3 3 9" xfId="10686"/>
    <cellStyle name="Output 2 3 3 9 2" xfId="20710"/>
    <cellStyle name="Output 2 3 3 9 2 2" xfId="43586"/>
    <cellStyle name="Output 2 3 3 9 3" xfId="24971"/>
    <cellStyle name="Output 2 3 3 9 3 2" xfId="40490"/>
    <cellStyle name="Output 2 3 3 9 4" xfId="15551"/>
    <cellStyle name="Output 2 3 3 9 4 2" xfId="31650"/>
    <cellStyle name="Output 2 3 3 9 5" xfId="42186"/>
    <cellStyle name="Output 2 3 4" xfId="5834"/>
    <cellStyle name="Output 2 3 4 10" xfId="11031"/>
    <cellStyle name="Output 2 3 4 10 2" xfId="21043"/>
    <cellStyle name="Output 2 3 4 10 2 2" xfId="43722"/>
    <cellStyle name="Output 2 3 4 10 3" xfId="25292"/>
    <cellStyle name="Output 2 3 4 10 3 2" xfId="44367"/>
    <cellStyle name="Output 2 3 4 10 4" xfId="15896"/>
    <cellStyle name="Output 2 3 4 10 4 2" xfId="31305"/>
    <cellStyle name="Output 2 3 4 10 5" xfId="38556"/>
    <cellStyle name="Output 2 3 4 11" xfId="10129"/>
    <cellStyle name="Output 2 3 4 11 2" xfId="20153"/>
    <cellStyle name="Output 2 3 4 11 2 2" xfId="40248"/>
    <cellStyle name="Output 2 3 4 11 3" xfId="24497"/>
    <cellStyle name="Output 2 3 4 11 3 2" xfId="46352"/>
    <cellStyle name="Output 2 3 4 11 4" xfId="14994"/>
    <cellStyle name="Output 2 3 4 11 4 2" xfId="32207"/>
    <cellStyle name="Output 2 3 4 11 5" xfId="38986"/>
    <cellStyle name="Output 2 3 4 12" xfId="11937"/>
    <cellStyle name="Output 2 3 4 12 2" xfId="21931"/>
    <cellStyle name="Output 2 3 4 12 2 2" xfId="45506"/>
    <cellStyle name="Output 2 3 4 12 3" xfId="26138"/>
    <cellStyle name="Output 2 3 4 12 3 2" xfId="29595"/>
    <cellStyle name="Output 2 3 4 12 4" xfId="16802"/>
    <cellStyle name="Output 2 3 4 12 4 2" xfId="30417"/>
    <cellStyle name="Output 2 3 4 12 5" xfId="42046"/>
    <cellStyle name="Output 2 3 4 13" xfId="10362"/>
    <cellStyle name="Output 2 3 4 13 2" xfId="20386"/>
    <cellStyle name="Output 2 3 4 13 2 2" xfId="42820"/>
    <cellStyle name="Output 2 3 4 13 3" xfId="24701"/>
    <cellStyle name="Output 2 3 4 13 3 2" xfId="44230"/>
    <cellStyle name="Output 2 3 4 13 4" xfId="15227"/>
    <cellStyle name="Output 2 3 4 13 4 2" xfId="31974"/>
    <cellStyle name="Output 2 3 4 13 5" xfId="42400"/>
    <cellStyle name="Output 2 3 4 14" xfId="19413"/>
    <cellStyle name="Output 2 3 4 14 2" xfId="45431"/>
    <cellStyle name="Output 2 3 4 15" xfId="19172"/>
    <cellStyle name="Output 2 3 4 15 2" xfId="42976"/>
    <cellStyle name="Output 2 3 4 16" xfId="14420"/>
    <cellStyle name="Output 2 3 4 16 2" xfId="32734"/>
    <cellStyle name="Output 2 3 4 17" xfId="38945"/>
    <cellStyle name="Output 2 3 4 2" xfId="5835"/>
    <cellStyle name="Output 2 3 4 2 10" xfId="10128"/>
    <cellStyle name="Output 2 3 4 2 10 2" xfId="20152"/>
    <cellStyle name="Output 2 3 4 2 10 2 2" xfId="37760"/>
    <cellStyle name="Output 2 3 4 2 10 3" xfId="24496"/>
    <cellStyle name="Output 2 3 4 2 10 3 2" xfId="40319"/>
    <cellStyle name="Output 2 3 4 2 10 4" xfId="14993"/>
    <cellStyle name="Output 2 3 4 2 10 4 2" xfId="32208"/>
    <cellStyle name="Output 2 3 4 2 10 5" xfId="35835"/>
    <cellStyle name="Output 2 3 4 2 11" xfId="11938"/>
    <cellStyle name="Output 2 3 4 2 11 2" xfId="21932"/>
    <cellStyle name="Output 2 3 4 2 11 2 2" xfId="42751"/>
    <cellStyle name="Output 2 3 4 2 11 3" xfId="26139"/>
    <cellStyle name="Output 2 3 4 2 11 3 2" xfId="29594"/>
    <cellStyle name="Output 2 3 4 2 11 4" xfId="16803"/>
    <cellStyle name="Output 2 3 4 2 11 4 2" xfId="30416"/>
    <cellStyle name="Output 2 3 4 2 11 5" xfId="35729"/>
    <cellStyle name="Output 2 3 4 2 12" xfId="10361"/>
    <cellStyle name="Output 2 3 4 2 12 2" xfId="20385"/>
    <cellStyle name="Output 2 3 4 2 12 2 2" xfId="45576"/>
    <cellStyle name="Output 2 3 4 2 12 3" xfId="24700"/>
    <cellStyle name="Output 2 3 4 2 12 3 2" xfId="38190"/>
    <cellStyle name="Output 2 3 4 2 12 4" xfId="15226"/>
    <cellStyle name="Output 2 3 4 2 12 4 2" xfId="31975"/>
    <cellStyle name="Output 2 3 4 2 12 5" xfId="45160"/>
    <cellStyle name="Output 2 3 4 2 13" xfId="19414"/>
    <cellStyle name="Output 2 3 4 2 13 2" xfId="42670"/>
    <cellStyle name="Output 2 3 4 2 14" xfId="19171"/>
    <cellStyle name="Output 2 3 4 2 14 2" xfId="45723"/>
    <cellStyle name="Output 2 3 4 2 15" xfId="14421"/>
    <cellStyle name="Output 2 3 4 2 15 2" xfId="32733"/>
    <cellStyle name="Output 2 3 4 2 16" xfId="44937"/>
    <cellStyle name="Output 2 3 4 2 2" xfId="11663"/>
    <cellStyle name="Output 2 3 4 2 2 2" xfId="21675"/>
    <cellStyle name="Output 2 3 4 2 2 2 2" xfId="43752"/>
    <cellStyle name="Output 2 3 4 2 2 3" xfId="25894"/>
    <cellStyle name="Output 2 3 4 2 2 3 2" xfId="29685"/>
    <cellStyle name="Output 2 3 4 2 2 4" xfId="16528"/>
    <cellStyle name="Output 2 3 4 2 2 4 2" xfId="30685"/>
    <cellStyle name="Output 2 3 4 2 2 5" xfId="38768"/>
    <cellStyle name="Output 2 3 4 2 3" xfId="11486"/>
    <cellStyle name="Output 2 3 4 2 3 2" xfId="21498"/>
    <cellStyle name="Output 2 3 4 2 3 2 2" xfId="39708"/>
    <cellStyle name="Output 2 3 4 2 3 3" xfId="25729"/>
    <cellStyle name="Output 2 3 4 2 3 3 2" xfId="29726"/>
    <cellStyle name="Output 2 3 4 2 3 4" xfId="16351"/>
    <cellStyle name="Output 2 3 4 2 3 4 2" xfId="30862"/>
    <cellStyle name="Output 2 3 4 2 3 5" xfId="38613"/>
    <cellStyle name="Output 2 3 4 2 4" xfId="10677"/>
    <cellStyle name="Output 2 3 4 2 4 2" xfId="20701"/>
    <cellStyle name="Output 2 3 4 2 4 2 2" xfId="38050"/>
    <cellStyle name="Output 2 3 4 2 4 3" xfId="24962"/>
    <cellStyle name="Output 2 3 4 2 4 3 2" xfId="37838"/>
    <cellStyle name="Output 2 3 4 2 4 4" xfId="15542"/>
    <cellStyle name="Output 2 3 4 2 4 4 2" xfId="31659"/>
    <cellStyle name="Output 2 3 4 2 4 5" xfId="42084"/>
    <cellStyle name="Output 2 3 4 2 5" xfId="11751"/>
    <cellStyle name="Output 2 3 4 2 5 2" xfId="21763"/>
    <cellStyle name="Output 2 3 4 2 5 2 2" xfId="46310"/>
    <cellStyle name="Output 2 3 4 2 5 3" xfId="25976"/>
    <cellStyle name="Output 2 3 4 2 5 3 2" xfId="45595"/>
    <cellStyle name="Output 2 3 4 2 5 4" xfId="16616"/>
    <cellStyle name="Output 2 3 4 2 5 4 2" xfId="30597"/>
    <cellStyle name="Output 2 3 4 2 5 5" xfId="38905"/>
    <cellStyle name="Output 2 3 4 2 6" xfId="11823"/>
    <cellStyle name="Output 2 3 4 2 6 2" xfId="21835"/>
    <cellStyle name="Output 2 3 4 2 6 2 2" xfId="43899"/>
    <cellStyle name="Output 2 3 4 2 6 3" xfId="26048"/>
    <cellStyle name="Output 2 3 4 2 6 3 2" xfId="40756"/>
    <cellStyle name="Output 2 3 4 2 6 4" xfId="16688"/>
    <cellStyle name="Output 2 3 4 2 6 4 2" xfId="30531"/>
    <cellStyle name="Output 2 3 4 2 6 5" xfId="39156"/>
    <cellStyle name="Output 2 3 4 2 7" xfId="11222"/>
    <cellStyle name="Output 2 3 4 2 7 2" xfId="21234"/>
    <cellStyle name="Output 2 3 4 2 7 2 2" xfId="30116"/>
    <cellStyle name="Output 2 3 4 2 7 3" xfId="25471"/>
    <cellStyle name="Output 2 3 4 2 7 3 2" xfId="40824"/>
    <cellStyle name="Output 2 3 4 2 7 4" xfId="16087"/>
    <cellStyle name="Output 2 3 4 2 7 4 2" xfId="31114"/>
    <cellStyle name="Output 2 3 4 2 7 5" xfId="36004"/>
    <cellStyle name="Output 2 3 4 2 8" xfId="11162"/>
    <cellStyle name="Output 2 3 4 2 8 2" xfId="21174"/>
    <cellStyle name="Output 2 3 4 2 8 2 2" xfId="30176"/>
    <cellStyle name="Output 2 3 4 2 8 3" xfId="25411"/>
    <cellStyle name="Output 2 3 4 2 8 3 2" xfId="37918"/>
    <cellStyle name="Output 2 3 4 2 8 4" xfId="16027"/>
    <cellStyle name="Output 2 3 4 2 8 4 2" xfId="31174"/>
    <cellStyle name="Output 2 3 4 2 8 5" xfId="35706"/>
    <cellStyle name="Output 2 3 4 2 9" xfId="11032"/>
    <cellStyle name="Output 2 3 4 2 9 2" xfId="21044"/>
    <cellStyle name="Output 2 3 4 2 9 2 2" xfId="37429"/>
    <cellStyle name="Output 2 3 4 2 9 3" xfId="25293"/>
    <cellStyle name="Output 2 3 4 2 9 3 2" xfId="41494"/>
    <cellStyle name="Output 2 3 4 2 9 4" xfId="15897"/>
    <cellStyle name="Output 2 3 4 2 9 4 2" xfId="31304"/>
    <cellStyle name="Output 2 3 4 2 9 5" xfId="44611"/>
    <cellStyle name="Output 2 3 4 3" xfId="11662"/>
    <cellStyle name="Output 2 3 4 3 2" xfId="21674"/>
    <cellStyle name="Output 2 3 4 3 2 2" xfId="46462"/>
    <cellStyle name="Output 2 3 4 3 3" xfId="25893"/>
    <cellStyle name="Output 2 3 4 3 3 2" xfId="29686"/>
    <cellStyle name="Output 2 3 4 3 4" xfId="16527"/>
    <cellStyle name="Output 2 3 4 3 4 2" xfId="30686"/>
    <cellStyle name="Output 2 3 4 3 5" xfId="39015"/>
    <cellStyle name="Output 2 3 4 4" xfId="11485"/>
    <cellStyle name="Output 2 3 4 4 2" xfId="21497"/>
    <cellStyle name="Output 2 3 4 4 2 2" xfId="37133"/>
    <cellStyle name="Output 2 3 4 4 3" xfId="25728"/>
    <cellStyle name="Output 2 3 4 4 3 2" xfId="29727"/>
    <cellStyle name="Output 2 3 4 4 4" xfId="16350"/>
    <cellStyle name="Output 2 3 4 4 4 2" xfId="30863"/>
    <cellStyle name="Output 2 3 4 4 5" xfId="35567"/>
    <cellStyle name="Output 2 3 4 5" xfId="10678"/>
    <cellStyle name="Output 2 3 4 5 2" xfId="20702"/>
    <cellStyle name="Output 2 3 4 5 2 2" xfId="41248"/>
    <cellStyle name="Output 2 3 4 5 3" xfId="24963"/>
    <cellStyle name="Output 2 3 4 5 3 2" xfId="40570"/>
    <cellStyle name="Output 2 3 4 5 4" xfId="15543"/>
    <cellStyle name="Output 2 3 4 5 4 2" xfId="31658"/>
    <cellStyle name="Output 2 3 4 5 5" xfId="35777"/>
    <cellStyle name="Output 2 3 4 6" xfId="11750"/>
    <cellStyle name="Output 2 3 4 6 2" xfId="21762"/>
    <cellStyle name="Output 2 3 4 6 2 2" xfId="40278"/>
    <cellStyle name="Output 2 3 4 6 3" xfId="25975"/>
    <cellStyle name="Output 2 3 4 6 3 2" xfId="39533"/>
    <cellStyle name="Output 2 3 4 6 4" xfId="16615"/>
    <cellStyle name="Output 2 3 4 6 4 2" xfId="30598"/>
    <cellStyle name="Output 2 3 4 6 5" xfId="35523"/>
    <cellStyle name="Output 2 3 4 7" xfId="11822"/>
    <cellStyle name="Output 2 3 4 7 2" xfId="21834"/>
    <cellStyle name="Output 2 3 4 7 2 2" xfId="46604"/>
    <cellStyle name="Output 2 3 4 7 3" xfId="26047"/>
    <cellStyle name="Output 2 3 4 7 3 2" xfId="37774"/>
    <cellStyle name="Output 2 3 4 7 4" xfId="16687"/>
    <cellStyle name="Output 2 3 4 7 4 2" xfId="30532"/>
    <cellStyle name="Output 2 3 4 7 5" xfId="35987"/>
    <cellStyle name="Output 2 3 4 8" xfId="11221"/>
    <cellStyle name="Output 2 3 4 8 2" xfId="21233"/>
    <cellStyle name="Output 2 3 4 8 2 2" xfId="30117"/>
    <cellStyle name="Output 2 3 4 8 3" xfId="25470"/>
    <cellStyle name="Output 2 3 4 8 3 2" xfId="29836"/>
    <cellStyle name="Output 2 3 4 8 4" xfId="16086"/>
    <cellStyle name="Output 2 3 4 8 4 2" xfId="31115"/>
    <cellStyle name="Output 2 3 4 8 5" xfId="42309"/>
    <cellStyle name="Output 2 3 4 9" xfId="11161"/>
    <cellStyle name="Output 2 3 4 9 2" xfId="21173"/>
    <cellStyle name="Output 2 3 4 9 2 2" xfId="30177"/>
    <cellStyle name="Output 2 3 4 9 3" xfId="25410"/>
    <cellStyle name="Output 2 3 4 9 3 2" xfId="44199"/>
    <cellStyle name="Output 2 3 4 9 4" xfId="16026"/>
    <cellStyle name="Output 2 3 4 9 4 2" xfId="31175"/>
    <cellStyle name="Output 2 3 4 9 5" xfId="42022"/>
    <cellStyle name="Output 2 3 5" xfId="5836"/>
    <cellStyle name="Output 2 3 5 10" xfId="11033"/>
    <cellStyle name="Output 2 3 5 10 2" xfId="21045"/>
    <cellStyle name="Output 2 3 5 10 2 2" xfId="40181"/>
    <cellStyle name="Output 2 3 5 10 3" xfId="25294"/>
    <cellStyle name="Output 2 3 5 10 3 2" xfId="35225"/>
    <cellStyle name="Output 2 3 5 10 4" xfId="15898"/>
    <cellStyle name="Output 2 3 5 10 4 2" xfId="31303"/>
    <cellStyle name="Output 2 3 5 10 5" xfId="41760"/>
    <cellStyle name="Output 2 3 5 11" xfId="10127"/>
    <cellStyle name="Output 2 3 5 11 2" xfId="20151"/>
    <cellStyle name="Output 2 3 5 11 2 2" xfId="44040"/>
    <cellStyle name="Output 2 3 5 11 3" xfId="24495"/>
    <cellStyle name="Output 2 3 5 11 3 2" xfId="37507"/>
    <cellStyle name="Output 2 3 5 11 4" xfId="14992"/>
    <cellStyle name="Output 2 3 5 11 4 2" xfId="32209"/>
    <cellStyle name="Output 2 3 5 11 5" xfId="42144"/>
    <cellStyle name="Output 2 3 5 12" xfId="11939"/>
    <cellStyle name="Output 2 3 5 12 2" xfId="21933"/>
    <cellStyle name="Output 2 3 5 12 2 2" xfId="36454"/>
    <cellStyle name="Output 2 3 5 12 3" xfId="26140"/>
    <cellStyle name="Output 2 3 5 12 3 2" xfId="29593"/>
    <cellStyle name="Output 2 3 5 12 4" xfId="16804"/>
    <cellStyle name="Output 2 3 5 12 4 2" xfId="30415"/>
    <cellStyle name="Output 2 3 5 12 5" xfId="38850"/>
    <cellStyle name="Output 2 3 5 13" xfId="10360"/>
    <cellStyle name="Output 2 3 5 13 2" xfId="20384"/>
    <cellStyle name="Output 2 3 5 13 2 2" xfId="39508"/>
    <cellStyle name="Output 2 3 5 13 3" xfId="24699"/>
    <cellStyle name="Output 2 3 5 13 3 2" xfId="36499"/>
    <cellStyle name="Output 2 3 5 13 4" xfId="15225"/>
    <cellStyle name="Output 2 3 5 13 4 2" xfId="31976"/>
    <cellStyle name="Output 2 3 5 13 5" xfId="39183"/>
    <cellStyle name="Output 2 3 5 14" xfId="19415"/>
    <cellStyle name="Output 2 3 5 14 2" xfId="36373"/>
    <cellStyle name="Output 2 3 5 15" xfId="19170"/>
    <cellStyle name="Output 2 3 5 15 2" xfId="39667"/>
    <cellStyle name="Output 2 3 5 16" xfId="14422"/>
    <cellStyle name="Output 2 3 5 16 2" xfId="32732"/>
    <cellStyle name="Output 2 3 5 17" xfId="42156"/>
    <cellStyle name="Output 2 3 5 2" xfId="5837"/>
    <cellStyle name="Output 2 3 5 2 10" xfId="10126"/>
    <cellStyle name="Output 2 3 5 2 10 2" xfId="20150"/>
    <cellStyle name="Output 2 3 5 2 10 2 2" xfId="46738"/>
    <cellStyle name="Output 2 3 5 2 10 3" xfId="24494"/>
    <cellStyle name="Output 2 3 5 2 10 3 2" xfId="43794"/>
    <cellStyle name="Output 2 3 5 2 10 4" xfId="14991"/>
    <cellStyle name="Output 2 3 5 2 10 4 2" xfId="32210"/>
    <cellStyle name="Output 2 3 5 2 10 5" xfId="44925"/>
    <cellStyle name="Output 2 3 5 2 11" xfId="11940"/>
    <cellStyle name="Output 2 3 5 2 11 2" xfId="21934"/>
    <cellStyle name="Output 2 3 5 2 11 2 2" xfId="38247"/>
    <cellStyle name="Output 2 3 5 2 11 3" xfId="26141"/>
    <cellStyle name="Output 2 3 5 2 11 3 2" xfId="29592"/>
    <cellStyle name="Output 2 3 5 2 11 4" xfId="16805"/>
    <cellStyle name="Output 2 3 5 2 11 4 2" xfId="30414"/>
    <cellStyle name="Output 2 3 5 2 11 5" xfId="38634"/>
    <cellStyle name="Output 2 3 5 2 12" xfId="10353"/>
    <cellStyle name="Output 2 3 5 2 12 2" xfId="20377"/>
    <cellStyle name="Output 2 3 5 2 12 2 2" xfId="40168"/>
    <cellStyle name="Output 2 3 5 2 12 3" xfId="24698"/>
    <cellStyle name="Output 2 3 5 2 12 3 2" xfId="42795"/>
    <cellStyle name="Output 2 3 5 2 12 4" xfId="15218"/>
    <cellStyle name="Output 2 3 5 2 12 4 2" xfId="31983"/>
    <cellStyle name="Output 2 3 5 2 12 5" xfId="44800"/>
    <cellStyle name="Output 2 3 5 2 13" xfId="19416"/>
    <cellStyle name="Output 2 3 5 2 13 2" xfId="38286"/>
    <cellStyle name="Output 2 3 5 2 14" xfId="19169"/>
    <cellStyle name="Output 2 3 5 2 14 2" xfId="36439"/>
    <cellStyle name="Output 2 3 5 2 15" xfId="14423"/>
    <cellStyle name="Output 2 3 5 2 15 2" xfId="32731"/>
    <cellStyle name="Output 2 3 5 2 16" xfId="35847"/>
    <cellStyle name="Output 2 3 5 2 2" xfId="11665"/>
    <cellStyle name="Output 2 3 5 2 2 2" xfId="21677"/>
    <cellStyle name="Output 2 3 5 2 2 2 2" xfId="29893"/>
    <cellStyle name="Output 2 3 5 2 2 3" xfId="25896"/>
    <cellStyle name="Output 2 3 5 2 2 3 2" xfId="29683"/>
    <cellStyle name="Output 2 3 5 2 2 4" xfId="16530"/>
    <cellStyle name="Output 2 3 5 2 2 4 2" xfId="30683"/>
    <cellStyle name="Output 2 3 5 2 2 5" xfId="35664"/>
    <cellStyle name="Output 2 3 5 2 3" xfId="11488"/>
    <cellStyle name="Output 2 3 5 2 3 2" xfId="21500"/>
    <cellStyle name="Output 2 3 5 2 3 2 2" xfId="43017"/>
    <cellStyle name="Output 2 3 5 2 3 3" xfId="25731"/>
    <cellStyle name="Output 2 3 5 2 3 3 2" xfId="29724"/>
    <cellStyle name="Output 2 3 5 2 3 4" xfId="16353"/>
    <cellStyle name="Output 2 3 5 2 3 4 2" xfId="30860"/>
    <cellStyle name="Output 2 3 5 2 3 5" xfId="41817"/>
    <cellStyle name="Output 2 3 5 2 4" xfId="10675"/>
    <cellStyle name="Output 2 3 5 2 4 2" xfId="20699"/>
    <cellStyle name="Output 2 3 5 2 4 2 2" xfId="41633"/>
    <cellStyle name="Output 2 3 5 2 4 3" xfId="24960"/>
    <cellStyle name="Output 2 3 5 2 4 3 2" xfId="46814"/>
    <cellStyle name="Output 2 3 5 2 4 4" xfId="15540"/>
    <cellStyle name="Output 2 3 5 2 4 4 2" xfId="31661"/>
    <cellStyle name="Output 2 3 5 2 4 5" xfId="38878"/>
    <cellStyle name="Output 2 3 5 2 5" xfId="11753"/>
    <cellStyle name="Output 2 3 5 2 5 2" xfId="21765"/>
    <cellStyle name="Output 2 3 5 2 5 2 2" xfId="37297"/>
    <cellStyle name="Output 2 3 5 2 5 3" xfId="25978"/>
    <cellStyle name="Output 2 3 5 2 5 3 2" xfId="39703"/>
    <cellStyle name="Output 2 3 5 2 5 4" xfId="16618"/>
    <cellStyle name="Output 2 3 5 2 5 4 2" xfId="30595"/>
    <cellStyle name="Output 2 3 5 2 5 5" xfId="41894"/>
    <cellStyle name="Output 2 3 5 2 6" xfId="11825"/>
    <cellStyle name="Output 2 3 5 2 6 2" xfId="21837"/>
    <cellStyle name="Output 2 3 5 2 6 2 2" xfId="40443"/>
    <cellStyle name="Output 2 3 5 2 6 3" xfId="26050"/>
    <cellStyle name="Output 2 3 5 2 6 3 2" xfId="40688"/>
    <cellStyle name="Output 2 3 5 2 6 4" xfId="16690"/>
    <cellStyle name="Output 2 3 5 2 6 4 2" xfId="30529"/>
    <cellStyle name="Output 2 3 5 2 6 5" xfId="36063"/>
    <cellStyle name="Output 2 3 5 2 7" xfId="11224"/>
    <cellStyle name="Output 2 3 5 2 7 2" xfId="21236"/>
    <cellStyle name="Output 2 3 5 2 7 2 2" xfId="30114"/>
    <cellStyle name="Output 2 3 5 2 7 3" xfId="25473"/>
    <cellStyle name="Output 2 3 5 2 7 3 2" xfId="44127"/>
    <cellStyle name="Output 2 3 5 2 7 4" xfId="16089"/>
    <cellStyle name="Output 2 3 5 2 7 4 2" xfId="31112"/>
    <cellStyle name="Output 2 3 5 2 7 5" xfId="45145"/>
    <cellStyle name="Output 2 3 5 2 8" xfId="11164"/>
    <cellStyle name="Output 2 3 5 2 8 2" xfId="21176"/>
    <cellStyle name="Output 2 3 5 2 8 2 2" xfId="30174"/>
    <cellStyle name="Output 2 3 5 2 8 3" xfId="25413"/>
    <cellStyle name="Output 2 3 5 2 8 3 2" xfId="46821"/>
    <cellStyle name="Output 2 3 5 2 8 4" xfId="16029"/>
    <cellStyle name="Output 2 3 5 2 8 4 2" xfId="31172"/>
    <cellStyle name="Output 2 3 5 2 8 5" xfId="45081"/>
    <cellStyle name="Output 2 3 5 2 9" xfId="11034"/>
    <cellStyle name="Output 2 3 5 2 9 2" xfId="21046"/>
    <cellStyle name="Output 2 3 5 2 9 2 2" xfId="39523"/>
    <cellStyle name="Output 2 3 5 2 9 3" xfId="25295"/>
    <cellStyle name="Output 2 3 5 2 9 3 2" xfId="37975"/>
    <cellStyle name="Output 2 3 5 2 9 4" xfId="15899"/>
    <cellStyle name="Output 2 3 5 2 9 4 2" xfId="31302"/>
    <cellStyle name="Output 2 3 5 2 9 5" xfId="35452"/>
    <cellStyle name="Output 2 3 5 3" xfId="11664"/>
    <cellStyle name="Output 2 3 5 3 2" xfId="21676"/>
    <cellStyle name="Output 2 3 5 3 2 2" xfId="37464"/>
    <cellStyle name="Output 2 3 5 3 3" xfId="25895"/>
    <cellStyle name="Output 2 3 5 3 3 2" xfId="29684"/>
    <cellStyle name="Output 2 3 5 3 4" xfId="16529"/>
    <cellStyle name="Output 2 3 5 3 4 2" xfId="30684"/>
    <cellStyle name="Output 2 3 5 3 5" xfId="41974"/>
    <cellStyle name="Output 2 3 5 4" xfId="11487"/>
    <cellStyle name="Output 2 3 5 4 2" xfId="21499"/>
    <cellStyle name="Output 2 3 5 4 2 2" xfId="45764"/>
    <cellStyle name="Output 2 3 5 4 3" xfId="25730"/>
    <cellStyle name="Output 2 3 5 4 3 2" xfId="29725"/>
    <cellStyle name="Output 2 3 5 4 4" xfId="16352"/>
    <cellStyle name="Output 2 3 5 4 4 2" xfId="30861"/>
    <cellStyle name="Output 2 3 5 4 5" xfId="44657"/>
    <cellStyle name="Output 2 3 5 5" xfId="10676"/>
    <cellStyle name="Output 2 3 5 5 2" xfId="20700"/>
    <cellStyle name="Output 2 3 5 5 2 2" xfId="35363"/>
    <cellStyle name="Output 2 3 5 5 3" xfId="24961"/>
    <cellStyle name="Output 2 3 5 5 3 2" xfId="44118"/>
    <cellStyle name="Output 2 3 5 5 4" xfId="15541"/>
    <cellStyle name="Output 2 3 5 5 4 2" xfId="31660"/>
    <cellStyle name="Output 2 3 5 5 5" xfId="44865"/>
    <cellStyle name="Output 2 3 5 6" xfId="11752"/>
    <cellStyle name="Output 2 3 5 6 2" xfId="21764"/>
    <cellStyle name="Output 2 3 5 6 2 2" xfId="43590"/>
    <cellStyle name="Output 2 3 5 6 3" xfId="25977"/>
    <cellStyle name="Output 2 3 5 6 3 2" xfId="36549"/>
    <cellStyle name="Output 2 3 5 6 4" xfId="16617"/>
    <cellStyle name="Output 2 3 5 6 4 2" xfId="30596"/>
    <cellStyle name="Output 2 3 5 6 5" xfId="38688"/>
    <cellStyle name="Output 2 3 5 7" xfId="11824"/>
    <cellStyle name="Output 2 3 5 7 2" xfId="21836"/>
    <cellStyle name="Output 2 3 5 7 2 2" xfId="37613"/>
    <cellStyle name="Output 2 3 5 7 3" xfId="26049"/>
    <cellStyle name="Output 2 3 5 7 3 2" xfId="37781"/>
    <cellStyle name="Output 2 3 5 7 4" xfId="16689"/>
    <cellStyle name="Output 2 3 5 7 4 2" xfId="30530"/>
    <cellStyle name="Output 2 3 5 7 5" xfId="42373"/>
    <cellStyle name="Output 2 3 5 8" xfId="11223"/>
    <cellStyle name="Output 2 3 5 8 2" xfId="21235"/>
    <cellStyle name="Output 2 3 5 8 2 2" xfId="30115"/>
    <cellStyle name="Output 2 3 5 8 3" xfId="25472"/>
    <cellStyle name="Output 2 3 5 8 3 2" xfId="46823"/>
    <cellStyle name="Output 2 3 5 8 4" xfId="16088"/>
    <cellStyle name="Output 2 3 5 8 4 2" xfId="31113"/>
    <cellStyle name="Output 2 3 5 8 5" xfId="39168"/>
    <cellStyle name="Output 2 3 5 9" xfId="11163"/>
    <cellStyle name="Output 2 3 5 9 2" xfId="21175"/>
    <cellStyle name="Output 2 3 5 9 2 2" xfId="30175"/>
    <cellStyle name="Output 2 3 5 9 3" xfId="25412"/>
    <cellStyle name="Output 2 3 5 9 3 2" xfId="40822"/>
    <cellStyle name="Output 2 3 5 9 4" xfId="16028"/>
    <cellStyle name="Output 2 3 5 9 4 2" xfId="31173"/>
    <cellStyle name="Output 2 3 5 9 5" xfId="39099"/>
    <cellStyle name="Output 2 3 6" xfId="5838"/>
    <cellStyle name="Output 2 3 6 10" xfId="10125"/>
    <cellStyle name="Output 2 3 6 10 2" xfId="20149"/>
    <cellStyle name="Output 2 3 6 10 2 2" xfId="40735"/>
    <cellStyle name="Output 2 3 6 10 3" xfId="24493"/>
    <cellStyle name="Output 2 3 6 10 3 2" xfId="46504"/>
    <cellStyle name="Output 2 3 6 10 4" xfId="14990"/>
    <cellStyle name="Output 2 3 6 10 4 2" xfId="32211"/>
    <cellStyle name="Output 2 3 6 10 5" xfId="38933"/>
    <cellStyle name="Output 2 3 6 11" xfId="11941"/>
    <cellStyle name="Output 2 3 6 11 2" xfId="21935"/>
    <cellStyle name="Output 2 3 6 11 2 2" xfId="44288"/>
    <cellStyle name="Output 2 3 6 11 3" xfId="26142"/>
    <cellStyle name="Output 2 3 6 11 3 2" xfId="29591"/>
    <cellStyle name="Output 2 3 6 11 4" xfId="16806"/>
    <cellStyle name="Output 2 3 6 11 4 2" xfId="30413"/>
    <cellStyle name="Output 2 3 6 11 5" xfId="41839"/>
    <cellStyle name="Output 2 3 6 12" xfId="10352"/>
    <cellStyle name="Output 2 3 6 12 2" xfId="20376"/>
    <cellStyle name="Output 2 3 6 12 2 2" xfId="37416"/>
    <cellStyle name="Output 2 3 6 12 3" xfId="24697"/>
    <cellStyle name="Output 2 3 6 12 3 2" xfId="45551"/>
    <cellStyle name="Output 2 3 6 12 4" xfId="15217"/>
    <cellStyle name="Output 2 3 6 12 4 2" xfId="31984"/>
    <cellStyle name="Output 2 3 6 12 5" xfId="38795"/>
    <cellStyle name="Output 2 3 6 13" xfId="19417"/>
    <cellStyle name="Output 2 3 6 13 2" xfId="44323"/>
    <cellStyle name="Output 2 3 6 14" xfId="19168"/>
    <cellStyle name="Output 2 3 6 14 2" xfId="42735"/>
    <cellStyle name="Output 2 3 6 15" xfId="14424"/>
    <cellStyle name="Output 2 3 6 15 2" xfId="32730"/>
    <cellStyle name="Output 2 3 6 16" xfId="38997"/>
    <cellStyle name="Output 2 3 6 2" xfId="11666"/>
    <cellStyle name="Output 2 3 6 2 2" xfId="21678"/>
    <cellStyle name="Output 2 3 6 2 2 2" xfId="40277"/>
    <cellStyle name="Output 2 3 6 2 3" xfId="25897"/>
    <cellStyle name="Output 2 3 6 2 3 2" xfId="29682"/>
    <cellStyle name="Output 2 3 6 2 4" xfId="16531"/>
    <cellStyle name="Output 2 3 6 2 4 2" xfId="30682"/>
    <cellStyle name="Output 2 3 6 2 5" xfId="38819"/>
    <cellStyle name="Output 2 3 6 3" xfId="11489"/>
    <cellStyle name="Output 2 3 6 3 2" xfId="21501"/>
    <cellStyle name="Output 2 3 6 3 2 2" xfId="36718"/>
    <cellStyle name="Output 2 3 6 3 3" xfId="25732"/>
    <cellStyle name="Output 2 3 6 3 3 2" xfId="29723"/>
    <cellStyle name="Output 2 3 6 3 4" xfId="16354"/>
    <cellStyle name="Output 2 3 6 3 4 2" xfId="30859"/>
    <cellStyle name="Output 2 3 6 3 5" xfId="35508"/>
    <cellStyle name="Output 2 3 6 4" xfId="10674"/>
    <cellStyle name="Output 2 3 6 4 2" xfId="20698"/>
    <cellStyle name="Output 2 3 6 4 2 2" xfId="44502"/>
    <cellStyle name="Output 2 3 6 4 3" xfId="24959"/>
    <cellStyle name="Output 2 3 6 4 3 2" xfId="40815"/>
    <cellStyle name="Output 2 3 6 4 4" xfId="15539"/>
    <cellStyle name="Output 2 3 6 4 4 2" xfId="31662"/>
    <cellStyle name="Output 2 3 6 4 5" xfId="35445"/>
    <cellStyle name="Output 2 3 6 5" xfId="11754"/>
    <cellStyle name="Output 2 3 6 5 2" xfId="21766"/>
    <cellStyle name="Output 2 3 6 5 2 2" xfId="39925"/>
    <cellStyle name="Output 2 3 6 5 3" xfId="25979"/>
    <cellStyle name="Output 2 3 6 5 3 2" xfId="36713"/>
    <cellStyle name="Output 2 3 6 5 4" xfId="16619"/>
    <cellStyle name="Output 2 3 6 5 4 2" xfId="30594"/>
    <cellStyle name="Output 2 3 6 5 5" xfId="35584"/>
    <cellStyle name="Output 2 3 6 6" xfId="11826"/>
    <cellStyle name="Output 2 3 6 6 2" xfId="21838"/>
    <cellStyle name="Output 2 3 6 6 2 2" xfId="46465"/>
    <cellStyle name="Output 2 3 6 6 3" xfId="26051"/>
    <cellStyle name="Output 2 3 6 6 3 2" xfId="43993"/>
    <cellStyle name="Output 2 3 6 6 4" xfId="16691"/>
    <cellStyle name="Output 2 3 6 6 4 2" xfId="30528"/>
    <cellStyle name="Output 2 3 6 6 5" xfId="39225"/>
    <cellStyle name="Output 2 3 6 7" xfId="11225"/>
    <cellStyle name="Output 2 3 6 7 2" xfId="21237"/>
    <cellStyle name="Output 2 3 6 7 2 2" xfId="30113"/>
    <cellStyle name="Output 2 3 6 7 3" xfId="25474"/>
    <cellStyle name="Output 2 3 6 7 3 2" xfId="37847"/>
    <cellStyle name="Output 2 3 6 7 4" xfId="16090"/>
    <cellStyle name="Output 2 3 6 7 4 2" xfId="31111"/>
    <cellStyle name="Output 2 3 6 7 5" xfId="42385"/>
    <cellStyle name="Output 2 3 6 8" xfId="11165"/>
    <cellStyle name="Output 2 3 6 8 2" xfId="21177"/>
    <cellStyle name="Output 2 3 6 8 2 2" xfId="30173"/>
    <cellStyle name="Output 2 3 6 8 3" xfId="25414"/>
    <cellStyle name="Output 2 3 6 8 3 2" xfId="44125"/>
    <cellStyle name="Output 2 3 6 8 4" xfId="16030"/>
    <cellStyle name="Output 2 3 6 8 4 2" xfId="31171"/>
    <cellStyle name="Output 2 3 6 8 5" xfId="42310"/>
    <cellStyle name="Output 2 3 6 9" xfId="11695"/>
    <cellStyle name="Output 2 3 6 9 2" xfId="21707"/>
    <cellStyle name="Output 2 3 6 9 2 2" xfId="44424"/>
    <cellStyle name="Output 2 3 6 9 3" xfId="25920"/>
    <cellStyle name="Output 2 3 6 9 3 2" xfId="29665"/>
    <cellStyle name="Output 2 3 6 9 4" xfId="16560"/>
    <cellStyle name="Output 2 3 6 9 4 2" xfId="30653"/>
    <cellStyle name="Output 2 3 6 9 5" xfId="39226"/>
    <cellStyle name="Output 2 3 7" xfId="5839"/>
    <cellStyle name="Output 2 3 7 10" xfId="10124"/>
    <cellStyle name="Output 2 3 7 10 2" xfId="20148"/>
    <cellStyle name="Output 2 3 7 10 2 2" xfId="41027"/>
    <cellStyle name="Output 2 3 7 10 3" xfId="24492"/>
    <cellStyle name="Output 2 3 7 10 3 2" xfId="40482"/>
    <cellStyle name="Output 2 3 7 10 4" xfId="14989"/>
    <cellStyle name="Output 2 3 7 10 4 2" xfId="32212"/>
    <cellStyle name="Output 2 3 7 10 5" xfId="36093"/>
    <cellStyle name="Output 2 3 7 11" xfId="11942"/>
    <cellStyle name="Output 2 3 7 11 2" xfId="21936"/>
    <cellStyle name="Output 2 3 7 11 2 2" xfId="41410"/>
    <cellStyle name="Output 2 3 7 11 3" xfId="26143"/>
    <cellStyle name="Output 2 3 7 11 3 2" xfId="29590"/>
    <cellStyle name="Output 2 3 7 11 4" xfId="16807"/>
    <cellStyle name="Output 2 3 7 11 4 2" xfId="30412"/>
    <cellStyle name="Output 2 3 7 11 5" xfId="35528"/>
    <cellStyle name="Output 2 3 7 12" xfId="10351"/>
    <cellStyle name="Output 2 3 7 12 2" xfId="20375"/>
    <cellStyle name="Output 2 3 7 12 2 2" xfId="43710"/>
    <cellStyle name="Output 2 3 7 12 3" xfId="24696"/>
    <cellStyle name="Output 2 3 7 12 3 2" xfId="39483"/>
    <cellStyle name="Output 2 3 7 12 4" xfId="15216"/>
    <cellStyle name="Output 2 3 7 12 4 2" xfId="31985"/>
    <cellStyle name="Output 2 3 7 12 5" xfId="36041"/>
    <cellStyle name="Output 2 3 7 13" xfId="19418"/>
    <cellStyle name="Output 2 3 7 13 2" xfId="41449"/>
    <cellStyle name="Output 2 3 7 14" xfId="19167"/>
    <cellStyle name="Output 2 3 7 14 2" xfId="45490"/>
    <cellStyle name="Output 2 3 7 15" xfId="14425"/>
    <cellStyle name="Output 2 3 7 15 2" xfId="32729"/>
    <cellStyle name="Output 2 3 7 16" xfId="44978"/>
    <cellStyle name="Output 2 3 7 2" xfId="11667"/>
    <cellStyle name="Output 2 3 7 2 2" xfId="21679"/>
    <cellStyle name="Output 2 3 7 2 2 2" xfId="46309"/>
    <cellStyle name="Output 2 3 7 2 3" xfId="25898"/>
    <cellStyle name="Output 2 3 7 2 3 2" xfId="29681"/>
    <cellStyle name="Output 2 3 7 2 4" xfId="16532"/>
    <cellStyle name="Output 2 3 7 2 4 2" xfId="30681"/>
    <cellStyle name="Output 2 3 7 2 5" xfId="44824"/>
    <cellStyle name="Output 2 3 7 3" xfId="11490"/>
    <cellStyle name="Output 2 3 7 3 2" xfId="21502"/>
    <cellStyle name="Output 2 3 7 3 2 2" xfId="38252"/>
    <cellStyle name="Output 2 3 7 3 3" xfId="25733"/>
    <cellStyle name="Output 2 3 7 3 3 2" xfId="29722"/>
    <cellStyle name="Output 2 3 7 3 4" xfId="16355"/>
    <cellStyle name="Output 2 3 7 3 4 2" xfId="30858"/>
    <cellStyle name="Output 2 3 7 3 5" xfId="38564"/>
    <cellStyle name="Output 2 3 7 4" xfId="10673"/>
    <cellStyle name="Output 2 3 7 4 2" xfId="20697"/>
    <cellStyle name="Output 2 3 7 4 2 2" xfId="38468"/>
    <cellStyle name="Output 2 3 7 4 3" xfId="24958"/>
    <cellStyle name="Output 2 3 7 4 3 2" xfId="37911"/>
    <cellStyle name="Output 2 3 7 4 4" xfId="15538"/>
    <cellStyle name="Output 2 3 7 4 4 2" xfId="31663"/>
    <cellStyle name="Output 2 3 7 4 5" xfId="41753"/>
    <cellStyle name="Output 2 3 7 5" xfId="11755"/>
    <cellStyle name="Output 2 3 7 5 2" xfId="21767"/>
    <cellStyle name="Output 2 3 7 5 2 2" xfId="45972"/>
    <cellStyle name="Output 2 3 7 5 3" xfId="25980"/>
    <cellStyle name="Output 2 3 7 5 3 2" xfId="38257"/>
    <cellStyle name="Output 2 3 7 5 4" xfId="16620"/>
    <cellStyle name="Output 2 3 7 5 4 2" xfId="30593"/>
    <cellStyle name="Output 2 3 7 5 5" xfId="39217"/>
    <cellStyle name="Output 2 3 7 6" xfId="11827"/>
    <cellStyle name="Output 2 3 7 6 2" xfId="21839"/>
    <cellStyle name="Output 2 3 7 6 2 2" xfId="43755"/>
    <cellStyle name="Output 2 3 7 6 3" xfId="26052"/>
    <cellStyle name="Output 2 3 7 6 3 2" xfId="37711"/>
    <cellStyle name="Output 2 3 7 6 4" xfId="16692"/>
    <cellStyle name="Output 2 3 7 6 4 2" xfId="30527"/>
    <cellStyle name="Output 2 3 7 6 5" xfId="38690"/>
    <cellStyle name="Output 2 3 7 7" xfId="11226"/>
    <cellStyle name="Output 2 3 7 7 2" xfId="21238"/>
    <cellStyle name="Output 2 3 7 7 2 2" xfId="30112"/>
    <cellStyle name="Output 2 3 7 7 3" xfId="25475"/>
    <cellStyle name="Output 2 3 7 7 3 2" xfId="40579"/>
    <cellStyle name="Output 2 3 7 7 4" xfId="16091"/>
    <cellStyle name="Output 2 3 7 7 4 2" xfId="31110"/>
    <cellStyle name="Output 2 3 7 7 5" xfId="36075"/>
    <cellStyle name="Output 2 3 7 8" xfId="11166"/>
    <cellStyle name="Output 2 3 7 8 2" xfId="21178"/>
    <cellStyle name="Output 2 3 7 8 2 2" xfId="30172"/>
    <cellStyle name="Output 2 3 7 8 3" xfId="25415"/>
    <cellStyle name="Output 2 3 7 8 3 2" xfId="37845"/>
    <cellStyle name="Output 2 3 7 8 4" xfId="16031"/>
    <cellStyle name="Output 2 3 7 8 4 2" xfId="31170"/>
    <cellStyle name="Output 2 3 7 8 5" xfId="36005"/>
    <cellStyle name="Output 2 3 7 9" xfId="11696"/>
    <cellStyle name="Output 2 3 7 9 2" xfId="21708"/>
    <cellStyle name="Output 2 3 7 9 2 2" xfId="41551"/>
    <cellStyle name="Output 2 3 7 9 3" xfId="25921"/>
    <cellStyle name="Output 2 3 7 9 3 2" xfId="29664"/>
    <cellStyle name="Output 2 3 7 9 4" xfId="16561"/>
    <cellStyle name="Output 2 3 7 9 4 2" xfId="30652"/>
    <cellStyle name="Output 2 3 7 9 5" xfId="38689"/>
    <cellStyle name="Output 2 3 8" xfId="5840"/>
    <cellStyle name="Output 2 3 8 10" xfId="10123"/>
    <cellStyle name="Output 2 3 8 10 2" xfId="20147"/>
    <cellStyle name="Output 2 3 8 10 2 2" xfId="41239"/>
    <cellStyle name="Output 2 3 8 10 3" xfId="24491"/>
    <cellStyle name="Output 2 3 8 10 3 2" xfId="37655"/>
    <cellStyle name="Output 2 3 8 10 4" xfId="14988"/>
    <cellStyle name="Output 2 3 8 10 4 2" xfId="32213"/>
    <cellStyle name="Output 2 3 8 10 5" xfId="42403"/>
    <cellStyle name="Output 2 3 8 11" xfId="11943"/>
    <cellStyle name="Output 2 3 8 11 2" xfId="21937"/>
    <cellStyle name="Output 2 3 8 11 2 2" xfId="35140"/>
    <cellStyle name="Output 2 3 8 11 3" xfId="26144"/>
    <cellStyle name="Output 2 3 8 11 3 2" xfId="29589"/>
    <cellStyle name="Output 2 3 8 11 4" xfId="16808"/>
    <cellStyle name="Output 2 3 8 11 4 2" xfId="30411"/>
    <cellStyle name="Output 2 3 8 11 5" xfId="38900"/>
    <cellStyle name="Output 2 3 8 12" xfId="10350"/>
    <cellStyle name="Output 2 3 8 12 2" xfId="20374"/>
    <cellStyle name="Output 2 3 8 12 2 2" xfId="46423"/>
    <cellStyle name="Output 2 3 8 12 3" xfId="24695"/>
    <cellStyle name="Output 2 3 8 12 3 2" xfId="36783"/>
    <cellStyle name="Output 2 3 8 12 4" xfId="15215"/>
    <cellStyle name="Output 2 3 8 12 4 2" xfId="31986"/>
    <cellStyle name="Output 2 3 8 12 5" xfId="42346"/>
    <cellStyle name="Output 2 3 8 13" xfId="19419"/>
    <cellStyle name="Output 2 3 8 13 2" xfId="35180"/>
    <cellStyle name="Output 2 3 8 14" xfId="19166"/>
    <cellStyle name="Output 2 3 8 14 2" xfId="39421"/>
    <cellStyle name="Output 2 3 8 15" xfId="14426"/>
    <cellStyle name="Output 2 3 8 15 2" xfId="32728"/>
    <cellStyle name="Output 2 3 8 16" xfId="42208"/>
    <cellStyle name="Output 2 3 8 2" xfId="11668"/>
    <cellStyle name="Output 2 3 8 2 2" xfId="21680"/>
    <cellStyle name="Output 2 3 8 2 2 2" xfId="43589"/>
    <cellStyle name="Output 2 3 8 2 3" xfId="25899"/>
    <cellStyle name="Output 2 3 8 2 3 2" xfId="29680"/>
    <cellStyle name="Output 2 3 8 2 4" xfId="16533"/>
    <cellStyle name="Output 2 3 8 2 4 2" xfId="30680"/>
    <cellStyle name="Output 2 3 8 2 5" xfId="35716"/>
    <cellStyle name="Output 2 3 8 3" xfId="11491"/>
    <cellStyle name="Output 2 3 8 3 2" xfId="21503"/>
    <cellStyle name="Output 2 3 8 3 2 2" xfId="44293"/>
    <cellStyle name="Output 2 3 8 3 3" xfId="25734"/>
    <cellStyle name="Output 2 3 8 3 3 2" xfId="29721"/>
    <cellStyle name="Output 2 3 8 3 4" xfId="16356"/>
    <cellStyle name="Output 2 3 8 3 4 2" xfId="30857"/>
    <cellStyle name="Output 2 3 8 3 5" xfId="44619"/>
    <cellStyle name="Output 2 3 8 4" xfId="10672"/>
    <cellStyle name="Output 2 3 8 4 2" xfId="20696"/>
    <cellStyle name="Output 2 3 8 4 2 2" xfId="35295"/>
    <cellStyle name="Output 2 3 8 4 3" xfId="24957"/>
    <cellStyle name="Output 2 3 8 4 3 2" xfId="44192"/>
    <cellStyle name="Output 2 3 8 4 4" xfId="15537"/>
    <cellStyle name="Output 2 3 8 4 4 2" xfId="31664"/>
    <cellStyle name="Output 2 3 8 4 5" xfId="44604"/>
    <cellStyle name="Output 2 3 8 5" xfId="11756"/>
    <cellStyle name="Output 2 3 8 5 2" xfId="21768"/>
    <cellStyle name="Output 2 3 8 5 2 2" xfId="43236"/>
    <cellStyle name="Output 2 3 8 5 3" xfId="25981"/>
    <cellStyle name="Output 2 3 8 5 3 2" xfId="41420"/>
    <cellStyle name="Output 2 3 8 5 4" xfId="16621"/>
    <cellStyle name="Output 2 3 8 5 4 2" xfId="30592"/>
    <cellStyle name="Output 2 3 8 5 5" xfId="36143"/>
    <cellStyle name="Output 2 3 8 6" xfId="11828"/>
    <cellStyle name="Output 2 3 8 6 2" xfId="21840"/>
    <cellStyle name="Output 2 3 8 6 2 2" xfId="37467"/>
    <cellStyle name="Output 2 3 8 6 3" xfId="26053"/>
    <cellStyle name="Output 2 3 8 6 3 2" xfId="40675"/>
    <cellStyle name="Output 2 3 8 6 4" xfId="16693"/>
    <cellStyle name="Output 2 3 8 6 4 2" xfId="30526"/>
    <cellStyle name="Output 2 3 8 6 5" xfId="41896"/>
    <cellStyle name="Output 2 3 8 7" xfId="11227"/>
    <cellStyle name="Output 2 3 8 7 2" xfId="21239"/>
    <cellStyle name="Output 2 3 8 7 2 2" xfId="30111"/>
    <cellStyle name="Output 2 3 8 7 3" xfId="25476"/>
    <cellStyle name="Output 2 3 8 7 3 2" xfId="46593"/>
    <cellStyle name="Output 2 3 8 7 4" xfId="16092"/>
    <cellStyle name="Output 2 3 8 7 4 2" xfId="31109"/>
    <cellStyle name="Output 2 3 8 7 5" xfId="38129"/>
    <cellStyle name="Output 2 3 8 8" xfId="11167"/>
    <cellStyle name="Output 2 3 8 8 2" xfId="21179"/>
    <cellStyle name="Output 2 3 8 8 2 2" xfId="30171"/>
    <cellStyle name="Output 2 3 8 8 3" xfId="25416"/>
    <cellStyle name="Output 2 3 8 8 3 2" xfId="40577"/>
    <cellStyle name="Output 2 3 8 8 4" xfId="16032"/>
    <cellStyle name="Output 2 3 8 8 4 2" xfId="31169"/>
    <cellStyle name="Output 2 3 8 8 5" xfId="39169"/>
    <cellStyle name="Output 2 3 8 9" xfId="11697"/>
    <cellStyle name="Output 2 3 8 9 2" xfId="21709"/>
    <cellStyle name="Output 2 3 8 9 2 2" xfId="35282"/>
    <cellStyle name="Output 2 3 8 9 3" xfId="25922"/>
    <cellStyle name="Output 2 3 8 9 3 2" xfId="29663"/>
    <cellStyle name="Output 2 3 8 9 4" xfId="16562"/>
    <cellStyle name="Output 2 3 8 9 4 2" xfId="30651"/>
    <cellStyle name="Output 2 3 8 9 5" xfId="41895"/>
    <cellStyle name="Output 2 3 9" xfId="11645"/>
    <cellStyle name="Output 2 3 9 2" xfId="21657"/>
    <cellStyle name="Output 2 3 9 2 2" xfId="40838"/>
    <cellStyle name="Output 2 3 9 3" xfId="25876"/>
    <cellStyle name="Output 2 3 9 3 2" xfId="29703"/>
    <cellStyle name="Output 2 3 9 4" xfId="16510"/>
    <cellStyle name="Output 2 3 9 4 2" xfId="30703"/>
    <cellStyle name="Output 2 3 9 5" xfId="39012"/>
    <cellStyle name="Output 2 4" xfId="5841"/>
    <cellStyle name="Output 2 4 10" xfId="11698"/>
    <cellStyle name="Output 2 4 10 2" xfId="21710"/>
    <cellStyle name="Output 2 4 10 2 2" xfId="38035"/>
    <cellStyle name="Output 2 4 10 3" xfId="25923"/>
    <cellStyle name="Output 2 4 10 3 2" xfId="29662"/>
    <cellStyle name="Output 2 4 10 4" xfId="16563"/>
    <cellStyle name="Output 2 4 10 4 2" xfId="30650"/>
    <cellStyle name="Output 2 4 10 5" xfId="35585"/>
    <cellStyle name="Output 2 4 11" xfId="10122"/>
    <cellStyle name="Output 2 4 11 2" xfId="20146"/>
    <cellStyle name="Output 2 4 11 2 2" xfId="38059"/>
    <cellStyle name="Output 2 4 11 3" xfId="24490"/>
    <cellStyle name="Output 2 4 11 3 2" xfId="43941"/>
    <cellStyle name="Output 2 4 11 4" xfId="14987"/>
    <cellStyle name="Output 2 4 11 4 2" xfId="32214"/>
    <cellStyle name="Output 2 4 11 5" xfId="45163"/>
    <cellStyle name="Output 2 4 12" xfId="11944"/>
    <cellStyle name="Output 2 4 12 2" xfId="21938"/>
    <cellStyle name="Output 2 4 12 2 2" xfId="38382"/>
    <cellStyle name="Output 2 4 12 3" xfId="26145"/>
    <cellStyle name="Output 2 4 12 3 2" xfId="29588"/>
    <cellStyle name="Output 2 4 12 4" xfId="16809"/>
    <cellStyle name="Output 2 4 12 4 2" xfId="30410"/>
    <cellStyle name="Output 2 4 12 5" xfId="38683"/>
    <cellStyle name="Output 2 4 13" xfId="10349"/>
    <cellStyle name="Output 2 4 13 2" xfId="20373"/>
    <cellStyle name="Output 2 4 13 2 2" xfId="40395"/>
    <cellStyle name="Output 2 4 13 3" xfId="24694"/>
    <cellStyle name="Output 2 4 13 3 2" xfId="43081"/>
    <cellStyle name="Output 2 4 13 4" xfId="15214"/>
    <cellStyle name="Output 2 4 13 4 2" xfId="31987"/>
    <cellStyle name="Output 2 4 13 5" xfId="45117"/>
    <cellStyle name="Output 2 4 14" xfId="19420"/>
    <cellStyle name="Output 2 4 14 2" xfId="39287"/>
    <cellStyle name="Output 2 4 15" xfId="19165"/>
    <cellStyle name="Output 2 4 15 2" xfId="37084"/>
    <cellStyle name="Output 2 4 16" xfId="14427"/>
    <cellStyle name="Output 2 4 16 2" xfId="32727"/>
    <cellStyle name="Output 2 4 17" xfId="35899"/>
    <cellStyle name="Output 2 4 2" xfId="5842"/>
    <cellStyle name="Output 2 4 2 10" xfId="10121"/>
    <cellStyle name="Output 2 4 2 10 2" xfId="20145"/>
    <cellStyle name="Output 2 4 2 10 2 2" xfId="35372"/>
    <cellStyle name="Output 2 4 2 10 3" xfId="24489"/>
    <cellStyle name="Output 2 4 2 10 3 2" xfId="46646"/>
    <cellStyle name="Output 2 4 2 10 4" xfId="14986"/>
    <cellStyle name="Output 2 4 2 10 4 2" xfId="32215"/>
    <cellStyle name="Output 2 4 2 10 5" xfId="39186"/>
    <cellStyle name="Output 2 4 2 11" xfId="11945"/>
    <cellStyle name="Output 2 4 2 11 2" xfId="21939"/>
    <cellStyle name="Output 2 4 2 11 2 2" xfId="44420"/>
    <cellStyle name="Output 2 4 2 11 3" xfId="26146"/>
    <cellStyle name="Output 2 4 2 11 3 2" xfId="29587"/>
    <cellStyle name="Output 2 4 2 11 4" xfId="16810"/>
    <cellStyle name="Output 2 4 2 11 4 2" xfId="30409"/>
    <cellStyle name="Output 2 4 2 11 5" xfId="41889"/>
    <cellStyle name="Output 2 4 2 12" xfId="10348"/>
    <cellStyle name="Output 2 4 2 12 2" xfId="20372"/>
    <cellStyle name="Output 2 4 2 12 2 2" xfId="36917"/>
    <cellStyle name="Output 2 4 2 12 3" xfId="24693"/>
    <cellStyle name="Output 2 4 2 12 3 2" xfId="45826"/>
    <cellStyle name="Output 2 4 2 12 4" xfId="15213"/>
    <cellStyle name="Output 2 4 2 12 4 2" xfId="31988"/>
    <cellStyle name="Output 2 4 2 12 5" xfId="39135"/>
    <cellStyle name="Output 2 4 2 13" xfId="19421"/>
    <cellStyle name="Output 2 4 2 13 2" xfId="45364"/>
    <cellStyle name="Output 2 4 2 14" xfId="19164"/>
    <cellStyle name="Output 2 4 2 14 2" xfId="43378"/>
    <cellStyle name="Output 2 4 2 15" xfId="14428"/>
    <cellStyle name="Output 2 4 2 15 2" xfId="32726"/>
    <cellStyle name="Output 2 4 2 16" xfId="39001"/>
    <cellStyle name="Output 2 4 2 2" xfId="11670"/>
    <cellStyle name="Output 2 4 2 2 2" xfId="21682"/>
    <cellStyle name="Output 2 4 2 2 2 2" xfId="39924"/>
    <cellStyle name="Output 2 4 2 2 3" xfId="25901"/>
    <cellStyle name="Output 2 4 2 2 3 2" xfId="29678"/>
    <cellStyle name="Output 2 4 2 2 4" xfId="16535"/>
    <cellStyle name="Output 2 4 2 2 4 2" xfId="30678"/>
    <cellStyle name="Output 2 4 2 2 5" xfId="35991"/>
    <cellStyle name="Output 2 4 2 3" xfId="11493"/>
    <cellStyle name="Output 2 4 2 3 2" xfId="21505"/>
    <cellStyle name="Output 2 4 2 3 2 2" xfId="35146"/>
    <cellStyle name="Output 2 4 2 3 3" xfId="25736"/>
    <cellStyle name="Output 2 4 2 3 3 2" xfId="29719"/>
    <cellStyle name="Output 2 4 2 3 4" xfId="16358"/>
    <cellStyle name="Output 2 4 2 3 4 2" xfId="30855"/>
    <cellStyle name="Output 2 4 2 3 5" xfId="35460"/>
    <cellStyle name="Output 2 4 2 4" xfId="10670"/>
    <cellStyle name="Output 2 4 2 4 2" xfId="20694"/>
    <cellStyle name="Output 2 4 2 4 2 2" xfId="44437"/>
    <cellStyle name="Output 2 4 2 4 3" xfId="24955"/>
    <cellStyle name="Output 2 4 2 4 3 2" xfId="40886"/>
    <cellStyle name="Output 2 4 2 4 4" xfId="15535"/>
    <cellStyle name="Output 2 4 2 4 4 2" xfId="31666"/>
    <cellStyle name="Output 2 4 2 4 5" xfId="35483"/>
    <cellStyle name="Output 2 4 2 5" xfId="11758"/>
    <cellStyle name="Output 2 4 2 5 2" xfId="21770"/>
    <cellStyle name="Output 2 4 2 5 2 2" xfId="39814"/>
    <cellStyle name="Output 2 4 2 5 3" xfId="25983"/>
    <cellStyle name="Output 2 4 2 5 3 2" xfId="40899"/>
    <cellStyle name="Output 2 4 2 5 4" xfId="16623"/>
    <cellStyle name="Output 2 4 2 5 4 2" xfId="30590"/>
    <cellStyle name="Output 2 4 2 5 5" xfId="35514"/>
    <cellStyle name="Output 2 4 2 6" xfId="11830"/>
    <cellStyle name="Output 2 4 2 6 2" xfId="21842"/>
    <cellStyle name="Output 2 4 2 6 2 2" xfId="46311"/>
    <cellStyle name="Output 2 4 2 6 3" xfId="26055"/>
    <cellStyle name="Output 2 4 2 6 3 2" xfId="37697"/>
    <cellStyle name="Output 2 4 2 6 4" xfId="16695"/>
    <cellStyle name="Output 2 4 2 6 4 2" xfId="30524"/>
    <cellStyle name="Output 2 4 2 6 5" xfId="39215"/>
    <cellStyle name="Output 2 4 2 7" xfId="11229"/>
    <cellStyle name="Output 2 4 2 7 2" xfId="21241"/>
    <cellStyle name="Output 2 4 2 7 2 2" xfId="30109"/>
    <cellStyle name="Output 2 4 2 7 3" xfId="25478"/>
    <cellStyle name="Output 2 4 2 7 3 2" xfId="37603"/>
    <cellStyle name="Output 2 4 2 7 4" xfId="16094"/>
    <cellStyle name="Output 2 4 2 7 4 2" xfId="31107"/>
    <cellStyle name="Output 2 4 2 7 5" xfId="41136"/>
    <cellStyle name="Output 2 4 2 8" xfId="11169"/>
    <cellStyle name="Output 2 4 2 8 2" xfId="21181"/>
    <cellStyle name="Output 2 4 2 8 2 2" xfId="30169"/>
    <cellStyle name="Output 2 4 2 8 3" xfId="25418"/>
    <cellStyle name="Output 2 4 2 8 3 2" xfId="43887"/>
    <cellStyle name="Output 2 4 2 8 4" xfId="16034"/>
    <cellStyle name="Output 2 4 2 8 4 2" xfId="31167"/>
    <cellStyle name="Output 2 4 2 8 5" xfId="42386"/>
    <cellStyle name="Output 2 4 2 9" xfId="11699"/>
    <cellStyle name="Output 2 4 2 9 2" xfId="21711"/>
    <cellStyle name="Output 2 4 2 9 2 2" xfId="41259"/>
    <cellStyle name="Output 2 4 2 9 3" xfId="25924"/>
    <cellStyle name="Output 2 4 2 9 3 2" xfId="29661"/>
    <cellStyle name="Output 2 4 2 9 4" xfId="16564"/>
    <cellStyle name="Output 2 4 2 9 4 2" xfId="30649"/>
    <cellStyle name="Output 2 4 2 9 5" xfId="38957"/>
    <cellStyle name="Output 2 4 3" xfId="11669"/>
    <cellStyle name="Output 2 4 3 2" xfId="21681"/>
    <cellStyle name="Output 2 4 3 2 2" xfId="37296"/>
    <cellStyle name="Output 2 4 3 3" xfId="25900"/>
    <cellStyle name="Output 2 4 3 3 2" xfId="29679"/>
    <cellStyle name="Output 2 4 3 4" xfId="16534"/>
    <cellStyle name="Output 2 4 3 4 2" xfId="30679"/>
    <cellStyle name="Output 2 4 3 5" xfId="39085"/>
    <cellStyle name="Output 2 4 4" xfId="11492"/>
    <cellStyle name="Output 2 4 4 2" xfId="21504"/>
    <cellStyle name="Output 2 4 4 2 2" xfId="41415"/>
    <cellStyle name="Output 2 4 4 3" xfId="25735"/>
    <cellStyle name="Output 2 4 4 3 2" xfId="29720"/>
    <cellStyle name="Output 2 4 4 4" xfId="16357"/>
    <cellStyle name="Output 2 4 4 4 2" xfId="30856"/>
    <cellStyle name="Output 2 4 4 5" xfId="41768"/>
    <cellStyle name="Output 2 4 5" xfId="10671"/>
    <cellStyle name="Output 2 4 5 2" xfId="20695"/>
    <cellStyle name="Output 2 4 5 2 2" xfId="41564"/>
    <cellStyle name="Output 2 4 5 3" xfId="24956"/>
    <cellStyle name="Output 2 4 5 3 2" xfId="46884"/>
    <cellStyle name="Output 2 4 5 4" xfId="15536"/>
    <cellStyle name="Output 2 4 5 4 2" xfId="31665"/>
    <cellStyle name="Output 2 4 5 5" xfId="38549"/>
    <cellStyle name="Output 2 4 6" xfId="11757"/>
    <cellStyle name="Output 2 4 6 2" xfId="21769"/>
    <cellStyle name="Output 2 4 6 2 2" xfId="36938"/>
    <cellStyle name="Output 2 4 6 3" xfId="25982"/>
    <cellStyle name="Output 2 4 6 3 2" xfId="35151"/>
    <cellStyle name="Output 2 4 6 4" xfId="16622"/>
    <cellStyle name="Output 2 4 6 4 2" xfId="30591"/>
    <cellStyle name="Output 2 4 6 5" xfId="38619"/>
    <cellStyle name="Output 2 4 7" xfId="11829"/>
    <cellStyle name="Output 2 4 7 2" xfId="21841"/>
    <cellStyle name="Output 2 4 7 2 2" xfId="40279"/>
    <cellStyle name="Output 2 4 7 3" xfId="26054"/>
    <cellStyle name="Output 2 4 7 3 2" xfId="43982"/>
    <cellStyle name="Output 2 4 7 4" xfId="16694"/>
    <cellStyle name="Output 2 4 7 4 2" xfId="30525"/>
    <cellStyle name="Output 2 4 7 5" xfId="35586"/>
    <cellStyle name="Output 2 4 8" xfId="11228"/>
    <cellStyle name="Output 2 4 8 2" xfId="21240"/>
    <cellStyle name="Output 2 4 8 2 2" xfId="30110"/>
    <cellStyle name="Output 2 4 8 3" xfId="25477"/>
    <cellStyle name="Output 2 4 8 3 2" xfId="43889"/>
    <cellStyle name="Output 2 4 8 4" xfId="16093"/>
    <cellStyle name="Output 2 4 8 4 2" xfId="31108"/>
    <cellStyle name="Output 2 4 8 5" xfId="41107"/>
    <cellStyle name="Output 2 4 9" xfId="11168"/>
    <cellStyle name="Output 2 4 9 2" xfId="21180"/>
    <cellStyle name="Output 2 4 9 2 2" xfId="30170"/>
    <cellStyle name="Output 2 4 9 3" xfId="25417"/>
    <cellStyle name="Output 2 4 9 3 2" xfId="46591"/>
    <cellStyle name="Output 2 4 9 4" xfId="16033"/>
    <cellStyle name="Output 2 4 9 4 2" xfId="31168"/>
    <cellStyle name="Output 2 4 9 5" xfId="45146"/>
    <cellStyle name="Output 2 5" xfId="5843"/>
    <cellStyle name="Output 2 5 10" xfId="11770"/>
    <cellStyle name="Output 2 5 10 2" xfId="21782"/>
    <cellStyle name="Output 2 5 10 2 2" xfId="39435"/>
    <cellStyle name="Output 2 5 10 3" xfId="25995"/>
    <cellStyle name="Output 2 5 10 3 2" xfId="37710"/>
    <cellStyle name="Output 2 5 10 4" xfId="16635"/>
    <cellStyle name="Output 2 5 10 4 2" xfId="30584"/>
    <cellStyle name="Output 2 5 10 5" xfId="35524"/>
    <cellStyle name="Output 2 5 11" xfId="10120"/>
    <cellStyle name="Output 2 5 11 2" xfId="20144"/>
    <cellStyle name="Output 2 5 11 2 2" xfId="41643"/>
    <cellStyle name="Output 2 5 11 3" xfId="24488"/>
    <cellStyle name="Output 2 5 11 3 2" xfId="40634"/>
    <cellStyle name="Output 2 5 11 4" xfId="14985"/>
    <cellStyle name="Output 2 5 11 4 2" xfId="32216"/>
    <cellStyle name="Output 2 5 11 5" xfId="36022"/>
    <cellStyle name="Output 2 5 12" xfId="11946"/>
    <cellStyle name="Output 2 5 12 2" xfId="21940"/>
    <cellStyle name="Output 2 5 12 2 2" xfId="41547"/>
    <cellStyle name="Output 2 5 12 3" xfId="26147"/>
    <cellStyle name="Output 2 5 12 3 2" xfId="29586"/>
    <cellStyle name="Output 2 5 12 4" xfId="16811"/>
    <cellStyle name="Output 2 5 12 4 2" xfId="30408"/>
    <cellStyle name="Output 2 5 12 5" xfId="35578"/>
    <cellStyle name="Output 2 5 13" xfId="10347"/>
    <cellStyle name="Output 2 5 13 2" xfId="20371"/>
    <cellStyle name="Output 2 5 13 2 2" xfId="43215"/>
    <cellStyle name="Output 2 5 13 3" xfId="24692"/>
    <cellStyle name="Output 2 5 13 3 2" xfId="39771"/>
    <cellStyle name="Output 2 5 13 4" xfId="15212"/>
    <cellStyle name="Output 2 5 13 4 2" xfId="31989"/>
    <cellStyle name="Output 2 5 13 5" xfId="35642"/>
    <cellStyle name="Output 2 5 14" xfId="19422"/>
    <cellStyle name="Output 2 5 14 2" xfId="42603"/>
    <cellStyle name="Output 2 5 15" xfId="19163"/>
    <cellStyle name="Output 2 5 15 2" xfId="46108"/>
    <cellStyle name="Output 2 5 16" xfId="14429"/>
    <cellStyle name="Output 2 5 16 2" xfId="32725"/>
    <cellStyle name="Output 2 5 17" xfId="44982"/>
    <cellStyle name="Output 2 5 2" xfId="5844"/>
    <cellStyle name="Output 2 5 2 10" xfId="10119"/>
    <cellStyle name="Output 2 5 2 10 2" xfId="20143"/>
    <cellStyle name="Output 2 5 2 10 2 2" xfId="44512"/>
    <cellStyle name="Output 2 5 2 10 3" xfId="24487"/>
    <cellStyle name="Output 2 5 2 10 3 2" xfId="37585"/>
    <cellStyle name="Output 2 5 2 10 4" xfId="14984"/>
    <cellStyle name="Output 2 5 2 10 4 2" xfId="32217"/>
    <cellStyle name="Output 2 5 2 10 5" xfId="42327"/>
    <cellStyle name="Output 2 5 2 11" xfId="11947"/>
    <cellStyle name="Output 2 5 2 11 2" xfId="21941"/>
    <cellStyle name="Output 2 5 2 11 2 2" xfId="35278"/>
    <cellStyle name="Output 2 5 2 11 3" xfId="26148"/>
    <cellStyle name="Output 2 5 2 11 3 2" xfId="29585"/>
    <cellStyle name="Output 2 5 2 11 4" xfId="16812"/>
    <cellStyle name="Output 2 5 2 11 4 2" xfId="30407"/>
    <cellStyle name="Output 2 5 2 11 5" xfId="38952"/>
    <cellStyle name="Output 2 5 2 12" xfId="10346"/>
    <cellStyle name="Output 2 5 2 12 2" xfId="20370"/>
    <cellStyle name="Output 2 5 2 12 2 2" xfId="45951"/>
    <cellStyle name="Output 2 5 2 12 3" xfId="24691"/>
    <cellStyle name="Output 2 5 2 12 3 2" xfId="36600"/>
    <cellStyle name="Output 2 5 2 12 4" xfId="15211"/>
    <cellStyle name="Output 2 5 2 12 4 2" xfId="31990"/>
    <cellStyle name="Output 2 5 2 12 5" xfId="41952"/>
    <cellStyle name="Output 2 5 2 13" xfId="19423"/>
    <cellStyle name="Output 2 5 2 13 2" xfId="36306"/>
    <cellStyle name="Output 2 5 2 14" xfId="19162"/>
    <cellStyle name="Output 2 5 2 14 2" xfId="40065"/>
    <cellStyle name="Output 2 5 2 15" xfId="14430"/>
    <cellStyle name="Output 2 5 2 15 2" xfId="32724"/>
    <cellStyle name="Output 2 5 2 16" xfId="42212"/>
    <cellStyle name="Output 2 5 2 2" xfId="11672"/>
    <cellStyle name="Output 2 5 2 2 2" xfId="21684"/>
    <cellStyle name="Output 2 5 2 2 2 2" xfId="43235"/>
    <cellStyle name="Output 2 5 2 2 3" xfId="25903"/>
    <cellStyle name="Output 2 5 2 2 3 2" xfId="29676"/>
    <cellStyle name="Output 2 5 2 2 4" xfId="16537"/>
    <cellStyle name="Output 2 5 2 2 4 2" xfId="30676"/>
    <cellStyle name="Output 2 5 2 2 5" xfId="42377"/>
    <cellStyle name="Output 2 5 2 3" xfId="11495"/>
    <cellStyle name="Output 2 5 2 3 2" xfId="21507"/>
    <cellStyle name="Output 2 5 2 3 2 2" xfId="45510"/>
    <cellStyle name="Output 2 5 2 3 3" xfId="25738"/>
    <cellStyle name="Output 2 5 2 3 3 2" xfId="46682"/>
    <cellStyle name="Output 2 5 2 3 4" xfId="16360"/>
    <cellStyle name="Output 2 5 2 3 4 2" xfId="30853"/>
    <cellStyle name="Output 2 5 2 3 5" xfId="44850"/>
    <cellStyle name="Output 2 5 2 4" xfId="10668"/>
    <cellStyle name="Output 2 5 2 4 2" xfId="20692"/>
    <cellStyle name="Output 2 5 2 4 2 2" xfId="36327"/>
    <cellStyle name="Output 2 5 2 4 3" xfId="24953"/>
    <cellStyle name="Output 2 5 2 4 3 2" xfId="41312"/>
    <cellStyle name="Output 2 5 2 4 4" xfId="15533"/>
    <cellStyle name="Output 2 5 2 4 4 2" xfId="31668"/>
    <cellStyle name="Output 2 5 2 4 5" xfId="44642"/>
    <cellStyle name="Output 2 5 2 5" xfId="11760"/>
    <cellStyle name="Output 2 5 2 5 2" xfId="21772"/>
    <cellStyle name="Output 2 5 2 5 2 2" xfId="43123"/>
    <cellStyle name="Output 2 5 2 5 3" xfId="25985"/>
    <cellStyle name="Output 2 5 2 5 3 2" xfId="44137"/>
    <cellStyle name="Output 2 5 2 5 4" xfId="16625"/>
    <cellStyle name="Output 2 5 2 5 4 2" xfId="30588"/>
    <cellStyle name="Output 2 5 2 5 5" xfId="35756"/>
    <cellStyle name="Output 2 5 2 6" xfId="11832"/>
    <cellStyle name="Output 2 5 2 6 2" xfId="21844"/>
    <cellStyle name="Output 2 5 2 6 2 2" xfId="37298"/>
    <cellStyle name="Output 2 5 2 6 3" xfId="26057"/>
    <cellStyle name="Output 2 5 2 6 3 2" xfId="40557"/>
    <cellStyle name="Output 2 5 2 6 4" xfId="16697"/>
    <cellStyle name="Output 2 5 2 6 4 2" xfId="30522"/>
    <cellStyle name="Output 2 5 2 6 5" xfId="38621"/>
    <cellStyle name="Output 2 5 2 7" xfId="11231"/>
    <cellStyle name="Output 2 5 2 7 2" xfId="21243"/>
    <cellStyle name="Output 2 5 2 7 2 2" xfId="30107"/>
    <cellStyle name="Output 2 5 2 7 3" xfId="25480"/>
    <cellStyle name="Output 2 5 2 7 3 2" xfId="46664"/>
    <cellStyle name="Output 2 5 2 7 4" xfId="16096"/>
    <cellStyle name="Output 2 5 2 7 4 2" xfId="31105"/>
    <cellStyle name="Output 2 5 2 7 5" xfId="44740"/>
    <cellStyle name="Output 2 5 2 8" xfId="11253"/>
    <cellStyle name="Output 2 5 2 8 2" xfId="21265"/>
    <cellStyle name="Output 2 5 2 8 2 2" xfId="30097"/>
    <cellStyle name="Output 2 5 2 8 3" xfId="25496"/>
    <cellStyle name="Output 2 5 2 8 3 2" xfId="46075"/>
    <cellStyle name="Output 2 5 2 8 4" xfId="16118"/>
    <cellStyle name="Output 2 5 2 8 4 2" xfId="31083"/>
    <cellStyle name="Output 2 5 2 8 5" xfId="42177"/>
    <cellStyle name="Output 2 5 2 9" xfId="11771"/>
    <cellStyle name="Output 2 5 2 9 2" xfId="21783"/>
    <cellStyle name="Output 2 5 2 9 2 2" xfId="45504"/>
    <cellStyle name="Output 2 5 2 9 3" xfId="25996"/>
    <cellStyle name="Output 2 5 2 9 3 2" xfId="40674"/>
    <cellStyle name="Output 2 5 2 9 4" xfId="16636"/>
    <cellStyle name="Output 2 5 2 9 4 2" xfId="30583"/>
    <cellStyle name="Output 2 5 2 9 5" xfId="38904"/>
    <cellStyle name="Output 2 5 3" xfId="11671"/>
    <cellStyle name="Output 2 5 3 2" xfId="21683"/>
    <cellStyle name="Output 2 5 3 2 2" xfId="45971"/>
    <cellStyle name="Output 2 5 3 3" xfId="25902"/>
    <cellStyle name="Output 2 5 3 3 2" xfId="29677"/>
    <cellStyle name="Output 2 5 3 4" xfId="16536"/>
    <cellStyle name="Output 2 5 3 4 2" xfId="30677"/>
    <cellStyle name="Output 2 5 3 5" xfId="39160"/>
    <cellStyle name="Output 2 5 4" xfId="11494"/>
    <cellStyle name="Output 2 5 4 2" xfId="21506"/>
    <cellStyle name="Output 2 5 4 2 2" xfId="39441"/>
    <cellStyle name="Output 2 5 4 3" xfId="25737"/>
    <cellStyle name="Output 2 5 4 3 2" xfId="40670"/>
    <cellStyle name="Output 2 5 4 4" xfId="16359"/>
    <cellStyle name="Output 2 5 4 4 2" xfId="30854"/>
    <cellStyle name="Output 2 5 4 5" xfId="38863"/>
    <cellStyle name="Output 2 5 5" xfId="10669"/>
    <cellStyle name="Output 2 5 5 2" xfId="20693"/>
    <cellStyle name="Output 2 5 5 2 2" xfId="38399"/>
    <cellStyle name="Output 2 5 5 3" xfId="24954"/>
    <cellStyle name="Output 2 5 5 3 2" xfId="40954"/>
    <cellStyle name="Output 2 5 5 4" xfId="15534"/>
    <cellStyle name="Output 2 5 5 4 2" xfId="31667"/>
    <cellStyle name="Output 2 5 5 5" xfId="41791"/>
    <cellStyle name="Output 2 5 6" xfId="11759"/>
    <cellStyle name="Output 2 5 6 2" xfId="21771"/>
    <cellStyle name="Output 2 5 6 2 2" xfId="45864"/>
    <cellStyle name="Output 2 5 6 3" xfId="25984"/>
    <cellStyle name="Output 2 5 6 3 2" xfId="40834"/>
    <cellStyle name="Output 2 5 6 4" xfId="16624"/>
    <cellStyle name="Output 2 5 6 4 2" xfId="30589"/>
    <cellStyle name="Output 2 5 6 5" xfId="38857"/>
    <cellStyle name="Output 2 5 7" xfId="11831"/>
    <cellStyle name="Output 2 5 7 2" xfId="21843"/>
    <cellStyle name="Output 2 5 7 2 2" xfId="43591"/>
    <cellStyle name="Output 2 5 7 3" xfId="26056"/>
    <cellStyle name="Output 2 5 7 3 2" xfId="40608"/>
    <cellStyle name="Output 2 5 7 4" xfId="16696"/>
    <cellStyle name="Output 2 5 7 4 2" xfId="30523"/>
    <cellStyle name="Output 2 5 7 5" xfId="36141"/>
    <cellStyle name="Output 2 5 8" xfId="11230"/>
    <cellStyle name="Output 2 5 8 2" xfId="21242"/>
    <cellStyle name="Output 2 5 8 2 2" xfId="30108"/>
    <cellStyle name="Output 2 5 8 3" xfId="25479"/>
    <cellStyle name="Output 2 5 8 3 2" xfId="40652"/>
    <cellStyle name="Output 2 5 8 4" xfId="16095"/>
    <cellStyle name="Output 2 5 8 4 2" xfId="31106"/>
    <cellStyle name="Output 2 5 8 5" xfId="38723"/>
    <cellStyle name="Output 2 5 9" xfId="11170"/>
    <cellStyle name="Output 2 5 9 2" xfId="21182"/>
    <cellStyle name="Output 2 5 9 2 2" xfId="30168"/>
    <cellStyle name="Output 2 5 9 3" xfId="25419"/>
    <cellStyle name="Output 2 5 9 3 2" xfId="37601"/>
    <cellStyle name="Output 2 5 9 4" xfId="16035"/>
    <cellStyle name="Output 2 5 9 4 2" xfId="31166"/>
    <cellStyle name="Output 2 5 9 5" xfId="36076"/>
    <cellStyle name="Output 2 6" xfId="5845"/>
    <cellStyle name="Output 2 6 10" xfId="10118"/>
    <cellStyle name="Output 2 6 10 2" xfId="20142"/>
    <cellStyle name="Output 2 6 10 2 2" xfId="38478"/>
    <cellStyle name="Output 2 6 10 3" xfId="24486"/>
    <cellStyle name="Output 2 6 10 3 2" xfId="43872"/>
    <cellStyle name="Output 2 6 10 4" xfId="14983"/>
    <cellStyle name="Output 2 6 10 4 2" xfId="32218"/>
    <cellStyle name="Output 2 6 10 5" xfId="45098"/>
    <cellStyle name="Output 2 6 11" xfId="11948"/>
    <cellStyle name="Output 2 6 11 2" xfId="21942"/>
    <cellStyle name="Output 2 6 11 2 2" xfId="38031"/>
    <cellStyle name="Output 2 6 11 3" xfId="26149"/>
    <cellStyle name="Output 2 6 11 3 2" xfId="29584"/>
    <cellStyle name="Output 2 6 11 4" xfId="16813"/>
    <cellStyle name="Output 2 6 11 4 2" xfId="30406"/>
    <cellStyle name="Output 2 6 11 5" xfId="42163"/>
    <cellStyle name="Output 2 6 12" xfId="10345"/>
    <cellStyle name="Output 2 6 12 2" xfId="20369"/>
    <cellStyle name="Output 2 6 12 2 2" xfId="39904"/>
    <cellStyle name="Output 2 6 12 3" xfId="24690"/>
    <cellStyle name="Output 2 6 12 3 2" xfId="42899"/>
    <cellStyle name="Output 2 6 12 4" xfId="15210"/>
    <cellStyle name="Output 2 6 12 4 2" xfId="31991"/>
    <cellStyle name="Output 2 6 12 5" xfId="44763"/>
    <cellStyle name="Output 2 6 13" xfId="19424"/>
    <cellStyle name="Output 2 6 13 2" xfId="38420"/>
    <cellStyle name="Output 2 6 14" xfId="19161"/>
    <cellStyle name="Output 2 6 14 2" xfId="37165"/>
    <cellStyle name="Output 2 6 15" xfId="14431"/>
    <cellStyle name="Output 2 6 15 2" xfId="32723"/>
    <cellStyle name="Output 2 6 16" xfId="35903"/>
    <cellStyle name="Output 2 6 2" xfId="11673"/>
    <cellStyle name="Output 2 6 2 2" xfId="21685"/>
    <cellStyle name="Output 2 6 2 2 2" xfId="36937"/>
    <cellStyle name="Output 2 6 2 3" xfId="25904"/>
    <cellStyle name="Output 2 6 2 3 2" xfId="29675"/>
    <cellStyle name="Output 2 6 2 4" xfId="16538"/>
    <cellStyle name="Output 2 6 2 4 2" xfId="30675"/>
    <cellStyle name="Output 2 6 2 5" xfId="36067"/>
    <cellStyle name="Output 2 6 3" xfId="11496"/>
    <cellStyle name="Output 2 6 3 2" xfId="21508"/>
    <cellStyle name="Output 2 6 3 2 2" xfId="42755"/>
    <cellStyle name="Output 2 6 3 3" xfId="25739"/>
    <cellStyle name="Output 2 6 3 3 2" xfId="43977"/>
    <cellStyle name="Output 2 6 3 4" xfId="16361"/>
    <cellStyle name="Output 2 6 3 4 2" xfId="30852"/>
    <cellStyle name="Output 2 6 3 5" xfId="42069"/>
    <cellStyle name="Output 2 6 4" xfId="10667"/>
    <cellStyle name="Output 2 6 4 2" xfId="20691"/>
    <cellStyle name="Output 2 6 4 2 2" xfId="42623"/>
    <cellStyle name="Output 2 6 4 3" xfId="24952"/>
    <cellStyle name="Output 2 6 4 3 2" xfId="37981"/>
    <cellStyle name="Output 2 6 4 4" xfId="15532"/>
    <cellStyle name="Output 2 6 4 4 2" xfId="31669"/>
    <cellStyle name="Output 2 6 4 5" xfId="38587"/>
    <cellStyle name="Output 2 6 5" xfId="11761"/>
    <cellStyle name="Output 2 6 5 2" xfId="21773"/>
    <cellStyle name="Output 2 6 5 2 2" xfId="36825"/>
    <cellStyle name="Output 2 6 5 3" xfId="25986"/>
    <cellStyle name="Output 2 6 5 3 2" xfId="37857"/>
    <cellStyle name="Output 2 6 5 4" xfId="16626"/>
    <cellStyle name="Output 2 6 5 4 2" xfId="30587"/>
    <cellStyle name="Output 2 6 5 5" xfId="38591"/>
    <cellStyle name="Output 2 6 6" xfId="11833"/>
    <cellStyle name="Output 2 6 6 2" xfId="21845"/>
    <cellStyle name="Output 2 6 6 2 2" xfId="29890"/>
    <cellStyle name="Output 2 6 6 3" xfId="26058"/>
    <cellStyle name="Output 2 6 6 3 2" xfId="43866"/>
    <cellStyle name="Output 2 6 6 4" xfId="16698"/>
    <cellStyle name="Output 2 6 6 4 2" xfId="30521"/>
    <cellStyle name="Output 2 6 6 5" xfId="35516"/>
    <cellStyle name="Output 2 6 7" xfId="11232"/>
    <cellStyle name="Output 2 6 7 2" xfId="21244"/>
    <cellStyle name="Output 2 6 7 2 2" xfId="30106"/>
    <cellStyle name="Output 2 6 7 3" xfId="25481"/>
    <cellStyle name="Output 2 6 7 3 2" xfId="43958"/>
    <cellStyle name="Output 2 6 7 4" xfId="16097"/>
    <cellStyle name="Output 2 6 7 4 2" xfId="31104"/>
    <cellStyle name="Output 2 6 7 5" xfId="41929"/>
    <cellStyle name="Output 2 6 8" xfId="11686"/>
    <cellStyle name="Output 2 6 8 2" xfId="21698"/>
    <cellStyle name="Output 2 6 8 2 2" xfId="39434"/>
    <cellStyle name="Output 2 6 8 3" xfId="25911"/>
    <cellStyle name="Output 2 6 8 3 2" xfId="29668"/>
    <cellStyle name="Output 2 6 8 4" xfId="16551"/>
    <cellStyle name="Output 2 6 8 4 2" xfId="30662"/>
    <cellStyle name="Output 2 6 8 5" xfId="35485"/>
    <cellStyle name="Output 2 6 9" xfId="11842"/>
    <cellStyle name="Output 2 6 9 2" xfId="21854"/>
    <cellStyle name="Output 2 6 9 2 2" xfId="40280"/>
    <cellStyle name="Output 2 6 9 3" xfId="26067"/>
    <cellStyle name="Output 2 6 9 3 2" xfId="37775"/>
    <cellStyle name="Output 2 6 9 4" xfId="16707"/>
    <cellStyle name="Output 2 6 9 4 2" xfId="30512"/>
    <cellStyle name="Output 2 6 9 5" xfId="38853"/>
    <cellStyle name="Output 2 7" xfId="5846"/>
    <cellStyle name="Output 2 7 10" xfId="10117"/>
    <cellStyle name="Output 2 7 10 2" xfId="20141"/>
    <cellStyle name="Output 2 7 10 2 2" xfId="35305"/>
    <cellStyle name="Output 2 7 10 3" xfId="24485"/>
    <cellStyle name="Output 2 7 10 3 2" xfId="46576"/>
    <cellStyle name="Output 2 7 10 4" xfId="14982"/>
    <cellStyle name="Output 2 7 10 4 2" xfId="32219"/>
    <cellStyle name="Output 2 7 10 5" xfId="39116"/>
    <cellStyle name="Output 2 7 11" xfId="11949"/>
    <cellStyle name="Output 2 7 11 2" xfId="21943"/>
    <cellStyle name="Output 2 7 11 2 2" xfId="41263"/>
    <cellStyle name="Output 2 7 11 3" xfId="26150"/>
    <cellStyle name="Output 2 7 11 3 2" xfId="29583"/>
    <cellStyle name="Output 2 7 11 4" xfId="16814"/>
    <cellStyle name="Output 2 7 11 4 2" xfId="30405"/>
    <cellStyle name="Output 2 7 11 5" xfId="39004"/>
    <cellStyle name="Output 2 7 12" xfId="10332"/>
    <cellStyle name="Output 2 7 12 2" xfId="20356"/>
    <cellStyle name="Output 2 7 12 2 2" xfId="41639"/>
    <cellStyle name="Output 2 7 12 3" xfId="24677"/>
    <cellStyle name="Output 2 7 12 3 2" xfId="43797"/>
    <cellStyle name="Output 2 7 12 4" xfId="15197"/>
    <cellStyle name="Output 2 7 12 4 2" xfId="32004"/>
    <cellStyle name="Output 2 7 12 5" xfId="38929"/>
    <cellStyle name="Output 2 7 13" xfId="19425"/>
    <cellStyle name="Output 2 7 13 2" xfId="44458"/>
    <cellStyle name="Output 2 7 14" xfId="19160"/>
    <cellStyle name="Output 2 7 14 2" xfId="43461"/>
    <cellStyle name="Output 2 7 15" xfId="14432"/>
    <cellStyle name="Output 2 7 15 2" xfId="32722"/>
    <cellStyle name="Output 2 7 16" xfId="39208"/>
    <cellStyle name="Output 2 7 2" xfId="11674"/>
    <cellStyle name="Output 2 7 2 2" xfId="21686"/>
    <cellStyle name="Output 2 7 2 2 2" xfId="39813"/>
    <cellStyle name="Output 2 7 2 3" xfId="25905"/>
    <cellStyle name="Output 2 7 2 3 2" xfId="29674"/>
    <cellStyle name="Output 2 7 2 4" xfId="16539"/>
    <cellStyle name="Output 2 7 2 4 2" xfId="30674"/>
    <cellStyle name="Output 2 7 2 5" xfId="39229"/>
    <cellStyle name="Output 2 7 3" xfId="11497"/>
    <cellStyle name="Output 2 7 3 2" xfId="21509"/>
    <cellStyle name="Output 2 7 3 2 2" xfId="36457"/>
    <cellStyle name="Output 2 7 3 3" xfId="25740"/>
    <cellStyle name="Output 2 7 3 3 2" xfId="37691"/>
    <cellStyle name="Output 2 7 3 4" xfId="16362"/>
    <cellStyle name="Output 2 7 3 4 2" xfId="30851"/>
    <cellStyle name="Output 2 7 3 5" xfId="35762"/>
    <cellStyle name="Output 2 7 4" xfId="10666"/>
    <cellStyle name="Output 2 7 4 2" xfId="20690"/>
    <cellStyle name="Output 2 7 4 2 2" xfId="45384"/>
    <cellStyle name="Output 2 7 4 3" xfId="24951"/>
    <cellStyle name="Output 2 7 4 3 2" xfId="35231"/>
    <cellStyle name="Output 2 7 4 4" xfId="15531"/>
    <cellStyle name="Output 2 7 4 4 2" xfId="31670"/>
    <cellStyle name="Output 2 7 4 5" xfId="35552"/>
    <cellStyle name="Output 2 7 5" xfId="11762"/>
    <cellStyle name="Output 2 7 5 2" xfId="21774"/>
    <cellStyle name="Output 2 7 5 2 2" xfId="39540"/>
    <cellStyle name="Output 2 7 5 3" xfId="25987"/>
    <cellStyle name="Output 2 7 5 3 2" xfId="40678"/>
    <cellStyle name="Output 2 7 5 4" xfId="16627"/>
    <cellStyle name="Output 2 7 5 4 2" xfId="30586"/>
    <cellStyle name="Output 2 7 5 5" xfId="41795"/>
    <cellStyle name="Output 2 7 6" xfId="11834"/>
    <cellStyle name="Output 2 7 6 2" xfId="21846"/>
    <cellStyle name="Output 2 7 6 2 2" xfId="38235"/>
    <cellStyle name="Output 2 7 6 3" xfId="26059"/>
    <cellStyle name="Output 2 7 6 3 2" xfId="37579"/>
    <cellStyle name="Output 2 7 6 4" xfId="16699"/>
    <cellStyle name="Output 2 7 6 4 2" xfId="30520"/>
    <cellStyle name="Output 2 7 6 5" xfId="38846"/>
    <cellStyle name="Output 2 7 7" xfId="11233"/>
    <cellStyle name="Output 2 7 7 2" xfId="21245"/>
    <cellStyle name="Output 2 7 7 2 2" xfId="30105"/>
    <cellStyle name="Output 2 7 7 3" xfId="25482"/>
    <cellStyle name="Output 2 7 7 3 2" xfId="37672"/>
    <cellStyle name="Output 2 7 7 4" xfId="16098"/>
    <cellStyle name="Output 2 7 7 4 2" xfId="31103"/>
    <cellStyle name="Output 2 7 7 5" xfId="35619"/>
    <cellStyle name="Output 2 7 8" xfId="11687"/>
    <cellStyle name="Output 2 7 8 2" xfId="21699"/>
    <cellStyle name="Output 2 7 8 2 2" xfId="45503"/>
    <cellStyle name="Output 2 7 8 3" xfId="25912"/>
    <cellStyle name="Output 2 7 8 3 2" xfId="29667"/>
    <cellStyle name="Output 2 7 8 4" xfId="16552"/>
    <cellStyle name="Output 2 7 8 4 2" xfId="30661"/>
    <cellStyle name="Output 2 7 8 5" xfId="38839"/>
    <cellStyle name="Output 2 7 9" xfId="11843"/>
    <cellStyle name="Output 2 7 9 2" xfId="21855"/>
    <cellStyle name="Output 2 7 9 2 2" xfId="46312"/>
    <cellStyle name="Output 2 7 9 3" xfId="26068"/>
    <cellStyle name="Output 2 7 9 3 2" xfId="40757"/>
    <cellStyle name="Output 2 7 9 4" xfId="16708"/>
    <cellStyle name="Output 2 7 9 4 2" xfId="30511"/>
    <cellStyle name="Output 2 7 9 5" xfId="38631"/>
    <cellStyle name="Output 2 8" xfId="5847"/>
    <cellStyle name="Output 2 8 10" xfId="10116"/>
    <cellStyle name="Output 2 8 10 2" xfId="20140"/>
    <cellStyle name="Output 2 8 10 2 2" xfId="41574"/>
    <cellStyle name="Output 2 8 10 3" xfId="24484"/>
    <cellStyle name="Output 2 8 10 3 2" xfId="40562"/>
    <cellStyle name="Output 2 8 10 4" xfId="14981"/>
    <cellStyle name="Output 2 8 10 4 2" xfId="32220"/>
    <cellStyle name="Output 2 8 10 5" xfId="35689"/>
    <cellStyle name="Output 2 8 11" xfId="11950"/>
    <cellStyle name="Output 2 8 11 2" xfId="21944"/>
    <cellStyle name="Output 2 8 11 2 2" xfId="40999"/>
    <cellStyle name="Output 2 8 11 3" xfId="26151"/>
    <cellStyle name="Output 2 8 11 3 2" xfId="29582"/>
    <cellStyle name="Output 2 8 11 4" xfId="16815"/>
    <cellStyle name="Output 2 8 11 4 2" xfId="30404"/>
    <cellStyle name="Output 2 8 11 5" xfId="38779"/>
    <cellStyle name="Output 2 8 12" xfId="10331"/>
    <cellStyle name="Output 2 8 12 2" xfId="20355"/>
    <cellStyle name="Output 2 8 12 2 2" xfId="44508"/>
    <cellStyle name="Output 2 8 12 3" xfId="24676"/>
    <cellStyle name="Output 2 8 12 3 2" xfId="46507"/>
    <cellStyle name="Output 2 8 12 4" xfId="15196"/>
    <cellStyle name="Output 2 8 12 4 2" xfId="32005"/>
    <cellStyle name="Output 2 8 12 5" xfId="34844"/>
    <cellStyle name="Output 2 8 13" xfId="19426"/>
    <cellStyle name="Output 2 8 13 2" xfId="41586"/>
    <cellStyle name="Output 2 8 14" xfId="19159"/>
    <cellStyle name="Output 2 8 14 2" xfId="46189"/>
    <cellStyle name="Output 2 8 15" xfId="14433"/>
    <cellStyle name="Output 2 8 15 2" xfId="32721"/>
    <cellStyle name="Output 2 8 16" xfId="45191"/>
    <cellStyle name="Output 2 8 2" xfId="11675"/>
    <cellStyle name="Output 2 8 2 2" xfId="21687"/>
    <cellStyle name="Output 2 8 2 2 2" xfId="45863"/>
    <cellStyle name="Output 2 8 2 3" xfId="25906"/>
    <cellStyle name="Output 2 8 2 3 2" xfId="29673"/>
    <cellStyle name="Output 2 8 2 4" xfId="16540"/>
    <cellStyle name="Output 2 8 2 4 2" xfId="30673"/>
    <cellStyle name="Output 2 8 2 5" xfId="38686"/>
    <cellStyle name="Output 2 8 3" xfId="11498"/>
    <cellStyle name="Output 2 8 3 2" xfId="21510"/>
    <cellStyle name="Output 2 8 3 2 2" xfId="38388"/>
    <cellStyle name="Output 2 8 3 3" xfId="25741"/>
    <cellStyle name="Output 2 8 3 3 2" xfId="40586"/>
    <cellStyle name="Output 2 8 3 4" xfId="16363"/>
    <cellStyle name="Output 2 8 3 4 2" xfId="30850"/>
    <cellStyle name="Output 2 8 3 5" xfId="38909"/>
    <cellStyle name="Output 2 8 4" xfId="10665"/>
    <cellStyle name="Output 2 8 4 2" xfId="20689"/>
    <cellStyle name="Output 2 8 4 2 2" xfId="39308"/>
    <cellStyle name="Output 2 8 4 3" xfId="24950"/>
    <cellStyle name="Output 2 8 4 3 2" xfId="41500"/>
    <cellStyle name="Output 2 8 4 4" xfId="15530"/>
    <cellStyle name="Output 2 8 4 4 2" xfId="31671"/>
    <cellStyle name="Output 2 8 4 5" xfId="41863"/>
    <cellStyle name="Output 2 8 5" xfId="11763"/>
    <cellStyle name="Output 2 8 5 2" xfId="21775"/>
    <cellStyle name="Output 2 8 5 2 2" xfId="45602"/>
    <cellStyle name="Output 2 8 5 3" xfId="25988"/>
    <cellStyle name="Output 2 8 5 3 2" xfId="37700"/>
    <cellStyle name="Output 2 8 5 4" xfId="16628"/>
    <cellStyle name="Output 2 8 5 4 2" xfId="30585"/>
    <cellStyle name="Output 2 8 5 5" xfId="35487"/>
    <cellStyle name="Output 2 8 6" xfId="11835"/>
    <cellStyle name="Output 2 8 6 2" xfId="21847"/>
    <cellStyle name="Output 2 8 6 2 2" xfId="44276"/>
    <cellStyle name="Output 2 8 6 3" xfId="26060"/>
    <cellStyle name="Output 2 8 6 3 2" xfId="40437"/>
    <cellStyle name="Output 2 8 6 4" xfId="16700"/>
    <cellStyle name="Output 2 8 6 4 2" xfId="30519"/>
    <cellStyle name="Output 2 8 6 5" xfId="35742"/>
    <cellStyle name="Output 2 8 7" xfId="11234"/>
    <cellStyle name="Output 2 8 7 2" xfId="21246"/>
    <cellStyle name="Output 2 8 7 2 2" xfId="30104"/>
    <cellStyle name="Output 2 8 7 3" xfId="25483"/>
    <cellStyle name="Output 2 8 7 3 2" xfId="40499"/>
    <cellStyle name="Output 2 8 7 4" xfId="16099"/>
    <cellStyle name="Output 2 8 7 4 2" xfId="31102"/>
    <cellStyle name="Output 2 8 7 5" xfId="38667"/>
    <cellStyle name="Output 2 8 8" xfId="11688"/>
    <cellStyle name="Output 2 8 8 2" xfId="21700"/>
    <cellStyle name="Output 2 8 8 2 2" xfId="42748"/>
    <cellStyle name="Output 2 8 8 3" xfId="25913"/>
    <cellStyle name="Output 2 8 8 3 2" xfId="29666"/>
    <cellStyle name="Output 2 8 8 4" xfId="16553"/>
    <cellStyle name="Output 2 8 8 4 2" xfId="30660"/>
    <cellStyle name="Output 2 8 8 5" xfId="42053"/>
    <cellStyle name="Output 2 8 9" xfId="11844"/>
    <cellStyle name="Output 2 8 9 2" xfId="21856"/>
    <cellStyle name="Output 2 8 9 2 2" xfId="43592"/>
    <cellStyle name="Output 2 8 9 3" xfId="26069"/>
    <cellStyle name="Output 2 8 9 3 2" xfId="37782"/>
    <cellStyle name="Output 2 8 9 4" xfId="16709"/>
    <cellStyle name="Output 2 8 9 4 2" xfId="30510"/>
    <cellStyle name="Output 2 8 9 5" xfId="41836"/>
    <cellStyle name="Output 2 9" xfId="11612"/>
    <cellStyle name="Output 2 9 2" xfId="21624"/>
    <cellStyle name="Output 2 9 2 2" xfId="43588"/>
    <cellStyle name="Output 2 9 3" xfId="25843"/>
    <cellStyle name="Output 2 9 3 2" xfId="45844"/>
    <cellStyle name="Output 2 9 4" xfId="16477"/>
    <cellStyle name="Output 2 9 4 2" xfId="30736"/>
    <cellStyle name="Output 2 9 5" xfId="35759"/>
    <cellStyle name="Pattern" xfId="5848"/>
    <cellStyle name="Pattern 10" xfId="11235"/>
    <cellStyle name="Pattern 10 2" xfId="21247"/>
    <cellStyle name="Pattern 10 2 2" xfId="30103"/>
    <cellStyle name="Pattern 10 3" xfId="16100"/>
    <cellStyle name="Pattern 10 3 2" xfId="31101"/>
    <cellStyle name="Pattern 10 4" xfId="35905"/>
    <cellStyle name="Pattern 10 5" xfId="44703"/>
    <cellStyle name="Pattern 11" xfId="10359"/>
    <cellStyle name="Pattern 11 2" xfId="20383"/>
    <cellStyle name="Pattern 11 2 2" xfId="41245"/>
    <cellStyle name="Pattern 11 3" xfId="15224"/>
    <cellStyle name="Pattern 11 3 2" xfId="31977"/>
    <cellStyle name="Pattern 11 4" xfId="36019"/>
    <cellStyle name="Pattern 12" xfId="11689"/>
    <cellStyle name="Pattern 12 2" xfId="21701"/>
    <cellStyle name="Pattern 12 2 2" xfId="42417"/>
    <cellStyle name="Pattern 12 3" xfId="25914"/>
    <cellStyle name="Pattern 12 3 2" xfId="45176"/>
    <cellStyle name="Pattern 12 4" xfId="16554"/>
    <cellStyle name="Pattern 12 4 2" xfId="30659"/>
    <cellStyle name="Pattern 12 5" xfId="36107"/>
    <cellStyle name="Pattern 13" xfId="10222"/>
    <cellStyle name="Pattern 13 2" xfId="20246"/>
    <cellStyle name="Pattern 13 2 2" xfId="38057"/>
    <cellStyle name="Pattern 13 3" xfId="15087"/>
    <cellStyle name="Pattern 13 3 2" xfId="32114"/>
    <cellStyle name="Pattern 13 4" xfId="42142"/>
    <cellStyle name="Pattern 14" xfId="11845"/>
    <cellStyle name="Pattern 14 2" xfId="21857"/>
    <cellStyle name="Pattern 14 2 2" xfId="42439"/>
    <cellStyle name="Pattern 14 3" xfId="26070"/>
    <cellStyle name="Pattern 14 3 2" xfId="45199"/>
    <cellStyle name="Pattern 14 4" xfId="16710"/>
    <cellStyle name="Pattern 14 4 2" xfId="30509"/>
    <cellStyle name="Pattern 14 5" xfId="36129"/>
    <cellStyle name="Pattern 15" xfId="11851"/>
    <cellStyle name="Pattern 15 2" xfId="21863"/>
    <cellStyle name="Pattern 15 2 2" xfId="45866"/>
    <cellStyle name="Pattern 15 3" xfId="16716"/>
    <cellStyle name="Pattern 15 3 2" xfId="30503"/>
    <cellStyle name="Pattern 15 4" xfId="38953"/>
    <cellStyle name="Pattern 16" xfId="10092"/>
    <cellStyle name="Pattern 16 2" xfId="20116"/>
    <cellStyle name="Pattern 16 2 2" xfId="43395"/>
    <cellStyle name="Pattern 16 3" xfId="14957"/>
    <cellStyle name="Pattern 16 3 2" xfId="32244"/>
    <cellStyle name="Pattern 16 4" xfId="38934"/>
    <cellStyle name="Pattern 17" xfId="11857"/>
    <cellStyle name="Pattern 17 2" xfId="16722"/>
    <cellStyle name="Pattern 17 2 2" xfId="30497"/>
    <cellStyle name="Pattern 17 3" xfId="38824"/>
    <cellStyle name="Pattern 18" xfId="10115"/>
    <cellStyle name="Pattern 18 2" xfId="20139"/>
    <cellStyle name="Pattern 18 2 2" xfId="41731"/>
    <cellStyle name="Pattern 18 3" xfId="24483"/>
    <cellStyle name="Pattern 18 3 2" xfId="44582"/>
    <cellStyle name="Pattern 18 4" xfId="14980"/>
    <cellStyle name="Pattern 18 4 2" xfId="32221"/>
    <cellStyle name="Pattern 18 5" xfId="42005"/>
    <cellStyle name="Pattern 19" xfId="11951"/>
    <cellStyle name="Pattern 19 2" xfId="16816"/>
    <cellStyle name="Pattern 19 2 2" xfId="30403"/>
    <cellStyle name="Pattern 19 3" xfId="41985"/>
    <cellStyle name="Pattern 2" xfId="5849"/>
    <cellStyle name="Pattern 2 10" xfId="11236"/>
    <cellStyle name="Pattern 2 10 2" xfId="21248"/>
    <cellStyle name="Pattern 2 10 2 2" xfId="30102"/>
    <cellStyle name="Pattern 2 10 3" xfId="16101"/>
    <cellStyle name="Pattern 2 10 3 2" xfId="31100"/>
    <cellStyle name="Pattern 2 10 4" xfId="35906"/>
    <cellStyle name="Pattern 2 10 5" xfId="41873"/>
    <cellStyle name="Pattern 2 11" xfId="10358"/>
    <cellStyle name="Pattern 2 11 2" xfId="20382"/>
    <cellStyle name="Pattern 2 11 2 2" xfId="38053"/>
    <cellStyle name="Pattern 2 11 3" xfId="15223"/>
    <cellStyle name="Pattern 2 11 3 2" xfId="31978"/>
    <cellStyle name="Pattern 2 11 4" xfId="42324"/>
    <cellStyle name="Pattern 2 12" xfId="11690"/>
    <cellStyle name="Pattern 2 12 2" xfId="21702"/>
    <cellStyle name="Pattern 2 12 2 2" xfId="42418"/>
    <cellStyle name="Pattern 2 12 3" xfId="25915"/>
    <cellStyle name="Pattern 2 12 3 2" xfId="45177"/>
    <cellStyle name="Pattern 2 12 4" xfId="16555"/>
    <cellStyle name="Pattern 2 12 4 2" xfId="30658"/>
    <cellStyle name="Pattern 2 12 5" xfId="36108"/>
    <cellStyle name="Pattern 2 13" xfId="10221"/>
    <cellStyle name="Pattern 2 13 2" xfId="20245"/>
    <cellStyle name="Pattern 2 13 2 2" xfId="35370"/>
    <cellStyle name="Pattern 2 13 3" xfId="15086"/>
    <cellStyle name="Pattern 2 13 3 2" xfId="32115"/>
    <cellStyle name="Pattern 2 13 4" xfId="44923"/>
    <cellStyle name="Pattern 2 14" xfId="11846"/>
    <cellStyle name="Pattern 2 14 2" xfId="21858"/>
    <cellStyle name="Pattern 2 14 2 2" xfId="42440"/>
    <cellStyle name="Pattern 2 14 3" xfId="26071"/>
    <cellStyle name="Pattern 2 14 3 2" xfId="45200"/>
    <cellStyle name="Pattern 2 14 4" xfId="16711"/>
    <cellStyle name="Pattern 2 14 4 2" xfId="30508"/>
    <cellStyle name="Pattern 2 14 5" xfId="36130"/>
    <cellStyle name="Pattern 2 15" xfId="11852"/>
    <cellStyle name="Pattern 2 15 2" xfId="21864"/>
    <cellStyle name="Pattern 2 15 2 2" xfId="43125"/>
    <cellStyle name="Pattern 2 15 3" xfId="16717"/>
    <cellStyle name="Pattern 2 15 3 2" xfId="30502"/>
    <cellStyle name="Pattern 2 15 4" xfId="42164"/>
    <cellStyle name="Pattern 2 16" xfId="13007"/>
    <cellStyle name="Pattern 2 16 2" xfId="22963"/>
    <cellStyle name="Pattern 2 16 2 2" xfId="44090"/>
    <cellStyle name="Pattern 2 16 3" xfId="17872"/>
    <cellStyle name="Pattern 2 16 3 2" xfId="45405"/>
    <cellStyle name="Pattern 2 16 4" xfId="33987"/>
    <cellStyle name="Pattern 2 17" xfId="11858"/>
    <cellStyle name="Pattern 2 17 2" xfId="16723"/>
    <cellStyle name="Pattern 2 17 2 2" xfId="30496"/>
    <cellStyle name="Pattern 2 17 3" xfId="44829"/>
    <cellStyle name="Pattern 2 18" xfId="10114"/>
    <cellStyle name="Pattern 2 18 2" xfId="20138"/>
    <cellStyle name="Pattern 2 18 2 2" xfId="41730"/>
    <cellStyle name="Pattern 2 18 3" xfId="24482"/>
    <cellStyle name="Pattern 2 18 3 2" xfId="44581"/>
    <cellStyle name="Pattern 2 18 4" xfId="14979"/>
    <cellStyle name="Pattern 2 18 4 2" xfId="32222"/>
    <cellStyle name="Pattern 2 18 5" xfId="44797"/>
    <cellStyle name="Pattern 2 19" xfId="11952"/>
    <cellStyle name="Pattern 2 19 2" xfId="16817"/>
    <cellStyle name="Pattern 2 19 2 2" xfId="30402"/>
    <cellStyle name="Pattern 2 19 3" xfId="35675"/>
    <cellStyle name="Pattern 2 2" xfId="5850"/>
    <cellStyle name="Pattern 2 2 10" xfId="10357"/>
    <cellStyle name="Pattern 2 2 10 2" xfId="20381"/>
    <cellStyle name="Pattern 2 2 10 2 2" xfId="30214"/>
    <cellStyle name="Pattern 2 2 10 3" xfId="15222"/>
    <cellStyle name="Pattern 2 2 10 3 2" xfId="31979"/>
    <cellStyle name="Pattern 2 2 10 4" xfId="45095"/>
    <cellStyle name="Pattern 2 2 11" xfId="11691"/>
    <cellStyle name="Pattern 2 2 11 2" xfId="21703"/>
    <cellStyle name="Pattern 2 2 11 2 2" xfId="42419"/>
    <cellStyle name="Pattern 2 2 11 3" xfId="25916"/>
    <cellStyle name="Pattern 2 2 11 3 2" xfId="45178"/>
    <cellStyle name="Pattern 2 2 11 4" xfId="16556"/>
    <cellStyle name="Pattern 2 2 11 4 2" xfId="30657"/>
    <cellStyle name="Pattern 2 2 11 5" xfId="36109"/>
    <cellStyle name="Pattern 2 2 12" xfId="10220"/>
    <cellStyle name="Pattern 2 2 12 2" xfId="20244"/>
    <cellStyle name="Pattern 2 2 12 2 2" xfId="41641"/>
    <cellStyle name="Pattern 2 2 12 3" xfId="15085"/>
    <cellStyle name="Pattern 2 2 12 3 2" xfId="32116"/>
    <cellStyle name="Pattern 2 2 12 4" xfId="38931"/>
    <cellStyle name="Pattern 2 2 13" xfId="11847"/>
    <cellStyle name="Pattern 2 2 13 2" xfId="21859"/>
    <cellStyle name="Pattern 2 2 13 2 2" xfId="42441"/>
    <cellStyle name="Pattern 2 2 13 3" xfId="26072"/>
    <cellStyle name="Pattern 2 2 13 3 2" xfId="45201"/>
    <cellStyle name="Pattern 2 2 13 4" xfId="16712"/>
    <cellStyle name="Pattern 2 2 13 4 2" xfId="30507"/>
    <cellStyle name="Pattern 2 2 13 5" xfId="36131"/>
    <cellStyle name="Pattern 2 2 14" xfId="11853"/>
    <cellStyle name="Pattern 2 2 14 2" xfId="21865"/>
    <cellStyle name="Pattern 2 2 14 2 2" xfId="36827"/>
    <cellStyle name="Pattern 2 2 14 3" xfId="16718"/>
    <cellStyle name="Pattern 2 2 14 3 2" xfId="30501"/>
    <cellStyle name="Pattern 2 2 14 4" xfId="39009"/>
    <cellStyle name="Pattern 2 2 15" xfId="10091"/>
    <cellStyle name="Pattern 2 2 15 2" xfId="20115"/>
    <cellStyle name="Pattern 2 2 15 2 2" xfId="46124"/>
    <cellStyle name="Pattern 2 2 15 3" xfId="14956"/>
    <cellStyle name="Pattern 2 2 15 3 2" xfId="32245"/>
    <cellStyle name="Pattern 2 2 15 4" xfId="35787"/>
    <cellStyle name="Pattern 2 2 16" xfId="11859"/>
    <cellStyle name="Pattern 2 2 16 2" xfId="16724"/>
    <cellStyle name="Pattern 2 2 16 2 2" xfId="30495"/>
    <cellStyle name="Pattern 2 2 16 3" xfId="35721"/>
    <cellStyle name="Pattern 2 2 17" xfId="10113"/>
    <cellStyle name="Pattern 2 2 17 2" xfId="20137"/>
    <cellStyle name="Pattern 2 2 17 2 2" xfId="41729"/>
    <cellStyle name="Pattern 2 2 17 3" xfId="24481"/>
    <cellStyle name="Pattern 2 2 17 3 2" xfId="44580"/>
    <cellStyle name="Pattern 2 2 17 4" xfId="14978"/>
    <cellStyle name="Pattern 2 2 17 4 2" xfId="32223"/>
    <cellStyle name="Pattern 2 2 17 5" xfId="38792"/>
    <cellStyle name="Pattern 2 2 18" xfId="11953"/>
    <cellStyle name="Pattern 2 2 18 2" xfId="16818"/>
    <cellStyle name="Pattern 2 2 18 2 2" xfId="30401"/>
    <cellStyle name="Pattern 2 2 18 3" xfId="38829"/>
    <cellStyle name="Pattern 2 2 19" xfId="10252"/>
    <cellStyle name="Pattern 2 2 19 2" xfId="20276"/>
    <cellStyle name="Pattern 2 2 19 2 2" xfId="42817"/>
    <cellStyle name="Pattern 2 2 19 3" xfId="15117"/>
    <cellStyle name="Pattern 2 2 19 3 2" xfId="32084"/>
    <cellStyle name="Pattern 2 2 19 4" xfId="38146"/>
    <cellStyle name="Pattern 2 2 2" xfId="5851"/>
    <cellStyle name="Pattern 2 2 2 10" xfId="11692"/>
    <cellStyle name="Pattern 2 2 2 10 2" xfId="21704"/>
    <cellStyle name="Pattern 2 2 2 10 2 2" xfId="42420"/>
    <cellStyle name="Pattern 2 2 2 10 3" xfId="25917"/>
    <cellStyle name="Pattern 2 2 2 10 3 2" xfId="45179"/>
    <cellStyle name="Pattern 2 2 2 10 4" xfId="16557"/>
    <cellStyle name="Pattern 2 2 2 10 4 2" xfId="30656"/>
    <cellStyle name="Pattern 2 2 2 10 5" xfId="36110"/>
    <cellStyle name="Pattern 2 2 2 11" xfId="10219"/>
    <cellStyle name="Pattern 2 2 2 11 2" xfId="20243"/>
    <cellStyle name="Pattern 2 2 2 11 2 2" xfId="44510"/>
    <cellStyle name="Pattern 2 2 2 11 3" xfId="15084"/>
    <cellStyle name="Pattern 2 2 2 11 3 2" xfId="32117"/>
    <cellStyle name="Pattern 2 2 2 11 4" xfId="36069"/>
    <cellStyle name="Pattern 2 2 2 12" xfId="11848"/>
    <cellStyle name="Pattern 2 2 2 12 2" xfId="21860"/>
    <cellStyle name="Pattern 2 2 2 12 2 2" xfId="42442"/>
    <cellStyle name="Pattern 2 2 2 12 3" xfId="26073"/>
    <cellStyle name="Pattern 2 2 2 12 3 2" xfId="45202"/>
    <cellStyle name="Pattern 2 2 2 12 4" xfId="16713"/>
    <cellStyle name="Pattern 2 2 2 12 4 2" xfId="30506"/>
    <cellStyle name="Pattern 2 2 2 12 5" xfId="36132"/>
    <cellStyle name="Pattern 2 2 2 13" xfId="11854"/>
    <cellStyle name="Pattern 2 2 2 13 2" xfId="21866"/>
    <cellStyle name="Pattern 2 2 2 13 2 2" xfId="39542"/>
    <cellStyle name="Pattern 2 2 2 13 3" xfId="16719"/>
    <cellStyle name="Pattern 2 2 2 13 3 2" xfId="30500"/>
    <cellStyle name="Pattern 2 2 2 13 4" xfId="38774"/>
    <cellStyle name="Pattern 2 2 2 14" xfId="10090"/>
    <cellStyle name="Pattern 2 2 2 14 2" xfId="20114"/>
    <cellStyle name="Pattern 2 2 2 14 2 2" xfId="40082"/>
    <cellStyle name="Pattern 2 2 2 14 3" xfId="14955"/>
    <cellStyle name="Pattern 2 2 2 14 3 2" xfId="32246"/>
    <cellStyle name="Pattern 2 2 2 14 4" xfId="42094"/>
    <cellStyle name="Pattern 2 2 2 15" xfId="11860"/>
    <cellStyle name="Pattern 2 2 2 15 2" xfId="16725"/>
    <cellStyle name="Pattern 2 2 2 15 2 2" xfId="30494"/>
    <cellStyle name="Pattern 2 2 2 15 3" xfId="39080"/>
    <cellStyle name="Pattern 2 2 2 16" xfId="10112"/>
    <cellStyle name="Pattern 2 2 2 16 2" xfId="20136"/>
    <cellStyle name="Pattern 2 2 2 16 2 2" xfId="41728"/>
    <cellStyle name="Pattern 2 2 2 16 3" xfId="24480"/>
    <cellStyle name="Pattern 2 2 2 16 3 2" xfId="44579"/>
    <cellStyle name="Pattern 2 2 2 16 4" xfId="14977"/>
    <cellStyle name="Pattern 2 2 2 16 4 2" xfId="32224"/>
    <cellStyle name="Pattern 2 2 2 16 5" xfId="36044"/>
    <cellStyle name="Pattern 2 2 2 17" xfId="11954"/>
    <cellStyle name="Pattern 2 2 2 17 2" xfId="16819"/>
    <cellStyle name="Pattern 2 2 2 17 2 2" xfId="30400"/>
    <cellStyle name="Pattern 2 2 2 17 3" xfId="44834"/>
    <cellStyle name="Pattern 2 2 2 18" xfId="12565"/>
    <cellStyle name="Pattern 2 2 2 18 2" xfId="22521"/>
    <cellStyle name="Pattern 2 2 2 18 2 2" xfId="38374"/>
    <cellStyle name="Pattern 2 2 2 18 3" xfId="17430"/>
    <cellStyle name="Pattern 2 2 2 18 3 2" xfId="42708"/>
    <cellStyle name="Pattern 2 2 2 18 4" xfId="34379"/>
    <cellStyle name="Pattern 2 2 2 19" xfId="11960"/>
    <cellStyle name="Pattern 2 2 2 19 2" xfId="21948"/>
    <cellStyle name="Pattern 2 2 2 19 2 2" xfId="42462"/>
    <cellStyle name="Pattern 2 2 2 19 3" xfId="26155"/>
    <cellStyle name="Pattern 2 2 2 19 3 2" xfId="45222"/>
    <cellStyle name="Pattern 2 2 2 19 4" xfId="16825"/>
    <cellStyle name="Pattern 2 2 2 19 4 2" xfId="30394"/>
    <cellStyle name="Pattern 2 2 2 19 5" xfId="36164"/>
    <cellStyle name="Pattern 2 2 2 2" xfId="11679"/>
    <cellStyle name="Pattern 2 2 2 2 2" xfId="21691"/>
    <cellStyle name="Pattern 2 2 2 2 2 2" xfId="45601"/>
    <cellStyle name="Pattern 2 2 2 2 3" xfId="16544"/>
    <cellStyle name="Pattern 2 2 2 2 3 2" xfId="30669"/>
    <cellStyle name="Pattern 2 2 2 2 4" xfId="36145"/>
    <cellStyle name="Pattern 2 2 2 20" xfId="19430"/>
    <cellStyle name="Pattern 2 2 2 20 2" xfId="41170"/>
    <cellStyle name="Pattern 2 2 2 21" xfId="14437"/>
    <cellStyle name="Pattern 2 2 2 21 2" xfId="38163"/>
    <cellStyle name="Pattern 2 2 2 22" xfId="9574"/>
    <cellStyle name="Pattern 2 2 2 22 2" xfId="35050"/>
    <cellStyle name="Pattern 2 2 2 23" xfId="34864"/>
    <cellStyle name="Pattern 2 2 2 3" xfId="11502"/>
    <cellStyle name="Pattern 2 2 2 3 2" xfId="21514"/>
    <cellStyle name="Pattern 2 2 2 3 2 2" xfId="42360"/>
    <cellStyle name="Pattern 2 2 2 3 3" xfId="25745"/>
    <cellStyle name="Pattern 2 2 2 3 3 2" xfId="45130"/>
    <cellStyle name="Pattern 2 2 2 3 4" xfId="16367"/>
    <cellStyle name="Pattern 2 2 2 3 4 2" xfId="30846"/>
    <cellStyle name="Pattern 2 2 2 3 5" xfId="38963"/>
    <cellStyle name="Pattern 2 2 2 4" xfId="10661"/>
    <cellStyle name="Pattern 2 2 2 4 2" xfId="20685"/>
    <cellStyle name="Pattern 2 2 2 4 2 2" xfId="41988"/>
    <cellStyle name="Pattern 2 2 2 4 3" xfId="24946"/>
    <cellStyle name="Pattern 2 2 2 4 3 2" xfId="41349"/>
    <cellStyle name="Pattern 2 2 2 4 4" xfId="15526"/>
    <cellStyle name="Pattern 2 2 2 4 4 2" xfId="31675"/>
    <cellStyle name="Pattern 2 2 2 4 5" xfId="41919"/>
    <cellStyle name="Pattern 2 2 2 5" xfId="11767"/>
    <cellStyle name="Pattern 2 2 2 5 2" xfId="21779"/>
    <cellStyle name="Pattern 2 2 2 5 2 2" xfId="42428"/>
    <cellStyle name="Pattern 2 2 2 5 3" xfId="25992"/>
    <cellStyle name="Pattern 2 2 2 5 3 2" xfId="45187"/>
    <cellStyle name="Pattern 2 2 2 5 4" xfId="16632"/>
    <cellStyle name="Pattern 2 2 2 5 4 2" xfId="39204"/>
    <cellStyle name="Pattern 2 2 2 5 5" xfId="36118"/>
    <cellStyle name="Pattern 2 2 2 5 6" xfId="38855"/>
    <cellStyle name="Pattern 2 2 2 6" xfId="10579"/>
    <cellStyle name="Pattern 2 2 2 6 2" xfId="20603"/>
    <cellStyle name="Pattern 2 2 2 6 2 2" xfId="36921"/>
    <cellStyle name="Pattern 2 2 2 6 3" xfId="15444"/>
    <cellStyle name="Pattern 2 2 2 6 3 2" xfId="31757"/>
    <cellStyle name="Pattern 2 2 2 6 4" xfId="38880"/>
    <cellStyle name="Pattern 2 2 2 7" xfId="11839"/>
    <cellStyle name="Pattern 2 2 2 7 2" xfId="21851"/>
    <cellStyle name="Pattern 2 2 2 7 2 2" xfId="42436"/>
    <cellStyle name="Pattern 2 2 2 7 3" xfId="26064"/>
    <cellStyle name="Pattern 2 2 2 7 3 2" xfId="45196"/>
    <cellStyle name="Pattern 2 2 2 7 4" xfId="16704"/>
    <cellStyle name="Pattern 2 2 2 7 4 2" xfId="30515"/>
    <cellStyle name="Pattern 2 2 2 7 5" xfId="36126"/>
    <cellStyle name="Pattern 2 2 2 7 6" xfId="38835"/>
    <cellStyle name="Pattern 2 2 2 8" xfId="11250"/>
    <cellStyle name="Pattern 2 2 2 8 2" xfId="21262"/>
    <cellStyle name="Pattern 2 2 2 8 2 2" xfId="30100"/>
    <cellStyle name="Pattern 2 2 2 8 3" xfId="16115"/>
    <cellStyle name="Pattern 2 2 2 8 3 2" xfId="31086"/>
    <cellStyle name="Pattern 2 2 2 8 4" xfId="35920"/>
    <cellStyle name="Pattern 2 2 2 8 5" xfId="34828"/>
    <cellStyle name="Pattern 2 2 2 9" xfId="10356"/>
    <cellStyle name="Pattern 2 2 2 9 2" xfId="20380"/>
    <cellStyle name="Pattern 2 2 2 9 2 2" xfId="37186"/>
    <cellStyle name="Pattern 2 2 2 9 3" xfId="15221"/>
    <cellStyle name="Pattern 2 2 2 9 3 2" xfId="31980"/>
    <cellStyle name="Pattern 2 2 2 9 4" xfId="39113"/>
    <cellStyle name="Pattern 2 2 20" xfId="11959"/>
    <cellStyle name="Pattern 2 2 20 2" xfId="21947"/>
    <cellStyle name="Pattern 2 2 20 2 2" xfId="42461"/>
    <cellStyle name="Pattern 2 2 20 3" xfId="26154"/>
    <cellStyle name="Pattern 2 2 20 3 2" xfId="45221"/>
    <cellStyle name="Pattern 2 2 20 4" xfId="16824"/>
    <cellStyle name="Pattern 2 2 20 4 2" xfId="30395"/>
    <cellStyle name="Pattern 2 2 20 5" xfId="36163"/>
    <cellStyle name="Pattern 2 2 21" xfId="19429"/>
    <cellStyle name="Pattern 2 2 21 2" xfId="41169"/>
    <cellStyle name="Pattern 2 2 22" xfId="14436"/>
    <cellStyle name="Pattern 2 2 22 2" xfId="38162"/>
    <cellStyle name="Pattern 2 2 23" xfId="9573"/>
    <cellStyle name="Pattern 2 2 23 2" xfId="35049"/>
    <cellStyle name="Pattern 2 2 24" xfId="34863"/>
    <cellStyle name="Pattern 2 2 3" xfId="11678"/>
    <cellStyle name="Pattern 2 2 3 2" xfId="21690"/>
    <cellStyle name="Pattern 2 2 3 2 2" xfId="39539"/>
    <cellStyle name="Pattern 2 2 3 3" xfId="16543"/>
    <cellStyle name="Pattern 2 2 3 3 2" xfId="30670"/>
    <cellStyle name="Pattern 2 2 3 4" xfId="39219"/>
    <cellStyle name="Pattern 2 2 4" xfId="11501"/>
    <cellStyle name="Pattern 2 2 4 2" xfId="21513"/>
    <cellStyle name="Pattern 2 2 4 2 2" xfId="42359"/>
    <cellStyle name="Pattern 2 2 4 3" xfId="25744"/>
    <cellStyle name="Pattern 2 2 4 3 2" xfId="45129"/>
    <cellStyle name="Pattern 2 2 4 4" xfId="16366"/>
    <cellStyle name="Pattern 2 2 4 4 2" xfId="30847"/>
    <cellStyle name="Pattern 2 2 4 5" xfId="35811"/>
    <cellStyle name="Pattern 2 2 5" xfId="10662"/>
    <cellStyle name="Pattern 2 2 5 2" xfId="20686"/>
    <cellStyle name="Pattern 2 2 5 2 2" xfId="41989"/>
    <cellStyle name="Pattern 2 2 5 3" xfId="24947"/>
    <cellStyle name="Pattern 2 2 5 3 2" xfId="35081"/>
    <cellStyle name="Pattern 2 2 5 4" xfId="15527"/>
    <cellStyle name="Pattern 2 2 5 4 2" xfId="31674"/>
    <cellStyle name="Pattern 2 2 5 5" xfId="35609"/>
    <cellStyle name="Pattern 2 2 6" xfId="11766"/>
    <cellStyle name="Pattern 2 2 6 2" xfId="21778"/>
    <cellStyle name="Pattern 2 2 6 2 2" xfId="42427"/>
    <cellStyle name="Pattern 2 2 6 3" xfId="25991"/>
    <cellStyle name="Pattern 2 2 6 3 2" xfId="45186"/>
    <cellStyle name="Pattern 2 2 6 4" xfId="16631"/>
    <cellStyle name="Pattern 2 2 6 4 2" xfId="39203"/>
    <cellStyle name="Pattern 2 2 6 5" xfId="36117"/>
    <cellStyle name="Pattern 2 2 6 6" xfId="35734"/>
    <cellStyle name="Pattern 2 2 7" xfId="10580"/>
    <cellStyle name="Pattern 2 2 7 2" xfId="20604"/>
    <cellStyle name="Pattern 2 2 7 2 2" xfId="40399"/>
    <cellStyle name="Pattern 2 2 7 3" xfId="15445"/>
    <cellStyle name="Pattern 2 2 7 3 2" xfId="31756"/>
    <cellStyle name="Pattern 2 2 7 4" xfId="44867"/>
    <cellStyle name="Pattern 2 2 8" xfId="11838"/>
    <cellStyle name="Pattern 2 2 8 2" xfId="21850"/>
    <cellStyle name="Pattern 2 2 8 2 2" xfId="42435"/>
    <cellStyle name="Pattern 2 2 8 3" xfId="26063"/>
    <cellStyle name="Pattern 2 2 8 3 2" xfId="45195"/>
    <cellStyle name="Pattern 2 2 8 4" xfId="16703"/>
    <cellStyle name="Pattern 2 2 8 4 2" xfId="30516"/>
    <cellStyle name="Pattern 2 2 8 5" xfId="36125"/>
    <cellStyle name="Pattern 2 2 8 6" xfId="35489"/>
    <cellStyle name="Pattern 2 2 9" xfId="11237"/>
    <cellStyle name="Pattern 2 2 9 2" xfId="21249"/>
    <cellStyle name="Pattern 2 2 9 2 2" xfId="30101"/>
    <cellStyle name="Pattern 2 2 9 3" xfId="16102"/>
    <cellStyle name="Pattern 2 2 9 3 2" xfId="31099"/>
    <cellStyle name="Pattern 2 2 9 4" xfId="35907"/>
    <cellStyle name="Pattern 2 2 9 5" xfId="35562"/>
    <cellStyle name="Pattern 2 20" xfId="10329"/>
    <cellStyle name="Pattern 2 20 2" xfId="20353"/>
    <cellStyle name="Pattern 2 20 2 2" xfId="35301"/>
    <cellStyle name="Pattern 2 20 3" xfId="15194"/>
    <cellStyle name="Pattern 2 20 3 2" xfId="32007"/>
    <cellStyle name="Pattern 2 20 4" xfId="42090"/>
    <cellStyle name="Pattern 2 21" xfId="11958"/>
    <cellStyle name="Pattern 2 21 2" xfId="21946"/>
    <cellStyle name="Pattern 2 21 2 2" xfId="42460"/>
    <cellStyle name="Pattern 2 21 3" xfId="26153"/>
    <cellStyle name="Pattern 2 21 3 2" xfId="45220"/>
    <cellStyle name="Pattern 2 21 4" xfId="16823"/>
    <cellStyle name="Pattern 2 21 4 2" xfId="30396"/>
    <cellStyle name="Pattern 2 21 5" xfId="36162"/>
    <cellStyle name="Pattern 2 22" xfId="19428"/>
    <cellStyle name="Pattern 2 22 2" xfId="41168"/>
    <cellStyle name="Pattern 2 23" xfId="14435"/>
    <cellStyle name="Pattern 2 23 2" xfId="38161"/>
    <cellStyle name="Pattern 2 24" xfId="9572"/>
    <cellStyle name="Pattern 2 24 2" xfId="35048"/>
    <cellStyle name="Pattern 2 25" xfId="34862"/>
    <cellStyle name="Pattern 2 3" xfId="5852"/>
    <cellStyle name="Pattern 2 3 10" xfId="11693"/>
    <cellStyle name="Pattern 2 3 10 2" xfId="21705"/>
    <cellStyle name="Pattern 2 3 10 2 2" xfId="42421"/>
    <cellStyle name="Pattern 2 3 10 3" xfId="25918"/>
    <cellStyle name="Pattern 2 3 10 3 2" xfId="45180"/>
    <cellStyle name="Pattern 2 3 10 4" xfId="16558"/>
    <cellStyle name="Pattern 2 3 10 4 2" xfId="30655"/>
    <cellStyle name="Pattern 2 3 10 5" xfId="36111"/>
    <cellStyle name="Pattern 2 3 11" xfId="10218"/>
    <cellStyle name="Pattern 2 3 11 2" xfId="20242"/>
    <cellStyle name="Pattern 2 3 11 2 2" xfId="38476"/>
    <cellStyle name="Pattern 2 3 11 3" xfId="15083"/>
    <cellStyle name="Pattern 2 3 11 3 2" xfId="32118"/>
    <cellStyle name="Pattern 2 3 11 4" xfId="42379"/>
    <cellStyle name="Pattern 2 3 12" xfId="11849"/>
    <cellStyle name="Pattern 2 3 12 2" xfId="21861"/>
    <cellStyle name="Pattern 2 3 12 2 2" xfId="42443"/>
    <cellStyle name="Pattern 2 3 12 3" xfId="26074"/>
    <cellStyle name="Pattern 2 3 12 3 2" xfId="45203"/>
    <cellStyle name="Pattern 2 3 12 4" xfId="16714"/>
    <cellStyle name="Pattern 2 3 12 4 2" xfId="30505"/>
    <cellStyle name="Pattern 2 3 12 5" xfId="36133"/>
    <cellStyle name="Pattern 2 3 13" xfId="11855"/>
    <cellStyle name="Pattern 2 3 13 2" xfId="21867"/>
    <cellStyle name="Pattern 2 3 13 2 2" xfId="45604"/>
    <cellStyle name="Pattern 2 3 13 3" xfId="16720"/>
    <cellStyle name="Pattern 2 3 13 3 2" xfId="30499"/>
    <cellStyle name="Pattern 2 3 13 4" xfId="41980"/>
    <cellStyle name="Pattern 2 3 14" xfId="10089"/>
    <cellStyle name="Pattern 2 3 14 2" xfId="20113"/>
    <cellStyle name="Pattern 2 3 14 2 2" xfId="35371"/>
    <cellStyle name="Pattern 2 3 14 3" xfId="14954"/>
    <cellStyle name="Pattern 2 3 14 3 2" xfId="32247"/>
    <cellStyle name="Pattern 2 3 14 4" xfId="44875"/>
    <cellStyle name="Pattern 2 3 15" xfId="11861"/>
    <cellStyle name="Pattern 2 3 15 2" xfId="16726"/>
    <cellStyle name="Pattern 2 3 15 2 2" xfId="30493"/>
    <cellStyle name="Pattern 2 3 15 3" xfId="35986"/>
    <cellStyle name="Pattern 2 3 16" xfId="10111"/>
    <cellStyle name="Pattern 2 3 16 2" xfId="20135"/>
    <cellStyle name="Pattern 2 3 16 2 2" xfId="41727"/>
    <cellStyle name="Pattern 2 3 16 3" xfId="24479"/>
    <cellStyle name="Pattern 2 3 16 3 2" xfId="44578"/>
    <cellStyle name="Pattern 2 3 16 4" xfId="14976"/>
    <cellStyle name="Pattern 2 3 16 4 2" xfId="32225"/>
    <cellStyle name="Pattern 2 3 16 5" xfId="42349"/>
    <cellStyle name="Pattern 2 3 17" xfId="11955"/>
    <cellStyle name="Pattern 2 3 17 2" xfId="16820"/>
    <cellStyle name="Pattern 2 3 17 2 2" xfId="30399"/>
    <cellStyle name="Pattern 2 3 17 3" xfId="35726"/>
    <cellStyle name="Pattern 2 3 18" xfId="10251"/>
    <cellStyle name="Pattern 2 3 18 2" xfId="20275"/>
    <cellStyle name="Pattern 2 3 18 2 2" xfId="45573"/>
    <cellStyle name="Pattern 2 3 18 3" xfId="15116"/>
    <cellStyle name="Pattern 2 3 18 3 2" xfId="32085"/>
    <cellStyle name="Pattern 2 3 18 4" xfId="36092"/>
    <cellStyle name="Pattern 2 3 19" xfId="11961"/>
    <cellStyle name="Pattern 2 3 19 2" xfId="21949"/>
    <cellStyle name="Pattern 2 3 19 2 2" xfId="42463"/>
    <cellStyle name="Pattern 2 3 19 3" xfId="26156"/>
    <cellStyle name="Pattern 2 3 19 3 2" xfId="45223"/>
    <cellStyle name="Pattern 2 3 19 4" xfId="16826"/>
    <cellStyle name="Pattern 2 3 19 4 2" xfId="30393"/>
    <cellStyle name="Pattern 2 3 19 5" xfId="36165"/>
    <cellStyle name="Pattern 2 3 2" xfId="11680"/>
    <cellStyle name="Pattern 2 3 2 2" xfId="21692"/>
    <cellStyle name="Pattern 2 3 2 2 2" xfId="42853"/>
    <cellStyle name="Pattern 2 3 2 3" xfId="16545"/>
    <cellStyle name="Pattern 2 3 2 3 2" xfId="30668"/>
    <cellStyle name="Pattern 2 3 2 4" xfId="38617"/>
    <cellStyle name="Pattern 2 3 20" xfId="19431"/>
    <cellStyle name="Pattern 2 3 20 2" xfId="41171"/>
    <cellStyle name="Pattern 2 3 21" xfId="14438"/>
    <cellStyle name="Pattern 2 3 21 2" xfId="38164"/>
    <cellStyle name="Pattern 2 3 22" xfId="9575"/>
    <cellStyle name="Pattern 2 3 22 2" xfId="35051"/>
    <cellStyle name="Pattern 2 3 23" xfId="34865"/>
    <cellStyle name="Pattern 2 3 3" xfId="11503"/>
    <cellStyle name="Pattern 2 3 3 2" xfId="21515"/>
    <cellStyle name="Pattern 2 3 3 2 2" xfId="42361"/>
    <cellStyle name="Pattern 2 3 3 3" xfId="25746"/>
    <cellStyle name="Pattern 2 3 3 3 2" xfId="45131"/>
    <cellStyle name="Pattern 2 3 3 4" xfId="16368"/>
    <cellStyle name="Pattern 2 3 3 4 2" xfId="30845"/>
    <cellStyle name="Pattern 2 3 3 5" xfId="44943"/>
    <cellStyle name="Pattern 2 3 4" xfId="10660"/>
    <cellStyle name="Pattern 2 3 4 2" xfId="20684"/>
    <cellStyle name="Pattern 2 3 4 2 2" xfId="41987"/>
    <cellStyle name="Pattern 2 3 4 3" xfId="24945"/>
    <cellStyle name="Pattern 2 3 4 3 2" xfId="44227"/>
    <cellStyle name="Pattern 2 3 4 4" xfId="15525"/>
    <cellStyle name="Pattern 2 3 4 4 2" xfId="31676"/>
    <cellStyle name="Pattern 2 3 4 5" xfId="44730"/>
    <cellStyle name="Pattern 2 3 5" xfId="11768"/>
    <cellStyle name="Pattern 2 3 5 2" xfId="21780"/>
    <cellStyle name="Pattern 2 3 5 2 2" xfId="42429"/>
    <cellStyle name="Pattern 2 3 5 3" xfId="25993"/>
    <cellStyle name="Pattern 2 3 5 3 2" xfId="45188"/>
    <cellStyle name="Pattern 2 3 5 4" xfId="16633"/>
    <cellStyle name="Pattern 2 3 5 4 2" xfId="39205"/>
    <cellStyle name="Pattern 2 3 5 5" xfId="36119"/>
    <cellStyle name="Pattern 2 3 5 6" xfId="38629"/>
    <cellStyle name="Pattern 2 3 6" xfId="10578"/>
    <cellStyle name="Pattern 2 3 6 2" xfId="20602"/>
    <cellStyle name="Pattern 2 3 6 2 2" xfId="43219"/>
    <cellStyle name="Pattern 2 3 6 3" xfId="15443"/>
    <cellStyle name="Pattern 2 3 6 3 2" xfId="31758"/>
    <cellStyle name="Pattern 2 3 6 4" xfId="35443"/>
    <cellStyle name="Pattern 2 3 7" xfId="11840"/>
    <cellStyle name="Pattern 2 3 7 2" xfId="21852"/>
    <cellStyle name="Pattern 2 3 7 2 2" xfId="42437"/>
    <cellStyle name="Pattern 2 3 7 3" xfId="26065"/>
    <cellStyle name="Pattern 2 3 7 3 2" xfId="45197"/>
    <cellStyle name="Pattern 2 3 7 4" xfId="16705"/>
    <cellStyle name="Pattern 2 3 7 4 2" xfId="30514"/>
    <cellStyle name="Pattern 2 3 7 5" xfId="36127"/>
    <cellStyle name="Pattern 2 3 7 6" xfId="42049"/>
    <cellStyle name="Pattern 2 3 8" xfId="11251"/>
    <cellStyle name="Pattern 2 3 8 2" xfId="21263"/>
    <cellStyle name="Pattern 2 3 8 2 2" xfId="30099"/>
    <cellStyle name="Pattern 2 3 8 3" xfId="16116"/>
    <cellStyle name="Pattern 2 3 8 3 2" xfId="31085"/>
    <cellStyle name="Pattern 2 3 8 4" xfId="35921"/>
    <cellStyle name="Pattern 2 3 8 5" xfId="38966"/>
    <cellStyle name="Pattern 2 3 9" xfId="10355"/>
    <cellStyle name="Pattern 2 3 9 2" xfId="20379"/>
    <cellStyle name="Pattern 2 3 9 2 2" xfId="43482"/>
    <cellStyle name="Pattern 2 3 9 3" xfId="15220"/>
    <cellStyle name="Pattern 2 3 9 3 2" xfId="31981"/>
    <cellStyle name="Pattern 2 3 9 4" xfId="35692"/>
    <cellStyle name="Pattern 2 4" xfId="11677"/>
    <cellStyle name="Pattern 2 4 2" xfId="21689"/>
    <cellStyle name="Pattern 2 4 2 2" xfId="36824"/>
    <cellStyle name="Pattern 2 4 3" xfId="16542"/>
    <cellStyle name="Pattern 2 4 3 2" xfId="30671"/>
    <cellStyle name="Pattern 2 4 4" xfId="35582"/>
    <cellStyle name="Pattern 2 5" xfId="11500"/>
    <cellStyle name="Pattern 2 5 2" xfId="21512"/>
    <cellStyle name="Pattern 2 5 2 2" xfId="42358"/>
    <cellStyle name="Pattern 2 5 3" xfId="25743"/>
    <cellStyle name="Pattern 2 5 3 2" xfId="45128"/>
    <cellStyle name="Pattern 2 5 4" xfId="16365"/>
    <cellStyle name="Pattern 2 5 4 2" xfId="30848"/>
    <cellStyle name="Pattern 2 5 5" xfId="42120"/>
    <cellStyle name="Pattern 2 6" xfId="10663"/>
    <cellStyle name="Pattern 2 6 2" xfId="20687"/>
    <cellStyle name="Pattern 2 6 2 2" xfId="41990"/>
    <cellStyle name="Pattern 2 6 3" xfId="24948"/>
    <cellStyle name="Pattern 2 6 3 2" xfId="38335"/>
    <cellStyle name="Pattern 2 6 4" xfId="15528"/>
    <cellStyle name="Pattern 2 6 4 2" xfId="31673"/>
    <cellStyle name="Pattern 2 6 5" xfId="38657"/>
    <cellStyle name="Pattern 2 7" xfId="11765"/>
    <cellStyle name="Pattern 2 7 2" xfId="21777"/>
    <cellStyle name="Pattern 2 7 2 2" xfId="42426"/>
    <cellStyle name="Pattern 2 7 3" xfId="25990"/>
    <cellStyle name="Pattern 2 7 3 2" xfId="45185"/>
    <cellStyle name="Pattern 2 7 4" xfId="16630"/>
    <cellStyle name="Pattern 2 7 4 2" xfId="39202"/>
    <cellStyle name="Pattern 2 7 5" xfId="36116"/>
    <cellStyle name="Pattern 2 7 6" xfId="42051"/>
    <cellStyle name="Pattern 2 8" xfId="10581"/>
    <cellStyle name="Pattern 2 8 2" xfId="20605"/>
    <cellStyle name="Pattern 2 8 2 2" xfId="46427"/>
    <cellStyle name="Pattern 2 8 3" xfId="15446"/>
    <cellStyle name="Pattern 2 8 3 2" xfId="31755"/>
    <cellStyle name="Pattern 2 8 4" xfId="42086"/>
    <cellStyle name="Pattern 2 9" xfId="11837"/>
    <cellStyle name="Pattern 2 9 2" xfId="21849"/>
    <cellStyle name="Pattern 2 9 2 2" xfId="42434"/>
    <cellStyle name="Pattern 2 9 3" xfId="26062"/>
    <cellStyle name="Pattern 2 9 3 2" xfId="45194"/>
    <cellStyle name="Pattern 2 9 4" xfId="16702"/>
    <cellStyle name="Pattern 2 9 4 2" xfId="30517"/>
    <cellStyle name="Pattern 2 9 5" xfId="36124"/>
    <cellStyle name="Pattern 2 9 6" xfId="41797"/>
    <cellStyle name="Pattern 20" xfId="10330"/>
    <cellStyle name="Pattern 20 2" xfId="20354"/>
    <cellStyle name="Pattern 20 2 2" xfId="38474"/>
    <cellStyle name="Pattern 20 3" xfId="15195"/>
    <cellStyle name="Pattern 20 3 2" xfId="32006"/>
    <cellStyle name="Pattern 20 4" xfId="35783"/>
    <cellStyle name="Pattern 21" xfId="11957"/>
    <cellStyle name="Pattern 21 2" xfId="21945"/>
    <cellStyle name="Pattern 21 2 2" xfId="42459"/>
    <cellStyle name="Pattern 21 3" xfId="26152"/>
    <cellStyle name="Pattern 21 3 2" xfId="45219"/>
    <cellStyle name="Pattern 21 4" xfId="16822"/>
    <cellStyle name="Pattern 21 4 2" xfId="30397"/>
    <cellStyle name="Pattern 21 5" xfId="36161"/>
    <cellStyle name="Pattern 22" xfId="19427"/>
    <cellStyle name="Pattern 22 2" xfId="41167"/>
    <cellStyle name="Pattern 23" xfId="14434"/>
    <cellStyle name="Pattern 23 2" xfId="38160"/>
    <cellStyle name="Pattern 24" xfId="9571"/>
    <cellStyle name="Pattern 24 2" xfId="35047"/>
    <cellStyle name="Pattern 25" xfId="34861"/>
    <cellStyle name="Pattern 3" xfId="5853"/>
    <cellStyle name="Pattern 3 10" xfId="11694"/>
    <cellStyle name="Pattern 3 10 2" xfId="21706"/>
    <cellStyle name="Pattern 3 10 2 2" xfId="42422"/>
    <cellStyle name="Pattern 3 10 3" xfId="25919"/>
    <cellStyle name="Pattern 3 10 3 2" xfId="45181"/>
    <cellStyle name="Pattern 3 10 4" xfId="16559"/>
    <cellStyle name="Pattern 3 10 4 2" xfId="30654"/>
    <cellStyle name="Pattern 3 10 5" xfId="36112"/>
    <cellStyle name="Pattern 3 11" xfId="10217"/>
    <cellStyle name="Pattern 3 11 2" xfId="20241"/>
    <cellStyle name="Pattern 3 11 2 2" xfId="35303"/>
    <cellStyle name="Pattern 3 11 3" xfId="15082"/>
    <cellStyle name="Pattern 3 11 3 2" xfId="32119"/>
    <cellStyle name="Pattern 3 11 4" xfId="45139"/>
    <cellStyle name="Pattern 3 12" xfId="11850"/>
    <cellStyle name="Pattern 3 12 2" xfId="21862"/>
    <cellStyle name="Pattern 3 12 2 2" xfId="42444"/>
    <cellStyle name="Pattern 3 12 3" xfId="26075"/>
    <cellStyle name="Pattern 3 12 3 2" xfId="45204"/>
    <cellStyle name="Pattern 3 12 4" xfId="16715"/>
    <cellStyle name="Pattern 3 12 4 2" xfId="30504"/>
    <cellStyle name="Pattern 3 12 5" xfId="36134"/>
    <cellStyle name="Pattern 3 13" xfId="11856"/>
    <cellStyle name="Pattern 3 13 2" xfId="21868"/>
    <cellStyle name="Pattern 3 13 2 2" xfId="42855"/>
    <cellStyle name="Pattern 3 13 3" xfId="16721"/>
    <cellStyle name="Pattern 3 13 3 2" xfId="30498"/>
    <cellStyle name="Pattern 3 13 4" xfId="35670"/>
    <cellStyle name="Pattern 3 14" xfId="10088"/>
    <cellStyle name="Pattern 3 14 2" xfId="20112"/>
    <cellStyle name="Pattern 3 14 2 2" xfId="41642"/>
    <cellStyle name="Pattern 3 14 3" xfId="14953"/>
    <cellStyle name="Pattern 3 14 3 2" xfId="32248"/>
    <cellStyle name="Pattern 3 14 4" xfId="38888"/>
    <cellStyle name="Pattern 3 15" xfId="11862"/>
    <cellStyle name="Pattern 3 15 2" xfId="16727"/>
    <cellStyle name="Pattern 3 15 2 2" xfId="30492"/>
    <cellStyle name="Pattern 3 15 3" xfId="39155"/>
    <cellStyle name="Pattern 3 16" xfId="10110"/>
    <cellStyle name="Pattern 3 16 2" xfId="20134"/>
    <cellStyle name="Pattern 3 16 2 2" xfId="41726"/>
    <cellStyle name="Pattern 3 16 3" xfId="24478"/>
    <cellStyle name="Pattern 3 16 3 2" xfId="44577"/>
    <cellStyle name="Pattern 3 16 4" xfId="14975"/>
    <cellStyle name="Pattern 3 16 4 2" xfId="32226"/>
    <cellStyle name="Pattern 3 16 5" xfId="45120"/>
    <cellStyle name="Pattern 3 17" xfId="11956"/>
    <cellStyle name="Pattern 3 17 2" xfId="16821"/>
    <cellStyle name="Pattern 3 17 2 2" xfId="30398"/>
    <cellStyle name="Pattern 3 17 3" xfId="39075"/>
    <cellStyle name="Pattern 3 18" xfId="10250"/>
    <cellStyle name="Pattern 3 18 2" xfId="20274"/>
    <cellStyle name="Pattern 3 18 2 2" xfId="39505"/>
    <cellStyle name="Pattern 3 18 3" xfId="15115"/>
    <cellStyle name="Pattern 3 18 3 2" xfId="32086"/>
    <cellStyle name="Pattern 3 18 4" xfId="42402"/>
    <cellStyle name="Pattern 3 19" xfId="11962"/>
    <cellStyle name="Pattern 3 19 2" xfId="21950"/>
    <cellStyle name="Pattern 3 19 2 2" xfId="42464"/>
    <cellStyle name="Pattern 3 19 3" xfId="26157"/>
    <cellStyle name="Pattern 3 19 3 2" xfId="45224"/>
    <cellStyle name="Pattern 3 19 4" xfId="16827"/>
    <cellStyle name="Pattern 3 19 4 2" xfId="30392"/>
    <cellStyle name="Pattern 3 19 5" xfId="36166"/>
    <cellStyle name="Pattern 3 2" xfId="11681"/>
    <cellStyle name="Pattern 3 2 2" xfId="21693"/>
    <cellStyle name="Pattern 3 2 2 2" xfId="36555"/>
    <cellStyle name="Pattern 3 2 3" xfId="16546"/>
    <cellStyle name="Pattern 3 2 3 2" xfId="30667"/>
    <cellStyle name="Pattern 3 2 4" xfId="35512"/>
    <cellStyle name="Pattern 3 20" xfId="19432"/>
    <cellStyle name="Pattern 3 20 2" xfId="41172"/>
    <cellStyle name="Pattern 3 21" xfId="14439"/>
    <cellStyle name="Pattern 3 21 2" xfId="38165"/>
    <cellStyle name="Pattern 3 22" xfId="9576"/>
    <cellStyle name="Pattern 3 22 2" xfId="35052"/>
    <cellStyle name="Pattern 3 23" xfId="34866"/>
    <cellStyle name="Pattern 3 3" xfId="11504"/>
    <cellStyle name="Pattern 3 3 2" xfId="21516"/>
    <cellStyle name="Pattern 3 3 2 2" xfId="42362"/>
    <cellStyle name="Pattern 3 3 3" xfId="25747"/>
    <cellStyle name="Pattern 3 3 3 2" xfId="45132"/>
    <cellStyle name="Pattern 3 3 4" xfId="16369"/>
    <cellStyle name="Pattern 3 3 4 2" xfId="30844"/>
    <cellStyle name="Pattern 3 3 5" xfId="42174"/>
    <cellStyle name="Pattern 3 4" xfId="10659"/>
    <cellStyle name="Pattern 3 4 2" xfId="20683"/>
    <cellStyle name="Pattern 3 4 2 2" xfId="41986"/>
    <cellStyle name="Pattern 3 4 3" xfId="24944"/>
    <cellStyle name="Pattern 3 4 3 2" xfId="38187"/>
    <cellStyle name="Pattern 3 4 4" xfId="15524"/>
    <cellStyle name="Pattern 3 4 4 2" xfId="31677"/>
    <cellStyle name="Pattern 3 4 5" xfId="38713"/>
    <cellStyle name="Pattern 3 5" xfId="11769"/>
    <cellStyle name="Pattern 3 5 2" xfId="21781"/>
    <cellStyle name="Pattern 3 5 2 2" xfId="42430"/>
    <cellStyle name="Pattern 3 5 3" xfId="25994"/>
    <cellStyle name="Pattern 3 5 3 2" xfId="45189"/>
    <cellStyle name="Pattern 3 5 4" xfId="16634"/>
    <cellStyle name="Pattern 3 5 4 2" xfId="39206"/>
    <cellStyle name="Pattern 3 5 5" xfId="36120"/>
    <cellStyle name="Pattern 3 5 6" xfId="41834"/>
    <cellStyle name="Pattern 3 6" xfId="10577"/>
    <cellStyle name="Pattern 3 6 2" xfId="20601"/>
    <cellStyle name="Pattern 3 6 2 2" xfId="45955"/>
    <cellStyle name="Pattern 3 6 3" xfId="15442"/>
    <cellStyle name="Pattern 3 6 3 2" xfId="31759"/>
    <cellStyle name="Pattern 3 6 4" xfId="41751"/>
    <cellStyle name="Pattern 3 7" xfId="11841"/>
    <cellStyle name="Pattern 3 7 2" xfId="21853"/>
    <cellStyle name="Pattern 3 7 2 2" xfId="42438"/>
    <cellStyle name="Pattern 3 7 3" xfId="26066"/>
    <cellStyle name="Pattern 3 7 3 2" xfId="45198"/>
    <cellStyle name="Pattern 3 7 4" xfId="16706"/>
    <cellStyle name="Pattern 3 7 4 2" xfId="30513"/>
    <cellStyle name="Pattern 3 7 5" xfId="36128"/>
    <cellStyle name="Pattern 3 7 6" xfId="35732"/>
    <cellStyle name="Pattern 3 8" xfId="11252"/>
    <cellStyle name="Pattern 3 8 2" xfId="21264"/>
    <cellStyle name="Pattern 3 8 2 2" xfId="30098"/>
    <cellStyle name="Pattern 3 8 3" xfId="16117"/>
    <cellStyle name="Pattern 3 8 3 2" xfId="31084"/>
    <cellStyle name="Pattern 3 8 4" xfId="35922"/>
    <cellStyle name="Pattern 3 8 5" xfId="44946"/>
    <cellStyle name="Pattern 3 9" xfId="10354"/>
    <cellStyle name="Pattern 3 9 2" xfId="20378"/>
    <cellStyle name="Pattern 3 9 2 2" xfId="46210"/>
    <cellStyle name="Pattern 3 9 3" xfId="15219"/>
    <cellStyle name="Pattern 3 9 3 2" xfId="31982"/>
    <cellStyle name="Pattern 3 9 4" xfId="42008"/>
    <cellStyle name="Pattern 4" xfId="11676"/>
    <cellStyle name="Pattern 4 2" xfId="21688"/>
    <cellStyle name="Pattern 4 2 2" xfId="43122"/>
    <cellStyle name="Pattern 4 3" xfId="16541"/>
    <cellStyle name="Pattern 4 3 2" xfId="30672"/>
    <cellStyle name="Pattern 4 4" xfId="41892"/>
    <cellStyle name="Pattern 5" xfId="11499"/>
    <cellStyle name="Pattern 5 2" xfId="21511"/>
    <cellStyle name="Pattern 5 2 2" xfId="42357"/>
    <cellStyle name="Pattern 5 3" xfId="25742"/>
    <cellStyle name="Pattern 5 3 2" xfId="45127"/>
    <cellStyle name="Pattern 5 4" xfId="16364"/>
    <cellStyle name="Pattern 5 4 2" xfId="30849"/>
    <cellStyle name="Pattern 5 5" xfId="44901"/>
    <cellStyle name="Pattern 6" xfId="10664"/>
    <cellStyle name="Pattern 6 2" xfId="20688"/>
    <cellStyle name="Pattern 6 2 2" xfId="41991"/>
    <cellStyle name="Pattern 6 3" xfId="24949"/>
    <cellStyle name="Pattern 6 3 2" xfId="44373"/>
    <cellStyle name="Pattern 6 4" xfId="15529"/>
    <cellStyle name="Pattern 6 4 2" xfId="31672"/>
    <cellStyle name="Pattern 6 5" xfId="44693"/>
    <cellStyle name="Pattern 7" xfId="11764"/>
    <cellStyle name="Pattern 7 2" xfId="21776"/>
    <cellStyle name="Pattern 7 2 2" xfId="42425"/>
    <cellStyle name="Pattern 7 3" xfId="25989"/>
    <cellStyle name="Pattern 7 3 2" xfId="45184"/>
    <cellStyle name="Pattern 7 4" xfId="16629"/>
    <cellStyle name="Pattern 7 4 2" xfId="39201"/>
    <cellStyle name="Pattern 7 5" xfId="36115"/>
    <cellStyle name="Pattern 7 6" xfId="38837"/>
    <cellStyle name="Pattern 8" xfId="10582"/>
    <cellStyle name="Pattern 8 2" xfId="20606"/>
    <cellStyle name="Pattern 8 2 2" xfId="43714"/>
    <cellStyle name="Pattern 8 3" xfId="15447"/>
    <cellStyle name="Pattern 8 3 2" xfId="31754"/>
    <cellStyle name="Pattern 8 4" xfId="35779"/>
    <cellStyle name="Pattern 9" xfId="11836"/>
    <cellStyle name="Pattern 9 2" xfId="21848"/>
    <cellStyle name="Pattern 9 2 2" xfId="42433"/>
    <cellStyle name="Pattern 9 3" xfId="26061"/>
    <cellStyle name="Pattern 9 3 2" xfId="45193"/>
    <cellStyle name="Pattern 9 4" xfId="16701"/>
    <cellStyle name="Pattern 9 4 2" xfId="30518"/>
    <cellStyle name="Pattern 9 5" xfId="36123"/>
    <cellStyle name="Pattern 9 6" xfId="38593"/>
    <cellStyle name="Percent [2]" xfId="5854"/>
    <cellStyle name="Percent [2] 2" xfId="5855"/>
    <cellStyle name="Percent [2] 2 2" xfId="5856"/>
    <cellStyle name="Percent [2] 2 3" xfId="5857"/>
    <cellStyle name="Percent 10" xfId="5858"/>
    <cellStyle name="Percent 10 2" xfId="5859"/>
    <cellStyle name="Percent 10 2 10" xfId="5860"/>
    <cellStyle name="Percent 10 2 10 2" xfId="5861"/>
    <cellStyle name="Percent 10 2 10 2 2" xfId="5862"/>
    <cellStyle name="Percent 10 2 10 2 3" xfId="5863"/>
    <cellStyle name="Percent 10 2 10 2 4" xfId="5864"/>
    <cellStyle name="Percent 10 2 10 2 5" xfId="5865"/>
    <cellStyle name="Percent 10 2 10 2 6" xfId="29162"/>
    <cellStyle name="Percent 10 2 10 3" xfId="5866"/>
    <cellStyle name="Percent 10 2 10 4" xfId="5867"/>
    <cellStyle name="Percent 10 2 10 5" xfId="5868"/>
    <cellStyle name="Percent 10 2 10 6" xfId="5869"/>
    <cellStyle name="Percent 10 2 10 7" xfId="29163"/>
    <cellStyle name="Percent 10 2 11" xfId="5870"/>
    <cellStyle name="Percent 10 2 11 2" xfId="5871"/>
    <cellStyle name="Percent 10 2 11 2 2" xfId="5872"/>
    <cellStyle name="Percent 10 2 11 2 3" xfId="5873"/>
    <cellStyle name="Percent 10 2 11 2 4" xfId="5874"/>
    <cellStyle name="Percent 10 2 11 2 5" xfId="5875"/>
    <cellStyle name="Percent 10 2 11 2 6" xfId="29164"/>
    <cellStyle name="Percent 10 2 11 3" xfId="5876"/>
    <cellStyle name="Percent 10 2 11 4" xfId="5877"/>
    <cellStyle name="Percent 10 2 11 5" xfId="5878"/>
    <cellStyle name="Percent 10 2 11 6" xfId="5879"/>
    <cellStyle name="Percent 10 2 11 7" xfId="29165"/>
    <cellStyle name="Percent 10 2 12" xfId="5880"/>
    <cellStyle name="Percent 10 2 12 2" xfId="5881"/>
    <cellStyle name="Percent 10 2 12 2 2" xfId="5882"/>
    <cellStyle name="Percent 10 2 12 2 3" xfId="5883"/>
    <cellStyle name="Percent 10 2 12 2 4" xfId="5884"/>
    <cellStyle name="Percent 10 2 12 2 5" xfId="5885"/>
    <cellStyle name="Percent 10 2 12 2 6" xfId="29166"/>
    <cellStyle name="Percent 10 2 12 3" xfId="5886"/>
    <cellStyle name="Percent 10 2 12 4" xfId="5887"/>
    <cellStyle name="Percent 10 2 12 5" xfId="5888"/>
    <cellStyle name="Percent 10 2 12 6" xfId="5889"/>
    <cellStyle name="Percent 10 2 12 7" xfId="29167"/>
    <cellStyle name="Percent 10 2 13" xfId="5890"/>
    <cellStyle name="Percent 10 2 13 2" xfId="5891"/>
    <cellStyle name="Percent 10 2 13 2 2" xfId="5892"/>
    <cellStyle name="Percent 10 2 13 2 3" xfId="5893"/>
    <cellStyle name="Percent 10 2 13 2 4" xfId="5894"/>
    <cellStyle name="Percent 10 2 13 2 5" xfId="5895"/>
    <cellStyle name="Percent 10 2 13 2 6" xfId="29168"/>
    <cellStyle name="Percent 10 2 13 3" xfId="5896"/>
    <cellStyle name="Percent 10 2 13 4" xfId="5897"/>
    <cellStyle name="Percent 10 2 13 5" xfId="5898"/>
    <cellStyle name="Percent 10 2 13 6" xfId="5899"/>
    <cellStyle name="Percent 10 2 13 7" xfId="29169"/>
    <cellStyle name="Percent 10 2 14" xfId="5900"/>
    <cellStyle name="Percent 10 2 14 2" xfId="5901"/>
    <cellStyle name="Percent 10 2 14 2 2" xfId="5902"/>
    <cellStyle name="Percent 10 2 14 2 3" xfId="5903"/>
    <cellStyle name="Percent 10 2 14 2 4" xfId="5904"/>
    <cellStyle name="Percent 10 2 14 2 5" xfId="5905"/>
    <cellStyle name="Percent 10 2 14 2 6" xfId="29170"/>
    <cellStyle name="Percent 10 2 14 3" xfId="5906"/>
    <cellStyle name="Percent 10 2 14 4" xfId="5907"/>
    <cellStyle name="Percent 10 2 14 5" xfId="5908"/>
    <cellStyle name="Percent 10 2 14 6" xfId="5909"/>
    <cellStyle name="Percent 10 2 14 7" xfId="29171"/>
    <cellStyle name="Percent 10 2 15" xfId="5910"/>
    <cellStyle name="Percent 10 2 15 2" xfId="5911"/>
    <cellStyle name="Percent 10 2 15 2 2" xfId="5912"/>
    <cellStyle name="Percent 10 2 15 2 3" xfId="5913"/>
    <cellStyle name="Percent 10 2 15 2 4" xfId="5914"/>
    <cellStyle name="Percent 10 2 15 2 5" xfId="5915"/>
    <cellStyle name="Percent 10 2 15 2 6" xfId="29172"/>
    <cellStyle name="Percent 10 2 15 3" xfId="5916"/>
    <cellStyle name="Percent 10 2 15 4" xfId="5917"/>
    <cellStyle name="Percent 10 2 15 5" xfId="5918"/>
    <cellStyle name="Percent 10 2 15 6" xfId="5919"/>
    <cellStyle name="Percent 10 2 15 7" xfId="29173"/>
    <cellStyle name="Percent 10 2 16" xfId="5920"/>
    <cellStyle name="Percent 10 2 16 2" xfId="5921"/>
    <cellStyle name="Percent 10 2 16 2 2" xfId="5922"/>
    <cellStyle name="Percent 10 2 16 2 3" xfId="5923"/>
    <cellStyle name="Percent 10 2 16 2 4" xfId="5924"/>
    <cellStyle name="Percent 10 2 16 2 5" xfId="5925"/>
    <cellStyle name="Percent 10 2 16 2 6" xfId="29174"/>
    <cellStyle name="Percent 10 2 16 3" xfId="5926"/>
    <cellStyle name="Percent 10 2 16 4" xfId="5927"/>
    <cellStyle name="Percent 10 2 16 5" xfId="5928"/>
    <cellStyle name="Percent 10 2 16 6" xfId="5929"/>
    <cellStyle name="Percent 10 2 16 7" xfId="29175"/>
    <cellStyle name="Percent 10 2 17" xfId="5930"/>
    <cellStyle name="Percent 10 2 17 2" xfId="5931"/>
    <cellStyle name="Percent 10 2 17 2 2" xfId="5932"/>
    <cellStyle name="Percent 10 2 17 2 3" xfId="5933"/>
    <cellStyle name="Percent 10 2 17 2 4" xfId="5934"/>
    <cellStyle name="Percent 10 2 17 2 5" xfId="5935"/>
    <cellStyle name="Percent 10 2 17 2 6" xfId="29176"/>
    <cellStyle name="Percent 10 2 17 3" xfId="5936"/>
    <cellStyle name="Percent 10 2 17 4" xfId="5937"/>
    <cellStyle name="Percent 10 2 17 5" xfId="5938"/>
    <cellStyle name="Percent 10 2 17 6" xfId="5939"/>
    <cellStyle name="Percent 10 2 17 7" xfId="29177"/>
    <cellStyle name="Percent 10 2 18" xfId="5940"/>
    <cellStyle name="Percent 10 2 18 2" xfId="5941"/>
    <cellStyle name="Percent 10 2 18 2 2" xfId="5942"/>
    <cellStyle name="Percent 10 2 18 2 3" xfId="5943"/>
    <cellStyle name="Percent 10 2 18 2 4" xfId="5944"/>
    <cellStyle name="Percent 10 2 18 2 5" xfId="5945"/>
    <cellStyle name="Percent 10 2 18 2 6" xfId="29178"/>
    <cellStyle name="Percent 10 2 18 3" xfId="5946"/>
    <cellStyle name="Percent 10 2 18 4" xfId="5947"/>
    <cellStyle name="Percent 10 2 18 5" xfId="5948"/>
    <cellStyle name="Percent 10 2 18 6" xfId="5949"/>
    <cellStyle name="Percent 10 2 18 7" xfId="29179"/>
    <cellStyle name="Percent 10 2 19" xfId="5950"/>
    <cellStyle name="Percent 10 2 19 2" xfId="5951"/>
    <cellStyle name="Percent 10 2 19 2 2" xfId="5952"/>
    <cellStyle name="Percent 10 2 19 2 3" xfId="5953"/>
    <cellStyle name="Percent 10 2 19 2 4" xfId="5954"/>
    <cellStyle name="Percent 10 2 19 2 5" xfId="5955"/>
    <cellStyle name="Percent 10 2 19 2 6" xfId="29180"/>
    <cellStyle name="Percent 10 2 19 3" xfId="5956"/>
    <cellStyle name="Percent 10 2 19 4" xfId="5957"/>
    <cellStyle name="Percent 10 2 19 5" xfId="5958"/>
    <cellStyle name="Percent 10 2 19 6" xfId="5959"/>
    <cellStyle name="Percent 10 2 19 7" xfId="29181"/>
    <cellStyle name="Percent 10 2 2" xfId="5960"/>
    <cellStyle name="Percent 10 2 2 2" xfId="5961"/>
    <cellStyle name="Percent 10 2 2 2 2" xfId="5962"/>
    <cellStyle name="Percent 10 2 2 2 3" xfId="5963"/>
    <cellStyle name="Percent 10 2 2 2 4" xfId="5964"/>
    <cellStyle name="Percent 10 2 2 2 5" xfId="5965"/>
    <cellStyle name="Percent 10 2 2 2 6" xfId="29182"/>
    <cellStyle name="Percent 10 2 2 3" xfId="5966"/>
    <cellStyle name="Percent 10 2 2 4" xfId="5967"/>
    <cellStyle name="Percent 10 2 2 5" xfId="5968"/>
    <cellStyle name="Percent 10 2 2 6" xfId="5969"/>
    <cellStyle name="Percent 10 2 2 7" xfId="5970"/>
    <cellStyle name="Percent 10 2 2 8" xfId="5971"/>
    <cellStyle name="Percent 10 2 2 9" xfId="29183"/>
    <cellStyle name="Percent 10 2 20" xfId="5972"/>
    <cellStyle name="Percent 10 2 20 2" xfId="5973"/>
    <cellStyle name="Percent 10 2 20 2 2" xfId="5974"/>
    <cellStyle name="Percent 10 2 20 2 3" xfId="5975"/>
    <cellStyle name="Percent 10 2 20 2 4" xfId="5976"/>
    <cellStyle name="Percent 10 2 20 2 5" xfId="5977"/>
    <cellStyle name="Percent 10 2 20 2 6" xfId="29184"/>
    <cellStyle name="Percent 10 2 20 3" xfId="5978"/>
    <cellStyle name="Percent 10 2 20 4" xfId="5979"/>
    <cellStyle name="Percent 10 2 20 5" xfId="5980"/>
    <cellStyle name="Percent 10 2 20 6" xfId="5981"/>
    <cellStyle name="Percent 10 2 20 7" xfId="29185"/>
    <cellStyle name="Percent 10 2 21" xfId="5982"/>
    <cellStyle name="Percent 10 2 21 2" xfId="5983"/>
    <cellStyle name="Percent 10 2 21 3" xfId="5984"/>
    <cellStyle name="Percent 10 2 21 4" xfId="5985"/>
    <cellStyle name="Percent 10 2 21 5" xfId="5986"/>
    <cellStyle name="Percent 10 2 21 6" xfId="29186"/>
    <cellStyle name="Percent 10 2 22" xfId="5987"/>
    <cellStyle name="Percent 10 2 22 2" xfId="5988"/>
    <cellStyle name="Percent 10 2 22 3" xfId="5989"/>
    <cellStyle name="Percent 10 2 22 4" xfId="5990"/>
    <cellStyle name="Percent 10 2 22 5" xfId="5991"/>
    <cellStyle name="Percent 10 2 22 6" xfId="29187"/>
    <cellStyle name="Percent 10 2 23" xfId="5992"/>
    <cellStyle name="Percent 10 2 23 2" xfId="5993"/>
    <cellStyle name="Percent 10 2 23 3" xfId="5994"/>
    <cellStyle name="Percent 10 2 23 4" xfId="5995"/>
    <cellStyle name="Percent 10 2 23 5" xfId="5996"/>
    <cellStyle name="Percent 10 2 23 6" xfId="29188"/>
    <cellStyle name="Percent 10 2 24" xfId="5997"/>
    <cellStyle name="Percent 10 2 24 2" xfId="29189"/>
    <cellStyle name="Percent 10 2 25" xfId="5998"/>
    <cellStyle name="Percent 10 2 26" xfId="5999"/>
    <cellStyle name="Percent 10 2 27" xfId="6000"/>
    <cellStyle name="Percent 10 2 28" xfId="6001"/>
    <cellStyle name="Percent 10 2 29" xfId="29190"/>
    <cellStyle name="Percent 10 2 3" xfId="6002"/>
    <cellStyle name="Percent 10 2 3 2" xfId="6003"/>
    <cellStyle name="Percent 10 2 3 2 2" xfId="6004"/>
    <cellStyle name="Percent 10 2 3 2 3" xfId="6005"/>
    <cellStyle name="Percent 10 2 3 2 4" xfId="6006"/>
    <cellStyle name="Percent 10 2 3 2 5" xfId="6007"/>
    <cellStyle name="Percent 10 2 3 2 6" xfId="29191"/>
    <cellStyle name="Percent 10 2 3 3" xfId="6008"/>
    <cellStyle name="Percent 10 2 3 4" xfId="6009"/>
    <cellStyle name="Percent 10 2 3 5" xfId="6010"/>
    <cellStyle name="Percent 10 2 3 6" xfId="6011"/>
    <cellStyle name="Percent 10 2 3 7" xfId="6012"/>
    <cellStyle name="Percent 10 2 3 8" xfId="6013"/>
    <cellStyle name="Percent 10 2 3 9" xfId="29192"/>
    <cellStyle name="Percent 10 2 4" xfId="6014"/>
    <cellStyle name="Percent 10 2 4 2" xfId="6015"/>
    <cellStyle name="Percent 10 2 4 2 2" xfId="6016"/>
    <cellStyle name="Percent 10 2 4 2 3" xfId="6017"/>
    <cellStyle name="Percent 10 2 4 2 4" xfId="6018"/>
    <cellStyle name="Percent 10 2 4 2 5" xfId="6019"/>
    <cellStyle name="Percent 10 2 4 2 6" xfId="29193"/>
    <cellStyle name="Percent 10 2 4 3" xfId="6020"/>
    <cellStyle name="Percent 10 2 4 4" xfId="6021"/>
    <cellStyle name="Percent 10 2 4 5" xfId="6022"/>
    <cellStyle name="Percent 10 2 4 6" xfId="6023"/>
    <cellStyle name="Percent 10 2 4 7" xfId="29194"/>
    <cellStyle name="Percent 10 2 5" xfId="6024"/>
    <cellStyle name="Percent 10 2 5 2" xfId="6025"/>
    <cellStyle name="Percent 10 2 5 2 2" xfId="6026"/>
    <cellStyle name="Percent 10 2 5 2 3" xfId="6027"/>
    <cellStyle name="Percent 10 2 5 2 4" xfId="6028"/>
    <cellStyle name="Percent 10 2 5 2 5" xfId="6029"/>
    <cellStyle name="Percent 10 2 5 2 6" xfId="29195"/>
    <cellStyle name="Percent 10 2 5 3" xfId="6030"/>
    <cellStyle name="Percent 10 2 5 4" xfId="6031"/>
    <cellStyle name="Percent 10 2 5 5" xfId="6032"/>
    <cellStyle name="Percent 10 2 5 6" xfId="6033"/>
    <cellStyle name="Percent 10 2 5 7" xfId="29196"/>
    <cellStyle name="Percent 10 2 6" xfId="6034"/>
    <cellStyle name="Percent 10 2 6 2" xfId="6035"/>
    <cellStyle name="Percent 10 2 6 2 2" xfId="6036"/>
    <cellStyle name="Percent 10 2 6 2 3" xfId="6037"/>
    <cellStyle name="Percent 10 2 6 2 4" xfId="6038"/>
    <cellStyle name="Percent 10 2 6 2 5" xfId="6039"/>
    <cellStyle name="Percent 10 2 6 2 6" xfId="29197"/>
    <cellStyle name="Percent 10 2 6 3" xfId="6040"/>
    <cellStyle name="Percent 10 2 6 4" xfId="6041"/>
    <cellStyle name="Percent 10 2 6 5" xfId="6042"/>
    <cellStyle name="Percent 10 2 6 6" xfId="6043"/>
    <cellStyle name="Percent 10 2 6 7" xfId="29198"/>
    <cellStyle name="Percent 10 2 7" xfId="6044"/>
    <cellStyle name="Percent 10 2 7 2" xfId="6045"/>
    <cellStyle name="Percent 10 2 7 2 2" xfId="6046"/>
    <cellStyle name="Percent 10 2 7 2 3" xfId="6047"/>
    <cellStyle name="Percent 10 2 7 2 4" xfId="6048"/>
    <cellStyle name="Percent 10 2 7 2 5" xfId="6049"/>
    <cellStyle name="Percent 10 2 7 2 6" xfId="29199"/>
    <cellStyle name="Percent 10 2 7 3" xfId="6050"/>
    <cellStyle name="Percent 10 2 7 4" xfId="6051"/>
    <cellStyle name="Percent 10 2 7 5" xfId="6052"/>
    <cellStyle name="Percent 10 2 7 6" xfId="6053"/>
    <cellStyle name="Percent 10 2 7 7" xfId="29200"/>
    <cellStyle name="Percent 10 2 8" xfId="6054"/>
    <cellStyle name="Percent 10 2 8 2" xfId="6055"/>
    <cellStyle name="Percent 10 2 8 2 2" xfId="6056"/>
    <cellStyle name="Percent 10 2 8 2 3" xfId="6057"/>
    <cellStyle name="Percent 10 2 8 2 4" xfId="6058"/>
    <cellStyle name="Percent 10 2 8 2 5" xfId="6059"/>
    <cellStyle name="Percent 10 2 8 2 6" xfId="29201"/>
    <cellStyle name="Percent 10 2 8 3" xfId="6060"/>
    <cellStyle name="Percent 10 2 8 4" xfId="6061"/>
    <cellStyle name="Percent 10 2 8 5" xfId="6062"/>
    <cellStyle name="Percent 10 2 8 6" xfId="6063"/>
    <cellStyle name="Percent 10 2 8 7" xfId="29202"/>
    <cellStyle name="Percent 10 2 9" xfId="6064"/>
    <cellStyle name="Percent 10 2 9 2" xfId="6065"/>
    <cellStyle name="Percent 10 2 9 2 2" xfId="6066"/>
    <cellStyle name="Percent 10 2 9 2 3" xfId="6067"/>
    <cellStyle name="Percent 10 2 9 2 4" xfId="6068"/>
    <cellStyle name="Percent 10 2 9 2 5" xfId="6069"/>
    <cellStyle name="Percent 10 2 9 2 6" xfId="29203"/>
    <cellStyle name="Percent 10 2 9 3" xfId="6070"/>
    <cellStyle name="Percent 10 2 9 4" xfId="6071"/>
    <cellStyle name="Percent 10 2 9 5" xfId="6072"/>
    <cellStyle name="Percent 10 2 9 6" xfId="6073"/>
    <cellStyle name="Percent 10 2 9 7" xfId="29204"/>
    <cellStyle name="Percent 10 3" xfId="6074"/>
    <cellStyle name="Percent 10 3 10" xfId="6075"/>
    <cellStyle name="Percent 10 3 10 2" xfId="6076"/>
    <cellStyle name="Percent 10 3 10 2 2" xfId="6077"/>
    <cellStyle name="Percent 10 3 10 2 3" xfId="6078"/>
    <cellStyle name="Percent 10 3 10 2 4" xfId="6079"/>
    <cellStyle name="Percent 10 3 10 2 5" xfId="6080"/>
    <cellStyle name="Percent 10 3 10 2 6" xfId="29205"/>
    <cellStyle name="Percent 10 3 10 3" xfId="6081"/>
    <cellStyle name="Percent 10 3 10 4" xfId="6082"/>
    <cellStyle name="Percent 10 3 10 5" xfId="6083"/>
    <cellStyle name="Percent 10 3 10 6" xfId="6084"/>
    <cellStyle name="Percent 10 3 10 7" xfId="29206"/>
    <cellStyle name="Percent 10 3 11" xfId="6085"/>
    <cellStyle name="Percent 10 3 11 2" xfId="6086"/>
    <cellStyle name="Percent 10 3 11 2 2" xfId="6087"/>
    <cellStyle name="Percent 10 3 11 2 3" xfId="6088"/>
    <cellStyle name="Percent 10 3 11 2 4" xfId="6089"/>
    <cellStyle name="Percent 10 3 11 2 5" xfId="6090"/>
    <cellStyle name="Percent 10 3 11 2 6" xfId="29207"/>
    <cellStyle name="Percent 10 3 11 3" xfId="6091"/>
    <cellStyle name="Percent 10 3 11 4" xfId="6092"/>
    <cellStyle name="Percent 10 3 11 5" xfId="6093"/>
    <cellStyle name="Percent 10 3 11 6" xfId="6094"/>
    <cellStyle name="Percent 10 3 11 7" xfId="29208"/>
    <cellStyle name="Percent 10 3 12" xfId="6095"/>
    <cellStyle name="Percent 10 3 12 2" xfId="6096"/>
    <cellStyle name="Percent 10 3 12 2 2" xfId="6097"/>
    <cellStyle name="Percent 10 3 12 2 3" xfId="6098"/>
    <cellStyle name="Percent 10 3 12 2 4" xfId="6099"/>
    <cellStyle name="Percent 10 3 12 2 5" xfId="6100"/>
    <cellStyle name="Percent 10 3 12 2 6" xfId="29209"/>
    <cellStyle name="Percent 10 3 12 3" xfId="6101"/>
    <cellStyle name="Percent 10 3 12 4" xfId="6102"/>
    <cellStyle name="Percent 10 3 12 5" xfId="6103"/>
    <cellStyle name="Percent 10 3 12 6" xfId="6104"/>
    <cellStyle name="Percent 10 3 12 7" xfId="29210"/>
    <cellStyle name="Percent 10 3 13" xfId="6105"/>
    <cellStyle name="Percent 10 3 13 2" xfId="6106"/>
    <cellStyle name="Percent 10 3 13 2 2" xfId="6107"/>
    <cellStyle name="Percent 10 3 13 2 3" xfId="6108"/>
    <cellStyle name="Percent 10 3 13 2 4" xfId="6109"/>
    <cellStyle name="Percent 10 3 13 2 5" xfId="6110"/>
    <cellStyle name="Percent 10 3 13 2 6" xfId="29211"/>
    <cellStyle name="Percent 10 3 13 3" xfId="6111"/>
    <cellStyle name="Percent 10 3 13 4" xfId="6112"/>
    <cellStyle name="Percent 10 3 13 5" xfId="6113"/>
    <cellStyle name="Percent 10 3 13 6" xfId="6114"/>
    <cellStyle name="Percent 10 3 13 7" xfId="29212"/>
    <cellStyle name="Percent 10 3 14" xfId="6115"/>
    <cellStyle name="Percent 10 3 14 2" xfId="6116"/>
    <cellStyle name="Percent 10 3 14 2 2" xfId="6117"/>
    <cellStyle name="Percent 10 3 14 2 3" xfId="6118"/>
    <cellStyle name="Percent 10 3 14 2 4" xfId="6119"/>
    <cellStyle name="Percent 10 3 14 2 5" xfId="6120"/>
    <cellStyle name="Percent 10 3 14 2 6" xfId="29213"/>
    <cellStyle name="Percent 10 3 14 3" xfId="6121"/>
    <cellStyle name="Percent 10 3 14 4" xfId="6122"/>
    <cellStyle name="Percent 10 3 14 5" xfId="6123"/>
    <cellStyle name="Percent 10 3 14 6" xfId="6124"/>
    <cellStyle name="Percent 10 3 14 7" xfId="29214"/>
    <cellStyle name="Percent 10 3 15" xfId="6125"/>
    <cellStyle name="Percent 10 3 15 2" xfId="6126"/>
    <cellStyle name="Percent 10 3 15 2 2" xfId="6127"/>
    <cellStyle name="Percent 10 3 15 2 3" xfId="6128"/>
    <cellStyle name="Percent 10 3 15 2 4" xfId="6129"/>
    <cellStyle name="Percent 10 3 15 2 5" xfId="6130"/>
    <cellStyle name="Percent 10 3 15 2 6" xfId="29215"/>
    <cellStyle name="Percent 10 3 15 3" xfId="6131"/>
    <cellStyle name="Percent 10 3 15 4" xfId="6132"/>
    <cellStyle name="Percent 10 3 15 5" xfId="6133"/>
    <cellStyle name="Percent 10 3 15 6" xfId="6134"/>
    <cellStyle name="Percent 10 3 15 7" xfId="29216"/>
    <cellStyle name="Percent 10 3 16" xfId="6135"/>
    <cellStyle name="Percent 10 3 16 2" xfId="6136"/>
    <cellStyle name="Percent 10 3 16 2 2" xfId="6137"/>
    <cellStyle name="Percent 10 3 16 2 3" xfId="6138"/>
    <cellStyle name="Percent 10 3 16 2 4" xfId="6139"/>
    <cellStyle name="Percent 10 3 16 2 5" xfId="6140"/>
    <cellStyle name="Percent 10 3 16 2 6" xfId="29217"/>
    <cellStyle name="Percent 10 3 16 3" xfId="6141"/>
    <cellStyle name="Percent 10 3 16 4" xfId="6142"/>
    <cellStyle name="Percent 10 3 16 5" xfId="6143"/>
    <cellStyle name="Percent 10 3 16 6" xfId="6144"/>
    <cellStyle name="Percent 10 3 16 7" xfId="29218"/>
    <cellStyle name="Percent 10 3 17" xfId="6145"/>
    <cellStyle name="Percent 10 3 17 2" xfId="6146"/>
    <cellStyle name="Percent 10 3 17 2 2" xfId="6147"/>
    <cellStyle name="Percent 10 3 17 2 3" xfId="6148"/>
    <cellStyle name="Percent 10 3 17 2 4" xfId="6149"/>
    <cellStyle name="Percent 10 3 17 2 5" xfId="6150"/>
    <cellStyle name="Percent 10 3 17 2 6" xfId="29219"/>
    <cellStyle name="Percent 10 3 17 3" xfId="6151"/>
    <cellStyle name="Percent 10 3 17 4" xfId="6152"/>
    <cellStyle name="Percent 10 3 17 5" xfId="6153"/>
    <cellStyle name="Percent 10 3 17 6" xfId="6154"/>
    <cellStyle name="Percent 10 3 17 7" xfId="29220"/>
    <cellStyle name="Percent 10 3 18" xfId="6155"/>
    <cellStyle name="Percent 10 3 18 2" xfId="6156"/>
    <cellStyle name="Percent 10 3 18 2 2" xfId="6157"/>
    <cellStyle name="Percent 10 3 18 2 3" xfId="6158"/>
    <cellStyle name="Percent 10 3 18 2 4" xfId="6159"/>
    <cellStyle name="Percent 10 3 18 2 5" xfId="6160"/>
    <cellStyle name="Percent 10 3 18 2 6" xfId="29221"/>
    <cellStyle name="Percent 10 3 18 3" xfId="6161"/>
    <cellStyle name="Percent 10 3 18 4" xfId="6162"/>
    <cellStyle name="Percent 10 3 18 5" xfId="6163"/>
    <cellStyle name="Percent 10 3 18 6" xfId="6164"/>
    <cellStyle name="Percent 10 3 18 7" xfId="29222"/>
    <cellStyle name="Percent 10 3 19" xfId="6165"/>
    <cellStyle name="Percent 10 3 19 2" xfId="6166"/>
    <cellStyle name="Percent 10 3 19 2 2" xfId="6167"/>
    <cellStyle name="Percent 10 3 19 2 3" xfId="6168"/>
    <cellStyle name="Percent 10 3 19 2 4" xfId="6169"/>
    <cellStyle name="Percent 10 3 19 2 5" xfId="6170"/>
    <cellStyle name="Percent 10 3 19 2 6" xfId="29223"/>
    <cellStyle name="Percent 10 3 19 3" xfId="6171"/>
    <cellStyle name="Percent 10 3 19 4" xfId="6172"/>
    <cellStyle name="Percent 10 3 19 5" xfId="6173"/>
    <cellStyle name="Percent 10 3 19 6" xfId="6174"/>
    <cellStyle name="Percent 10 3 19 7" xfId="29224"/>
    <cellStyle name="Percent 10 3 2" xfId="6175"/>
    <cellStyle name="Percent 10 3 2 2" xfId="6176"/>
    <cellStyle name="Percent 10 3 2 2 2" xfId="6177"/>
    <cellStyle name="Percent 10 3 2 2 3" xfId="6178"/>
    <cellStyle name="Percent 10 3 2 2 4" xfId="6179"/>
    <cellStyle name="Percent 10 3 2 2 5" xfId="6180"/>
    <cellStyle name="Percent 10 3 2 2 6" xfId="29225"/>
    <cellStyle name="Percent 10 3 2 3" xfId="6181"/>
    <cellStyle name="Percent 10 3 2 4" xfId="6182"/>
    <cellStyle name="Percent 10 3 2 5" xfId="6183"/>
    <cellStyle name="Percent 10 3 2 6" xfId="6184"/>
    <cellStyle name="Percent 10 3 2 7" xfId="6185"/>
    <cellStyle name="Percent 10 3 2 8" xfId="6186"/>
    <cellStyle name="Percent 10 3 2 9" xfId="29226"/>
    <cellStyle name="Percent 10 3 20" xfId="6187"/>
    <cellStyle name="Percent 10 3 20 2" xfId="6188"/>
    <cellStyle name="Percent 10 3 20 2 2" xfId="6189"/>
    <cellStyle name="Percent 10 3 20 2 3" xfId="6190"/>
    <cellStyle name="Percent 10 3 20 2 4" xfId="6191"/>
    <cellStyle name="Percent 10 3 20 2 5" xfId="6192"/>
    <cellStyle name="Percent 10 3 20 2 6" xfId="29227"/>
    <cellStyle name="Percent 10 3 20 3" xfId="6193"/>
    <cellStyle name="Percent 10 3 20 4" xfId="6194"/>
    <cellStyle name="Percent 10 3 20 5" xfId="6195"/>
    <cellStyle name="Percent 10 3 20 6" xfId="6196"/>
    <cellStyle name="Percent 10 3 20 7" xfId="29228"/>
    <cellStyle name="Percent 10 3 21" xfId="6197"/>
    <cellStyle name="Percent 10 3 21 2" xfId="6198"/>
    <cellStyle name="Percent 10 3 21 3" xfId="6199"/>
    <cellStyle name="Percent 10 3 21 4" xfId="6200"/>
    <cellStyle name="Percent 10 3 21 5" xfId="6201"/>
    <cellStyle name="Percent 10 3 21 6" xfId="29229"/>
    <cellStyle name="Percent 10 3 22" xfId="6202"/>
    <cellStyle name="Percent 10 3 22 2" xfId="6203"/>
    <cellStyle name="Percent 10 3 22 3" xfId="6204"/>
    <cellStyle name="Percent 10 3 22 4" xfId="6205"/>
    <cellStyle name="Percent 10 3 22 5" xfId="6206"/>
    <cellStyle name="Percent 10 3 22 6" xfId="29230"/>
    <cellStyle name="Percent 10 3 23" xfId="6207"/>
    <cellStyle name="Percent 10 3 23 2" xfId="6208"/>
    <cellStyle name="Percent 10 3 23 3" xfId="6209"/>
    <cellStyle name="Percent 10 3 23 4" xfId="6210"/>
    <cellStyle name="Percent 10 3 23 5" xfId="6211"/>
    <cellStyle name="Percent 10 3 23 6" xfId="29231"/>
    <cellStyle name="Percent 10 3 24" xfId="6212"/>
    <cellStyle name="Percent 10 3 24 2" xfId="29232"/>
    <cellStyle name="Percent 10 3 25" xfId="6213"/>
    <cellStyle name="Percent 10 3 26" xfId="6214"/>
    <cellStyle name="Percent 10 3 27" xfId="6215"/>
    <cellStyle name="Percent 10 3 28" xfId="6216"/>
    <cellStyle name="Percent 10 3 29" xfId="29233"/>
    <cellStyle name="Percent 10 3 3" xfId="6217"/>
    <cellStyle name="Percent 10 3 3 2" xfId="6218"/>
    <cellStyle name="Percent 10 3 3 2 2" xfId="6219"/>
    <cellStyle name="Percent 10 3 3 2 3" xfId="6220"/>
    <cellStyle name="Percent 10 3 3 2 4" xfId="6221"/>
    <cellStyle name="Percent 10 3 3 2 5" xfId="6222"/>
    <cellStyle name="Percent 10 3 3 2 6" xfId="29234"/>
    <cellStyle name="Percent 10 3 3 3" xfId="6223"/>
    <cellStyle name="Percent 10 3 3 4" xfId="6224"/>
    <cellStyle name="Percent 10 3 3 5" xfId="6225"/>
    <cellStyle name="Percent 10 3 3 6" xfId="6226"/>
    <cellStyle name="Percent 10 3 3 7" xfId="6227"/>
    <cellStyle name="Percent 10 3 3 8" xfId="6228"/>
    <cellStyle name="Percent 10 3 3 9" xfId="29235"/>
    <cellStyle name="Percent 10 3 4" xfId="6229"/>
    <cellStyle name="Percent 10 3 4 2" xfId="6230"/>
    <cellStyle name="Percent 10 3 4 2 2" xfId="6231"/>
    <cellStyle name="Percent 10 3 4 2 3" xfId="6232"/>
    <cellStyle name="Percent 10 3 4 2 4" xfId="6233"/>
    <cellStyle name="Percent 10 3 4 2 5" xfId="6234"/>
    <cellStyle name="Percent 10 3 4 2 6" xfId="29236"/>
    <cellStyle name="Percent 10 3 4 3" xfId="6235"/>
    <cellStyle name="Percent 10 3 4 4" xfId="6236"/>
    <cellStyle name="Percent 10 3 4 5" xfId="6237"/>
    <cellStyle name="Percent 10 3 4 6" xfId="6238"/>
    <cellStyle name="Percent 10 3 4 7" xfId="29237"/>
    <cellStyle name="Percent 10 3 5" xfId="6239"/>
    <cellStyle name="Percent 10 3 5 2" xfId="6240"/>
    <cellStyle name="Percent 10 3 5 2 2" xfId="6241"/>
    <cellStyle name="Percent 10 3 5 2 3" xfId="6242"/>
    <cellStyle name="Percent 10 3 5 2 4" xfId="6243"/>
    <cellStyle name="Percent 10 3 5 2 5" xfId="6244"/>
    <cellStyle name="Percent 10 3 5 2 6" xfId="29238"/>
    <cellStyle name="Percent 10 3 5 3" xfId="6245"/>
    <cellStyle name="Percent 10 3 5 4" xfId="6246"/>
    <cellStyle name="Percent 10 3 5 5" xfId="6247"/>
    <cellStyle name="Percent 10 3 5 6" xfId="6248"/>
    <cellStyle name="Percent 10 3 5 7" xfId="29239"/>
    <cellStyle name="Percent 10 3 6" xfId="6249"/>
    <cellStyle name="Percent 10 3 6 2" xfId="6250"/>
    <cellStyle name="Percent 10 3 6 2 2" xfId="6251"/>
    <cellStyle name="Percent 10 3 6 2 3" xfId="6252"/>
    <cellStyle name="Percent 10 3 6 2 4" xfId="6253"/>
    <cellStyle name="Percent 10 3 6 2 5" xfId="6254"/>
    <cellStyle name="Percent 10 3 6 2 6" xfId="29240"/>
    <cellStyle name="Percent 10 3 6 3" xfId="6255"/>
    <cellStyle name="Percent 10 3 6 4" xfId="6256"/>
    <cellStyle name="Percent 10 3 6 5" xfId="6257"/>
    <cellStyle name="Percent 10 3 6 6" xfId="6258"/>
    <cellStyle name="Percent 10 3 6 7" xfId="29241"/>
    <cellStyle name="Percent 10 3 7" xfId="6259"/>
    <cellStyle name="Percent 10 3 7 2" xfId="6260"/>
    <cellStyle name="Percent 10 3 7 2 2" xfId="6261"/>
    <cellStyle name="Percent 10 3 7 2 3" xfId="6262"/>
    <cellStyle name="Percent 10 3 7 2 4" xfId="6263"/>
    <cellStyle name="Percent 10 3 7 2 5" xfId="6264"/>
    <cellStyle name="Percent 10 3 7 2 6" xfId="29242"/>
    <cellStyle name="Percent 10 3 7 3" xfId="6265"/>
    <cellStyle name="Percent 10 3 7 4" xfId="6266"/>
    <cellStyle name="Percent 10 3 7 5" xfId="6267"/>
    <cellStyle name="Percent 10 3 7 6" xfId="6268"/>
    <cellStyle name="Percent 10 3 7 7" xfId="29243"/>
    <cellStyle name="Percent 10 3 8" xfId="6269"/>
    <cellStyle name="Percent 10 3 8 2" xfId="6270"/>
    <cellStyle name="Percent 10 3 8 2 2" xfId="6271"/>
    <cellStyle name="Percent 10 3 8 2 3" xfId="6272"/>
    <cellStyle name="Percent 10 3 8 2 4" xfId="6273"/>
    <cellStyle name="Percent 10 3 8 2 5" xfId="6274"/>
    <cellStyle name="Percent 10 3 8 2 6" xfId="29244"/>
    <cellStyle name="Percent 10 3 8 3" xfId="6275"/>
    <cellStyle name="Percent 10 3 8 4" xfId="6276"/>
    <cellStyle name="Percent 10 3 8 5" xfId="6277"/>
    <cellStyle name="Percent 10 3 8 6" xfId="6278"/>
    <cellStyle name="Percent 10 3 8 7" xfId="29245"/>
    <cellStyle name="Percent 10 3 9" xfId="6279"/>
    <cellStyle name="Percent 10 3 9 2" xfId="6280"/>
    <cellStyle name="Percent 10 3 9 2 2" xfId="6281"/>
    <cellStyle name="Percent 10 3 9 2 3" xfId="6282"/>
    <cellStyle name="Percent 10 3 9 2 4" xfId="6283"/>
    <cellStyle name="Percent 10 3 9 2 5" xfId="6284"/>
    <cellStyle name="Percent 10 3 9 2 6" xfId="29246"/>
    <cellStyle name="Percent 10 3 9 3" xfId="6285"/>
    <cellStyle name="Percent 10 3 9 4" xfId="6286"/>
    <cellStyle name="Percent 10 3 9 5" xfId="6287"/>
    <cellStyle name="Percent 10 3 9 6" xfId="6288"/>
    <cellStyle name="Percent 10 3 9 7" xfId="29247"/>
    <cellStyle name="Percent 2" xfId="6289"/>
    <cellStyle name="Percent 2 2" xfId="6290"/>
    <cellStyle name="Percent 2 2 2" xfId="6291"/>
    <cellStyle name="Percent 2 2 3" xfId="6292"/>
    <cellStyle name="Percent 2 3" xfId="6293"/>
    <cellStyle name="Percent 2 3 2" xfId="6294"/>
    <cellStyle name="Percent 2 3 3" xfId="6295"/>
    <cellStyle name="Percent 2 4" xfId="6296"/>
    <cellStyle name="Percent 2 5" xfId="6297"/>
    <cellStyle name="Percent 2 6" xfId="48087"/>
    <cellStyle name="Percent 3" xfId="6298"/>
    <cellStyle name="Percent 4" xfId="6299"/>
    <cellStyle name="Percent 5" xfId="6300"/>
    <cellStyle name="Percent 5 2" xfId="6301"/>
    <cellStyle name="Percent 6" xfId="6302"/>
    <cellStyle name="Percent 7" xfId="6303"/>
    <cellStyle name="Percent 8" xfId="6304"/>
    <cellStyle name="Percent 8 2" xfId="6305"/>
    <cellStyle name="Percent 8 3" xfId="6306"/>
    <cellStyle name="Percent 9" xfId="6307"/>
    <cellStyle name="Prozent" xfId="48046" builtinId="5"/>
    <cellStyle name="Prozent 10" xfId="6308"/>
    <cellStyle name="Prozent 10 2" xfId="6309"/>
    <cellStyle name="Prozent 10 2 2" xfId="6310"/>
    <cellStyle name="Prozent 10 2 3" xfId="6311"/>
    <cellStyle name="Prozent 10 2 4" xfId="6312"/>
    <cellStyle name="Prozent 10 2 5" xfId="6313"/>
    <cellStyle name="Prozent 10 2 6" xfId="29248"/>
    <cellStyle name="Prozent 10 3" xfId="6314"/>
    <cellStyle name="Prozent 10 4" xfId="6315"/>
    <cellStyle name="Prozent 10 5" xfId="6316"/>
    <cellStyle name="Prozent 10 6" xfId="6317"/>
    <cellStyle name="Prozent 10 7" xfId="6318"/>
    <cellStyle name="Prozent 10 8" xfId="29249"/>
    <cellStyle name="Prozent 11" xfId="6319"/>
    <cellStyle name="Prozent 11 2" xfId="6320"/>
    <cellStyle name="Prozent 11 3" xfId="6321"/>
    <cellStyle name="Prozent 11 4" xfId="6322"/>
    <cellStyle name="Prozent 11 5" xfId="6323"/>
    <cellStyle name="Prozent 11 6" xfId="29250"/>
    <cellStyle name="Prozent 12" xfId="29251"/>
    <cellStyle name="Prozent 19" xfId="29252"/>
    <cellStyle name="Prozent 2" xfId="6324"/>
    <cellStyle name="Prozent 2 2" xfId="6325"/>
    <cellStyle name="Prozent 2 3" xfId="6326"/>
    <cellStyle name="Prozent 2 4" xfId="6327"/>
    <cellStyle name="Prozent 3" xfId="6328"/>
    <cellStyle name="Prozent 3 10" xfId="6329"/>
    <cellStyle name="Prozent 3 11" xfId="6330"/>
    <cellStyle name="Prozent 3 12" xfId="6331"/>
    <cellStyle name="Prozent 3 13" xfId="6332"/>
    <cellStyle name="Prozent 3 14" xfId="29253"/>
    <cellStyle name="Prozent 3 2" xfId="6333"/>
    <cellStyle name="Prozent 3 2 10" xfId="6334"/>
    <cellStyle name="Prozent 3 2 11" xfId="6335"/>
    <cellStyle name="Prozent 3 2 12" xfId="6336"/>
    <cellStyle name="Prozent 3 2 13" xfId="6337"/>
    <cellStyle name="Prozent 3 2 14" xfId="29254"/>
    <cellStyle name="Prozent 3 2 2" xfId="6338"/>
    <cellStyle name="Prozent 3 2 2 2" xfId="6339"/>
    <cellStyle name="Prozent 3 2 2 3" xfId="6340"/>
    <cellStyle name="Prozent 3 2 2 3 2" xfId="6341"/>
    <cellStyle name="Prozent 3 2 2 4" xfId="6342"/>
    <cellStyle name="Prozent 3 2 2 4 2" xfId="6343"/>
    <cellStyle name="Prozent 3 2 2 5" xfId="6344"/>
    <cellStyle name="Prozent 3 2 2 5 2" xfId="6345"/>
    <cellStyle name="Prozent 3 2 2 6" xfId="6346"/>
    <cellStyle name="Prozent 3 2 2 7" xfId="6347"/>
    <cellStyle name="Prozent 3 2 2 8" xfId="6348"/>
    <cellStyle name="Prozent 3 2 3" xfId="6349"/>
    <cellStyle name="Prozent 3 2 4" xfId="6350"/>
    <cellStyle name="Prozent 3 2 4 2" xfId="6351"/>
    <cellStyle name="Prozent 3 2 5" xfId="6352"/>
    <cellStyle name="Prozent 3 2 5 2" xfId="6353"/>
    <cellStyle name="Prozent 3 2 6" xfId="6354"/>
    <cellStyle name="Prozent 3 2 6 2" xfId="6355"/>
    <cellStyle name="Prozent 3 2 7" xfId="6356"/>
    <cellStyle name="Prozent 3 2 8" xfId="6357"/>
    <cellStyle name="Prozent 3 2 9" xfId="6358"/>
    <cellStyle name="Prozent 3 3" xfId="6359"/>
    <cellStyle name="Prozent 3 3 2" xfId="6360"/>
    <cellStyle name="Prozent 3 3 2 2" xfId="6361"/>
    <cellStyle name="Prozent 3 3 3" xfId="6362"/>
    <cellStyle name="Prozent 3 3 3 2" xfId="6363"/>
    <cellStyle name="Prozent 3 3 4" xfId="6364"/>
    <cellStyle name="Prozent 3 3 4 2" xfId="6365"/>
    <cellStyle name="Prozent 3 3 5" xfId="6366"/>
    <cellStyle name="Prozent 3 3 6" xfId="6367"/>
    <cellStyle name="Prozent 3 3 7" xfId="6368"/>
    <cellStyle name="Prozent 3 4" xfId="6369"/>
    <cellStyle name="Prozent 3 4 2" xfId="6370"/>
    <cellStyle name="Prozent 3 5" xfId="6371"/>
    <cellStyle name="Prozent 3 5 2" xfId="6372"/>
    <cellStyle name="Prozent 3 6" xfId="6373"/>
    <cellStyle name="Prozent 3 6 2" xfId="6374"/>
    <cellStyle name="Prozent 3 7" xfId="6375"/>
    <cellStyle name="Prozent 3 8" xfId="6376"/>
    <cellStyle name="Prozent 3 9" xfId="6377"/>
    <cellStyle name="Prozent 4" xfId="6378"/>
    <cellStyle name="Prozent 4 10" xfId="6379"/>
    <cellStyle name="Prozent 4 11" xfId="6380"/>
    <cellStyle name="Prozent 4 12" xfId="6381"/>
    <cellStyle name="Prozent 4 13" xfId="6382"/>
    <cellStyle name="Prozent 4 14" xfId="6383"/>
    <cellStyle name="Prozent 4 15" xfId="29255"/>
    <cellStyle name="Prozent 4 2" xfId="6384"/>
    <cellStyle name="Prozent 4 2 10" xfId="6385"/>
    <cellStyle name="Prozent 4 2 11" xfId="6386"/>
    <cellStyle name="Prozent 4 2 12" xfId="6387"/>
    <cellStyle name="Prozent 4 2 13" xfId="6388"/>
    <cellStyle name="Prozent 4 2 14" xfId="29256"/>
    <cellStyle name="Prozent 4 2 2" xfId="6389"/>
    <cellStyle name="Prozent 4 2 2 2" xfId="6390"/>
    <cellStyle name="Prozent 4 2 2 2 2" xfId="6391"/>
    <cellStyle name="Prozent 4 2 2 3" xfId="6392"/>
    <cellStyle name="Prozent 4 2 2 3 2" xfId="6393"/>
    <cellStyle name="Prozent 4 2 2 4" xfId="6394"/>
    <cellStyle name="Prozent 4 2 2 4 2" xfId="6395"/>
    <cellStyle name="Prozent 4 2 2 5" xfId="6396"/>
    <cellStyle name="Prozent 4 2 2 5 2" xfId="6397"/>
    <cellStyle name="Prozent 4 2 2 6" xfId="6398"/>
    <cellStyle name="Prozent 4 2 2 7" xfId="6399"/>
    <cellStyle name="Prozent 4 2 2 8" xfId="6400"/>
    <cellStyle name="Prozent 4 2 3" xfId="6401"/>
    <cellStyle name="Prozent 4 2 3 2" xfId="6402"/>
    <cellStyle name="Prozent 4 2 4" xfId="6403"/>
    <cellStyle name="Prozent 4 2 4 2" xfId="6404"/>
    <cellStyle name="Prozent 4 2 5" xfId="6405"/>
    <cellStyle name="Prozent 4 2 5 2" xfId="6406"/>
    <cellStyle name="Prozent 4 2 6" xfId="6407"/>
    <cellStyle name="Prozent 4 2 6 2" xfId="6408"/>
    <cellStyle name="Prozent 4 2 7" xfId="6409"/>
    <cellStyle name="Prozent 4 2 8" xfId="6410"/>
    <cellStyle name="Prozent 4 2 9" xfId="6411"/>
    <cellStyle name="Prozent 4 3" xfId="6412"/>
    <cellStyle name="Prozent 4 3 2" xfId="6413"/>
    <cellStyle name="Prozent 4 3 2 2" xfId="6414"/>
    <cellStyle name="Prozent 4 3 3" xfId="6415"/>
    <cellStyle name="Prozent 4 3 3 2" xfId="6416"/>
    <cellStyle name="Prozent 4 3 4" xfId="6417"/>
    <cellStyle name="Prozent 4 3 4 2" xfId="6418"/>
    <cellStyle name="Prozent 4 3 5" xfId="6419"/>
    <cellStyle name="Prozent 4 3 5 2" xfId="6420"/>
    <cellStyle name="Prozent 4 3 6" xfId="6421"/>
    <cellStyle name="Prozent 4 3 7" xfId="6422"/>
    <cellStyle name="Prozent 4 3 8" xfId="6423"/>
    <cellStyle name="Prozent 4 4" xfId="6424"/>
    <cellStyle name="Prozent 4 4 2" xfId="6425"/>
    <cellStyle name="Prozent 4 5" xfId="6426"/>
    <cellStyle name="Prozent 4 5 2" xfId="6427"/>
    <cellStyle name="Prozent 4 6" xfId="6428"/>
    <cellStyle name="Prozent 4 6 2" xfId="6429"/>
    <cellStyle name="Prozent 4 7" xfId="6430"/>
    <cellStyle name="Prozent 4 7 2" xfId="6431"/>
    <cellStyle name="Prozent 4 8" xfId="6432"/>
    <cellStyle name="Prozent 4 9" xfId="6433"/>
    <cellStyle name="Prozent 5" xfId="6434"/>
    <cellStyle name="Prozent 5 10" xfId="6435"/>
    <cellStyle name="Prozent 5 11" xfId="6436"/>
    <cellStyle name="Prozent 5 12" xfId="6437"/>
    <cellStyle name="Prozent 5 13" xfId="6438"/>
    <cellStyle name="Prozent 5 14" xfId="6439"/>
    <cellStyle name="Prozent 5 15" xfId="6440"/>
    <cellStyle name="Prozent 5 16" xfId="29257"/>
    <cellStyle name="Prozent 5 2" xfId="6441"/>
    <cellStyle name="Prozent 5 2 10" xfId="6442"/>
    <cellStyle name="Prozent 5 2 11" xfId="6443"/>
    <cellStyle name="Prozent 5 2 12" xfId="6444"/>
    <cellStyle name="Prozent 5 2 13" xfId="6445"/>
    <cellStyle name="Prozent 5 2 14" xfId="6446"/>
    <cellStyle name="Prozent 5 2 15" xfId="29258"/>
    <cellStyle name="Prozent 5 2 2" xfId="6447"/>
    <cellStyle name="Prozent 5 2 2 2" xfId="6448"/>
    <cellStyle name="Prozent 5 2 2 2 2" xfId="6449"/>
    <cellStyle name="Prozent 5 2 2 2 2 2" xfId="6450"/>
    <cellStyle name="Prozent 5 2 2 2 3" xfId="6451"/>
    <cellStyle name="Prozent 5 2 2 2 3 2" xfId="6452"/>
    <cellStyle name="Prozent 5 2 2 2 4" xfId="6453"/>
    <cellStyle name="Prozent 5 2 2 2 4 2" xfId="6454"/>
    <cellStyle name="Prozent 5 2 2 2 5" xfId="6455"/>
    <cellStyle name="Prozent 5 2 2 2 5 2" xfId="6456"/>
    <cellStyle name="Prozent 5 2 2 2 6" xfId="6457"/>
    <cellStyle name="Prozent 5 2 2 2 7" xfId="6458"/>
    <cellStyle name="Prozent 5 2 2 2 8" xfId="6459"/>
    <cellStyle name="Prozent 5 2 2 3" xfId="6460"/>
    <cellStyle name="Prozent 5 2 2 3 2" xfId="6461"/>
    <cellStyle name="Prozent 5 2 2 4" xfId="6462"/>
    <cellStyle name="Prozent 5 2 2 4 2" xfId="6463"/>
    <cellStyle name="Prozent 5 2 2 5" xfId="6464"/>
    <cellStyle name="Prozent 5 2 2 5 2" xfId="6465"/>
    <cellStyle name="Prozent 5 2 2 6" xfId="6466"/>
    <cellStyle name="Prozent 5 2 2 6 2" xfId="6467"/>
    <cellStyle name="Prozent 5 2 2 7" xfId="6468"/>
    <cellStyle name="Prozent 5 2 2 8" xfId="6469"/>
    <cellStyle name="Prozent 5 2 2 9" xfId="6470"/>
    <cellStyle name="Prozent 5 2 3" xfId="6471"/>
    <cellStyle name="Prozent 5 2 3 2" xfId="6472"/>
    <cellStyle name="Prozent 5 2 3 2 2" xfId="6473"/>
    <cellStyle name="Prozent 5 2 3 3" xfId="6474"/>
    <cellStyle name="Prozent 5 2 3 3 2" xfId="6475"/>
    <cellStyle name="Prozent 5 2 3 4" xfId="6476"/>
    <cellStyle name="Prozent 5 2 3 4 2" xfId="6477"/>
    <cellStyle name="Prozent 5 2 3 5" xfId="6478"/>
    <cellStyle name="Prozent 5 2 3 5 2" xfId="6479"/>
    <cellStyle name="Prozent 5 2 3 6" xfId="6480"/>
    <cellStyle name="Prozent 5 2 3 7" xfId="6481"/>
    <cellStyle name="Prozent 5 2 3 8" xfId="6482"/>
    <cellStyle name="Prozent 5 2 4" xfId="6483"/>
    <cellStyle name="Prozent 5 2 4 2" xfId="6484"/>
    <cellStyle name="Prozent 5 2 5" xfId="6485"/>
    <cellStyle name="Prozent 5 2 5 2" xfId="6486"/>
    <cellStyle name="Prozent 5 2 6" xfId="6487"/>
    <cellStyle name="Prozent 5 2 6 2" xfId="6488"/>
    <cellStyle name="Prozent 5 2 7" xfId="6489"/>
    <cellStyle name="Prozent 5 2 7 2" xfId="6490"/>
    <cellStyle name="Prozent 5 2 8" xfId="6491"/>
    <cellStyle name="Prozent 5 2 9" xfId="6492"/>
    <cellStyle name="Prozent 5 3" xfId="6493"/>
    <cellStyle name="Prozent 5 3 2" xfId="6494"/>
    <cellStyle name="Prozent 5 3 2 2" xfId="6495"/>
    <cellStyle name="Prozent 5 3 2 2 2" xfId="6496"/>
    <cellStyle name="Prozent 5 3 2 3" xfId="6497"/>
    <cellStyle name="Prozent 5 3 2 3 2" xfId="6498"/>
    <cellStyle name="Prozent 5 3 2 4" xfId="6499"/>
    <cellStyle name="Prozent 5 3 2 4 2" xfId="6500"/>
    <cellStyle name="Prozent 5 3 2 5" xfId="6501"/>
    <cellStyle name="Prozent 5 3 2 5 2" xfId="6502"/>
    <cellStyle name="Prozent 5 3 2 6" xfId="6503"/>
    <cellStyle name="Prozent 5 3 2 7" xfId="6504"/>
    <cellStyle name="Prozent 5 3 2 8" xfId="6505"/>
    <cellStyle name="Prozent 5 3 3" xfId="6506"/>
    <cellStyle name="Prozent 5 3 3 2" xfId="6507"/>
    <cellStyle name="Prozent 5 3 4" xfId="6508"/>
    <cellStyle name="Prozent 5 3 4 2" xfId="6509"/>
    <cellStyle name="Prozent 5 3 5" xfId="6510"/>
    <cellStyle name="Prozent 5 3 5 2" xfId="6511"/>
    <cellStyle name="Prozent 5 3 6" xfId="6512"/>
    <cellStyle name="Prozent 5 3 6 2" xfId="6513"/>
    <cellStyle name="Prozent 5 3 7" xfId="6514"/>
    <cellStyle name="Prozent 5 3 8" xfId="6515"/>
    <cellStyle name="Prozent 5 3 9" xfId="6516"/>
    <cellStyle name="Prozent 5 4" xfId="6517"/>
    <cellStyle name="Prozent 5 4 2" xfId="6518"/>
    <cellStyle name="Prozent 5 4 2 2" xfId="6519"/>
    <cellStyle name="Prozent 5 4 3" xfId="6520"/>
    <cellStyle name="Prozent 5 4 3 2" xfId="6521"/>
    <cellStyle name="Prozent 5 4 4" xfId="6522"/>
    <cellStyle name="Prozent 5 4 4 2" xfId="6523"/>
    <cellStyle name="Prozent 5 4 5" xfId="6524"/>
    <cellStyle name="Prozent 5 4 5 2" xfId="6525"/>
    <cellStyle name="Prozent 5 4 6" xfId="6526"/>
    <cellStyle name="Prozent 5 4 7" xfId="6527"/>
    <cellStyle name="Prozent 5 4 8" xfId="6528"/>
    <cellStyle name="Prozent 5 5" xfId="6529"/>
    <cellStyle name="Prozent 5 5 2" xfId="6530"/>
    <cellStyle name="Prozent 5 6" xfId="6531"/>
    <cellStyle name="Prozent 5 6 2" xfId="6532"/>
    <cellStyle name="Prozent 5 7" xfId="6533"/>
    <cellStyle name="Prozent 5 7 2" xfId="6534"/>
    <cellStyle name="Prozent 5 8" xfId="6535"/>
    <cellStyle name="Prozent 5 8 2" xfId="6536"/>
    <cellStyle name="Prozent 5 9" xfId="6537"/>
    <cellStyle name="Prozent 6" xfId="6538"/>
    <cellStyle name="Prozent 6 2" xfId="6539"/>
    <cellStyle name="Prozent 6 2 2" xfId="6540"/>
    <cellStyle name="Prozent 6 2 3" xfId="6541"/>
    <cellStyle name="Prozent 6 2 4" xfId="6542"/>
    <cellStyle name="Prozent 6 2 5" xfId="6543"/>
    <cellStyle name="Prozent 6 2 6" xfId="6544"/>
    <cellStyle name="Prozent 6 2 7" xfId="29259"/>
    <cellStyle name="Prozent 6 3" xfId="6545"/>
    <cellStyle name="Prozent 6 4" xfId="6546"/>
    <cellStyle name="Prozent 6 5" xfId="6547"/>
    <cellStyle name="Prozent 6 6" xfId="6548"/>
    <cellStyle name="Prozent 6 7" xfId="6549"/>
    <cellStyle name="Prozent 6 8" xfId="29260"/>
    <cellStyle name="Prozent 7" xfId="6550"/>
    <cellStyle name="Prozent 7 10" xfId="29261"/>
    <cellStyle name="Prozent 7 2" xfId="6551"/>
    <cellStyle name="Prozent 7 2 2" xfId="6552"/>
    <cellStyle name="Prozent 7 2 2 2" xfId="6553"/>
    <cellStyle name="Prozent 7 2 3" xfId="6554"/>
    <cellStyle name="Prozent 7 2 4" xfId="6555"/>
    <cellStyle name="Prozent 7 2 5" xfId="6556"/>
    <cellStyle name="Prozent 7 2 6" xfId="6557"/>
    <cellStyle name="Prozent 7 2 7" xfId="6558"/>
    <cellStyle name="Prozent 7 2 8" xfId="6559"/>
    <cellStyle name="Prozent 7 2 9" xfId="29262"/>
    <cellStyle name="Prozent 7 3" xfId="6560"/>
    <cellStyle name="Prozent 7 3 2" xfId="6561"/>
    <cellStyle name="Prozent 7 4" xfId="6562"/>
    <cellStyle name="Prozent 7 5" xfId="6563"/>
    <cellStyle name="Prozent 7 6" xfId="6564"/>
    <cellStyle name="Prozent 7 7" xfId="6565"/>
    <cellStyle name="Prozent 7 8" xfId="6566"/>
    <cellStyle name="Prozent 7 9" xfId="6567"/>
    <cellStyle name="Prozent 8" xfId="6568"/>
    <cellStyle name="Prozent 8 2" xfId="6569"/>
    <cellStyle name="Prozent 8 2 2" xfId="6570"/>
    <cellStyle name="Prozent 8 2 3" xfId="6571"/>
    <cellStyle name="Prozent 8 2 4" xfId="6572"/>
    <cellStyle name="Prozent 8 2 5" xfId="6573"/>
    <cellStyle name="Prozent 8 2 6" xfId="6574"/>
    <cellStyle name="Prozent 8 2 7" xfId="6575"/>
    <cellStyle name="Prozent 8 2 8" xfId="29263"/>
    <cellStyle name="Prozent 8 3" xfId="6576"/>
    <cellStyle name="Prozent 8 4" xfId="6577"/>
    <cellStyle name="Prozent 8 5" xfId="6578"/>
    <cellStyle name="Prozent 8 6" xfId="6579"/>
    <cellStyle name="Prozent 8 7" xfId="6580"/>
    <cellStyle name="Prozent 8 8" xfId="6581"/>
    <cellStyle name="Prozent 8 9" xfId="29264"/>
    <cellStyle name="Prozent 9" xfId="6582"/>
    <cellStyle name="Prozent 9 2" xfId="6583"/>
    <cellStyle name="Prozent 9 2 2" xfId="6584"/>
    <cellStyle name="Prozent 9 2 3" xfId="6585"/>
    <cellStyle name="Prozent 9 2 4" xfId="6586"/>
    <cellStyle name="Prozent 9 2 5" xfId="6587"/>
    <cellStyle name="Prozent 9 2 6" xfId="29265"/>
    <cellStyle name="Prozent 9 3" xfId="6588"/>
    <cellStyle name="Prozent 9 4" xfId="6589"/>
    <cellStyle name="Prozent 9 5" xfId="6590"/>
    <cellStyle name="Prozent 9 6" xfId="6591"/>
    <cellStyle name="Prozent 9 7" xfId="6592"/>
    <cellStyle name="Prozent 9 8" xfId="6593"/>
    <cellStyle name="Prozent 9 9" xfId="29266"/>
    <cellStyle name="Publication_style" xfId="6594"/>
    <cellStyle name="Refdb standard" xfId="6595"/>
    <cellStyle name="Refdb standard 2" xfId="6596"/>
    <cellStyle name="Refdb standard 3" xfId="6597"/>
    <cellStyle name="Result" xfId="6598"/>
    <cellStyle name="Result2" xfId="6599"/>
    <cellStyle name="Schlecht" xfId="48049" builtinId="27" customBuiltin="1"/>
    <cellStyle name="Schlecht 2" xfId="6600"/>
    <cellStyle name="Selection" xfId="48088"/>
    <cellStyle name="Shade" xfId="6601"/>
    <cellStyle name="Shade 10" xfId="11997"/>
    <cellStyle name="Shade 10 2" xfId="21985"/>
    <cellStyle name="Shade 10 2 2" xfId="42482"/>
    <cellStyle name="Shade 10 3" xfId="26175"/>
    <cellStyle name="Shade 10 3 2" xfId="45242"/>
    <cellStyle name="Shade 10 4" xfId="16862"/>
    <cellStyle name="Shade 10 4 2" xfId="39232"/>
    <cellStyle name="Shade 10 5" xfId="36167"/>
    <cellStyle name="Shade 10 6" xfId="35529"/>
    <cellStyle name="Shade 11" xfId="10087"/>
    <cellStyle name="Shade 11 2" xfId="20111"/>
    <cellStyle name="Shade 11 2 2" xfId="44511"/>
    <cellStyle name="Shade 11 3" xfId="14952"/>
    <cellStyle name="Shade 11 3 2" xfId="32249"/>
    <cellStyle name="Shade 11 4" xfId="35435"/>
    <cellStyle name="Shade 12" xfId="12031"/>
    <cellStyle name="Shade 12 2" xfId="22019"/>
    <cellStyle name="Shade 12 2 2" xfId="42499"/>
    <cellStyle name="Shade 12 3" xfId="26192"/>
    <cellStyle name="Shade 12 3 2" xfId="45259"/>
    <cellStyle name="Shade 12 4" xfId="16896"/>
    <cellStyle name="Shade 12 4 2" xfId="30340"/>
    <cellStyle name="Shade 12 5" xfId="36201"/>
    <cellStyle name="Shade 12 6" xfId="35983"/>
    <cellStyle name="Shade 13" xfId="12014"/>
    <cellStyle name="Shade 13 2" xfId="22002"/>
    <cellStyle name="Shade 13 2 2" xfId="46839"/>
    <cellStyle name="Shade 13 3" xfId="16879"/>
    <cellStyle name="Shade 13 3 2" xfId="30357"/>
    <cellStyle name="Shade 13 4" xfId="36184"/>
    <cellStyle name="Shade 13 5" xfId="39151"/>
    <cellStyle name="Shade 14" xfId="10070"/>
    <cellStyle name="Shade 14 2" xfId="20094"/>
    <cellStyle name="Shade 14 2 2" xfId="39367"/>
    <cellStyle name="Shade 14 3" xfId="14935"/>
    <cellStyle name="Shade 14 3 2" xfId="32266"/>
    <cellStyle name="Shade 14 4" xfId="41087"/>
    <cellStyle name="Shade 15" xfId="9604"/>
    <cellStyle name="Shade 15 2" xfId="19628"/>
    <cellStyle name="Shade 15 2 2" xfId="41348"/>
    <cellStyle name="Shade 15 3" xfId="24068"/>
    <cellStyle name="Shade 15 3 2" xfId="44226"/>
    <cellStyle name="Shade 15 4" xfId="14469"/>
    <cellStyle name="Shade 15 4 2" xfId="32710"/>
    <cellStyle name="Shade 15 5" xfId="35080"/>
    <cellStyle name="Shade 16" xfId="10053"/>
    <cellStyle name="Shade 16 2" xfId="20077"/>
    <cellStyle name="Shade 16 2 2" xfId="40390"/>
    <cellStyle name="Shade 16 3" xfId="14918"/>
    <cellStyle name="Shade 16 3 2" xfId="32283"/>
    <cellStyle name="Shade 16 4" xfId="44682"/>
    <cellStyle name="Shade 17" xfId="12063"/>
    <cellStyle name="Shade 17 2" xfId="22051"/>
    <cellStyle name="Shade 17 2 2" xfId="42531"/>
    <cellStyle name="Shade 17 3" xfId="26224"/>
    <cellStyle name="Shade 17 3 2" xfId="45291"/>
    <cellStyle name="Shade 17 4" xfId="16928"/>
    <cellStyle name="Shade 17 4 2" xfId="30308"/>
    <cellStyle name="Shade 17 5" xfId="36233"/>
    <cellStyle name="Shade 18" xfId="12080"/>
    <cellStyle name="Shade 18 2" xfId="22068"/>
    <cellStyle name="Shade 18 2 2" xfId="43024"/>
    <cellStyle name="Shade 18 3" xfId="16945"/>
    <cellStyle name="Shade 18 3 2" xfId="30291"/>
    <cellStyle name="Shade 18 4" xfId="36135"/>
    <cellStyle name="Shade 19" xfId="10009"/>
    <cellStyle name="Shade 19 2" xfId="20033"/>
    <cellStyle name="Shade 19 2 2" xfId="37100"/>
    <cellStyle name="Shade 19 3" xfId="14874"/>
    <cellStyle name="Shade 19 3 2" xfId="32327"/>
    <cellStyle name="Shade 19 4" xfId="39188"/>
    <cellStyle name="Shade 2" xfId="6602"/>
    <cellStyle name="Shade 2 10" xfId="12032"/>
    <cellStyle name="Shade 2 10 2" xfId="22020"/>
    <cellStyle name="Shade 2 10 2 2" xfId="42500"/>
    <cellStyle name="Shade 2 10 3" xfId="26193"/>
    <cellStyle name="Shade 2 10 3 2" xfId="45260"/>
    <cellStyle name="Shade 2 10 4" xfId="16897"/>
    <cellStyle name="Shade 2 10 4 2" xfId="30339"/>
    <cellStyle name="Shade 2 10 5" xfId="36202"/>
    <cellStyle name="Shade 2 10 6" xfId="39152"/>
    <cellStyle name="Shade 2 11" xfId="12015"/>
    <cellStyle name="Shade 2 11 2" xfId="22003"/>
    <cellStyle name="Shade 2 11 2 2" xfId="44146"/>
    <cellStyle name="Shade 2 11 3" xfId="16880"/>
    <cellStyle name="Shade 2 11 3 2" xfId="30356"/>
    <cellStyle name="Shade 2 11 4" xfId="36185"/>
    <cellStyle name="Shade 2 11 5" xfId="42368"/>
    <cellStyle name="Shade 2 12" xfId="10069"/>
    <cellStyle name="Shade 2 12 2" xfId="20093"/>
    <cellStyle name="Shade 2 12 2 2" xfId="36693"/>
    <cellStyle name="Shade 2 12 3" xfId="14934"/>
    <cellStyle name="Shade 2 12 3 2" xfId="32267"/>
    <cellStyle name="Shade 2 12 4" xfId="38149"/>
    <cellStyle name="Shade 2 13" xfId="12047"/>
    <cellStyle name="Shade 2 13 2" xfId="22035"/>
    <cellStyle name="Shade 2 13 2 2" xfId="42515"/>
    <cellStyle name="Shade 2 13 3" xfId="26208"/>
    <cellStyle name="Shade 2 13 3 2" xfId="45275"/>
    <cellStyle name="Shade 2 13 4" xfId="16912"/>
    <cellStyle name="Shade 2 13 4 2" xfId="30324"/>
    <cellStyle name="Shade 2 13 5" xfId="36217"/>
    <cellStyle name="Shade 2 14" xfId="10052"/>
    <cellStyle name="Shade 2 14 2" xfId="20076"/>
    <cellStyle name="Shade 2 14 2 2" xfId="36912"/>
    <cellStyle name="Shade 2 14 3" xfId="14917"/>
    <cellStyle name="Shade 2 14 3 2" xfId="32284"/>
    <cellStyle name="Shade 2 14 4" xfId="38646"/>
    <cellStyle name="Shade 2 15" xfId="12064"/>
    <cellStyle name="Shade 2 15 2" xfId="22052"/>
    <cellStyle name="Shade 2 15 2 2" xfId="42532"/>
    <cellStyle name="Shade 2 15 3" xfId="26225"/>
    <cellStyle name="Shade 2 15 3 2" xfId="45292"/>
    <cellStyle name="Shade 2 15 4" xfId="16929"/>
    <cellStyle name="Shade 2 15 4 2" xfId="30307"/>
    <cellStyle name="Shade 2 15 5" xfId="36234"/>
    <cellStyle name="Shade 2 16" xfId="12081"/>
    <cellStyle name="Shade 2 16 2" xfId="22069"/>
    <cellStyle name="Shade 2 16 2 2" xfId="36724"/>
    <cellStyle name="Shade 2 16 3" xfId="16946"/>
    <cellStyle name="Shade 2 16 3 2" xfId="30290"/>
    <cellStyle name="Shade 2 16 4" xfId="38627"/>
    <cellStyle name="Shade 2 17" xfId="10008"/>
    <cellStyle name="Shade 2 17 2" xfId="20032"/>
    <cellStyle name="Shade 2 17 2 2" xfId="43394"/>
    <cellStyle name="Shade 2 17 3" xfId="14873"/>
    <cellStyle name="Shade 2 17 3 2" xfId="32328"/>
    <cellStyle name="Shade 2 17 4" xfId="36024"/>
    <cellStyle name="Shade 2 18" xfId="13210"/>
    <cellStyle name="Shade 2 18 2" xfId="18075"/>
    <cellStyle name="Shade 2 18 2 2" xfId="42955"/>
    <cellStyle name="Shade 2 18 3" xfId="33798"/>
    <cellStyle name="Shade 2 19" xfId="10023"/>
    <cellStyle name="Shade 2 19 2" xfId="20047"/>
    <cellStyle name="Shade 2 19 2 2" xfId="41707"/>
    <cellStyle name="Shade 2 19 3" xfId="24459"/>
    <cellStyle name="Shade 2 19 3 2" xfId="44575"/>
    <cellStyle name="Shade 2 19 4" xfId="14888"/>
    <cellStyle name="Shade 2 19 4 2" xfId="32313"/>
    <cellStyle name="Shade 2 19 5" xfId="42253"/>
    <cellStyle name="Shade 2 2" xfId="6603"/>
    <cellStyle name="Shade 2 2 10" xfId="10068"/>
    <cellStyle name="Shade 2 2 10 2" xfId="20092"/>
    <cellStyle name="Shade 2 2 10 2 2" xfId="42992"/>
    <cellStyle name="Shade 2 2 10 3" xfId="14933"/>
    <cellStyle name="Shade 2 2 10 3 2" xfId="32268"/>
    <cellStyle name="Shade 2 2 10 4" xfId="34849"/>
    <cellStyle name="Shade 2 2 11" xfId="12048"/>
    <cellStyle name="Shade 2 2 11 2" xfId="22036"/>
    <cellStyle name="Shade 2 2 11 2 2" xfId="42516"/>
    <cellStyle name="Shade 2 2 11 3" xfId="26209"/>
    <cellStyle name="Shade 2 2 11 3 2" xfId="45276"/>
    <cellStyle name="Shade 2 2 11 4" xfId="16913"/>
    <cellStyle name="Shade 2 2 11 4 2" xfId="30323"/>
    <cellStyle name="Shade 2 2 11 5" xfId="36218"/>
    <cellStyle name="Shade 2 2 12" xfId="10051"/>
    <cellStyle name="Shade 2 2 12 2" xfId="20075"/>
    <cellStyle name="Shade 2 2 12 2 2" xfId="43210"/>
    <cellStyle name="Shade 2 2 12 3" xfId="14916"/>
    <cellStyle name="Shade 2 2 12 3 2" xfId="32285"/>
    <cellStyle name="Shade 2 2 12 4" xfId="35598"/>
    <cellStyle name="Shade 2 2 13" xfId="12065"/>
    <cellStyle name="Shade 2 2 13 2" xfId="22053"/>
    <cellStyle name="Shade 2 2 13 2 2" xfId="42533"/>
    <cellStyle name="Shade 2 2 13 3" xfId="26226"/>
    <cellStyle name="Shade 2 2 13 3 2" xfId="45293"/>
    <cellStyle name="Shade 2 2 13 4" xfId="16930"/>
    <cellStyle name="Shade 2 2 13 4 2" xfId="30306"/>
    <cellStyle name="Shade 2 2 13 5" xfId="36235"/>
    <cellStyle name="Shade 2 2 14" xfId="12082"/>
    <cellStyle name="Shade 2 2 14 2" xfId="22070"/>
    <cellStyle name="Shade 2 2 14 2 2" xfId="39438"/>
    <cellStyle name="Shade 2 2 14 3" xfId="16947"/>
    <cellStyle name="Shade 2 2 14 3 2" xfId="30289"/>
    <cellStyle name="Shade 2 2 14 4" xfId="35522"/>
    <cellStyle name="Shade 2 2 15" xfId="10007"/>
    <cellStyle name="Shade 2 2 15 2" xfId="20031"/>
    <cellStyle name="Shade 2 2 15 2 2" xfId="46123"/>
    <cellStyle name="Shade 2 2 15 3" xfId="14872"/>
    <cellStyle name="Shade 2 2 15 3 2" xfId="32329"/>
    <cellStyle name="Shade 2 2 15 4" xfId="42329"/>
    <cellStyle name="Shade 2 2 16" xfId="12097"/>
    <cellStyle name="Shade 2 2 16 2" xfId="16962"/>
    <cellStyle name="Shade 2 2 16 2 2" xfId="30274"/>
    <cellStyle name="Shade 2 2 16 3" xfId="41891"/>
    <cellStyle name="Shade 2 2 17" xfId="10022"/>
    <cellStyle name="Shade 2 2 17 2" xfId="20046"/>
    <cellStyle name="Shade 2 2 17 2 2" xfId="41706"/>
    <cellStyle name="Shade 2 2 17 3" xfId="24458"/>
    <cellStyle name="Shade 2 2 17 3 2" xfId="44574"/>
    <cellStyle name="Shade 2 2 17 4" xfId="14887"/>
    <cellStyle name="Shade 2 2 17 4 2" xfId="32314"/>
    <cellStyle name="Shade 2 2 17 5" xfId="45024"/>
    <cellStyle name="Shade 2 2 18" xfId="12113"/>
    <cellStyle name="Shade 2 2 18 2" xfId="16978"/>
    <cellStyle name="Shade 2 2 18 2 2" xfId="42699"/>
    <cellStyle name="Shade 2 2 18 3" xfId="34792"/>
    <cellStyle name="Shade 2 2 19" xfId="10034"/>
    <cellStyle name="Shade 2 2 19 2" xfId="20058"/>
    <cellStyle name="Shade 2 2 19 2 2" xfId="38479"/>
    <cellStyle name="Shade 2 2 19 3" xfId="14899"/>
    <cellStyle name="Shade 2 2 19 3 2" xfId="32302"/>
    <cellStyle name="Shade 2 2 19 4" xfId="44794"/>
    <cellStyle name="Shade 2 2 2" xfId="6604"/>
    <cellStyle name="Shade 2 2 2 10" xfId="12049"/>
    <cellStyle name="Shade 2 2 2 10 2" xfId="22037"/>
    <cellStyle name="Shade 2 2 2 10 2 2" xfId="42517"/>
    <cellStyle name="Shade 2 2 2 10 3" xfId="26210"/>
    <cellStyle name="Shade 2 2 2 10 3 2" xfId="45277"/>
    <cellStyle name="Shade 2 2 2 10 4" xfId="16914"/>
    <cellStyle name="Shade 2 2 2 10 4 2" xfId="30322"/>
    <cellStyle name="Shade 2 2 2 10 5" xfId="36219"/>
    <cellStyle name="Shade 2 2 2 11" xfId="10050"/>
    <cellStyle name="Shade 2 2 2 11 2" xfId="20074"/>
    <cellStyle name="Shade 2 2 2 11 2 2" xfId="45946"/>
    <cellStyle name="Shade 2 2 2 11 3" xfId="14915"/>
    <cellStyle name="Shade 2 2 2 11 3 2" xfId="32286"/>
    <cellStyle name="Shade 2 2 2 11 4" xfId="41908"/>
    <cellStyle name="Shade 2 2 2 12" xfId="12066"/>
    <cellStyle name="Shade 2 2 2 12 2" xfId="22054"/>
    <cellStyle name="Shade 2 2 2 12 2 2" xfId="42534"/>
    <cellStyle name="Shade 2 2 2 12 3" xfId="26227"/>
    <cellStyle name="Shade 2 2 2 12 3 2" xfId="45294"/>
    <cellStyle name="Shade 2 2 2 12 4" xfId="16931"/>
    <cellStyle name="Shade 2 2 2 12 4 2" xfId="30305"/>
    <cellStyle name="Shade 2 2 2 12 5" xfId="36236"/>
    <cellStyle name="Shade 2 2 2 13" xfId="12083"/>
    <cellStyle name="Shade 2 2 2 13 2" xfId="22071"/>
    <cellStyle name="Shade 2 2 2 13 2 2" xfId="45507"/>
    <cellStyle name="Shade 2 2 2 13 3" xfId="16948"/>
    <cellStyle name="Shade 2 2 2 13 3 2" xfId="30288"/>
    <cellStyle name="Shade 2 2 2 13 4" xfId="38840"/>
    <cellStyle name="Shade 2 2 2 14" xfId="10006"/>
    <cellStyle name="Shade 2 2 2 14 2" xfId="20030"/>
    <cellStyle name="Shade 2 2 2 14 2 2" xfId="40081"/>
    <cellStyle name="Shade 2 2 2 14 3" xfId="14871"/>
    <cellStyle name="Shade 2 2 2 14 3 2" xfId="32330"/>
    <cellStyle name="Shade 2 2 2 14 4" xfId="45100"/>
    <cellStyle name="Shade 2 2 2 15" xfId="12098"/>
    <cellStyle name="Shade 2 2 2 15 2" xfId="16963"/>
    <cellStyle name="Shade 2 2 2 15 2 2" xfId="30273"/>
    <cellStyle name="Shade 2 2 2 15 3" xfId="35581"/>
    <cellStyle name="Shade 2 2 2 16" xfId="10021"/>
    <cellStyle name="Shade 2 2 2 16 2" xfId="20045"/>
    <cellStyle name="Shade 2 2 2 16 2 2" xfId="41705"/>
    <cellStyle name="Shade 2 2 2 16 3" xfId="24457"/>
    <cellStyle name="Shade 2 2 2 16 3 2" xfId="44573"/>
    <cellStyle name="Shade 2 2 2 16 4" xfId="14886"/>
    <cellStyle name="Shade 2 2 2 16 4 2" xfId="32315"/>
    <cellStyle name="Shade 2 2 2 16 5" xfId="39043"/>
    <cellStyle name="Shade 2 2 2 17" xfId="12114"/>
    <cellStyle name="Shade 2 2 2 17 2" xfId="16979"/>
    <cellStyle name="Shade 2 2 2 17 2 2" xfId="36402"/>
    <cellStyle name="Shade 2 2 2 17 3" xfId="34791"/>
    <cellStyle name="Shade 2 2 2 18" xfId="10033"/>
    <cellStyle name="Shade 2 2 2 18 2" xfId="20057"/>
    <cellStyle name="Shade 2 2 2 18 2 2" xfId="35306"/>
    <cellStyle name="Shade 2 2 2 18 3" xfId="14898"/>
    <cellStyle name="Shade 2 2 2 18 3 2" xfId="32303"/>
    <cellStyle name="Shade 2 2 2 18 4" xfId="38789"/>
    <cellStyle name="Shade 2 2 2 19" xfId="12131"/>
    <cellStyle name="Shade 2 2 2 19 2" xfId="22087"/>
    <cellStyle name="Shade 2 2 2 19 2 2" xfId="42551"/>
    <cellStyle name="Shade 2 2 2 19 3" xfId="26244"/>
    <cellStyle name="Shade 2 2 2 19 3 2" xfId="45311"/>
    <cellStyle name="Shade 2 2 2 19 4" xfId="16996"/>
    <cellStyle name="Shade 2 2 2 19 4 2" xfId="38458"/>
    <cellStyle name="Shade 2 2 2 19 5" xfId="36253"/>
    <cellStyle name="Shade 2 2 2 2" xfId="11983"/>
    <cellStyle name="Shade 2 2 2 2 2" xfId="21971"/>
    <cellStyle name="Shade 2 2 2 2 2 2" xfId="45975"/>
    <cellStyle name="Shade 2 2 2 2 3" xfId="16848"/>
    <cellStyle name="Shade 2 2 2 2 3 2" xfId="30371"/>
    <cellStyle name="Shade 2 2 2 2 4" xfId="36137"/>
    <cellStyle name="Shade 2 2 2 20" xfId="19436"/>
    <cellStyle name="Shade 2 2 2 20 2" xfId="41176"/>
    <cellStyle name="Shade 2 2 2 21" xfId="14443"/>
    <cellStyle name="Shade 2 2 2 21 2" xfId="38169"/>
    <cellStyle name="Shade 2 2 2 22" xfId="9580"/>
    <cellStyle name="Shade 2 2 2 22 2" xfId="35056"/>
    <cellStyle name="Shade 2 2 2 23" xfId="34870"/>
    <cellStyle name="Shade 2 2 2 3" xfId="11966"/>
    <cellStyle name="Shade 2 2 2 3 2" xfId="21954"/>
    <cellStyle name="Shade 2 2 2 3 2 2" xfId="42468"/>
    <cellStyle name="Shade 2 2 2 3 3" xfId="26161"/>
    <cellStyle name="Shade 2 2 2 3 3 2" xfId="45228"/>
    <cellStyle name="Shade 2 2 2 3 4" xfId="16831"/>
    <cellStyle name="Shade 2 2 2 3 4 2" xfId="30388"/>
    <cellStyle name="Shade 2 2 2 3 5" xfId="39007"/>
    <cellStyle name="Shade 2 2 2 4" xfId="10106"/>
    <cellStyle name="Shade 2 2 2 4 2" xfId="20130"/>
    <cellStyle name="Shade 2 2 2 4 2 2" xfId="41722"/>
    <cellStyle name="Shade 2 2 2 4 3" xfId="24474"/>
    <cellStyle name="Shade 2 2 2 4 3 2" xfId="41304"/>
    <cellStyle name="Shade 2 2 2 4 4" xfId="14971"/>
    <cellStyle name="Shade 2 2 2 4 4 2" xfId="32230"/>
    <cellStyle name="Shade 2 2 2 4 5" xfId="44760"/>
    <cellStyle name="Shade 2 2 2 5" xfId="12000"/>
    <cellStyle name="Shade 2 2 2 5 2" xfId="21988"/>
    <cellStyle name="Shade 2 2 2 5 2 2" xfId="42485"/>
    <cellStyle name="Shade 2 2 2 5 3" xfId="26178"/>
    <cellStyle name="Shade 2 2 2 5 3 2" xfId="45245"/>
    <cellStyle name="Shade 2 2 2 5 4" xfId="16865"/>
    <cellStyle name="Shade 2 2 2 5 4 2" xfId="39235"/>
    <cellStyle name="Shade 2 2 2 5 5" xfId="36170"/>
    <cellStyle name="Shade 2 2 2 5 6" xfId="38694"/>
    <cellStyle name="Shade 2 2 2 6" xfId="10084"/>
    <cellStyle name="Shade 2 2 2 6 2" xfId="20108"/>
    <cellStyle name="Shade 2 2 2 6 2 2" xfId="41573"/>
    <cellStyle name="Shade 2 2 2 6 3" xfId="14949"/>
    <cellStyle name="Shade 2 2 2 6 3 2" xfId="32252"/>
    <cellStyle name="Shade 2 2 2 6 4" xfId="38539"/>
    <cellStyle name="Shade 2 2 2 7" xfId="12034"/>
    <cellStyle name="Shade 2 2 2 7 2" xfId="22022"/>
    <cellStyle name="Shade 2 2 2 7 2 2" xfId="42502"/>
    <cellStyle name="Shade 2 2 2 7 3" xfId="26195"/>
    <cellStyle name="Shade 2 2 2 7 3 2" xfId="45262"/>
    <cellStyle name="Shade 2 2 2 7 4" xfId="16899"/>
    <cellStyle name="Shade 2 2 2 7 4 2" xfId="30337"/>
    <cellStyle name="Shade 2 2 2 7 5" xfId="36204"/>
    <cellStyle name="Shade 2 2 2 7 6" xfId="36059"/>
    <cellStyle name="Shade 2 2 2 8" xfId="12017"/>
    <cellStyle name="Shade 2 2 2 8 2" xfId="22005"/>
    <cellStyle name="Shade 2 2 2 8 2 2" xfId="40770"/>
    <cellStyle name="Shade 2 2 2 8 3" xfId="16882"/>
    <cellStyle name="Shade 2 2 2 8 3 2" xfId="30354"/>
    <cellStyle name="Shade 2 2 2 8 4" xfId="36187"/>
    <cellStyle name="Shade 2 2 2 8 5" xfId="39221"/>
    <cellStyle name="Shade 2 2 2 9" xfId="10067"/>
    <cellStyle name="Shade 2 2 2 9 2" xfId="20091"/>
    <cellStyle name="Shade 2 2 2 9 2 2" xfId="45739"/>
    <cellStyle name="Shade 2 2 2 9 3" xfId="14932"/>
    <cellStyle name="Shade 2 2 2 9 3 2" xfId="32269"/>
    <cellStyle name="Shade 2 2 2 9 4" xfId="35788"/>
    <cellStyle name="Shade 2 2 20" xfId="12130"/>
    <cellStyle name="Shade 2 2 20 2" xfId="22086"/>
    <cellStyle name="Shade 2 2 20 2 2" xfId="42550"/>
    <cellStyle name="Shade 2 2 20 3" xfId="26243"/>
    <cellStyle name="Shade 2 2 20 3 2" xfId="45310"/>
    <cellStyle name="Shade 2 2 20 4" xfId="16995"/>
    <cellStyle name="Shade 2 2 20 4 2" xfId="36267"/>
    <cellStyle name="Shade 2 2 20 5" xfId="36252"/>
    <cellStyle name="Shade 2 2 21" xfId="19435"/>
    <cellStyle name="Shade 2 2 21 2" xfId="41175"/>
    <cellStyle name="Shade 2 2 22" xfId="14442"/>
    <cellStyle name="Shade 2 2 22 2" xfId="38168"/>
    <cellStyle name="Shade 2 2 23" xfId="9579"/>
    <cellStyle name="Shade 2 2 23 2" xfId="35055"/>
    <cellStyle name="Shade 2 2 24" xfId="34869"/>
    <cellStyle name="Shade 2 2 3" xfId="11982"/>
    <cellStyle name="Shade 2 2 3 2" xfId="21970"/>
    <cellStyle name="Shade 2 2 3 2 2" xfId="39928"/>
    <cellStyle name="Shade 2 2 3 3" xfId="16847"/>
    <cellStyle name="Shade 2 2 3 3 2" xfId="30372"/>
    <cellStyle name="Shade 2 2 3 4" xfId="39211"/>
    <cellStyle name="Shade 2 2 4" xfId="11965"/>
    <cellStyle name="Shade 2 2 4 2" xfId="21953"/>
    <cellStyle name="Shade 2 2 4 2 2" xfId="42467"/>
    <cellStyle name="Shade 2 2 4 3" xfId="26160"/>
    <cellStyle name="Shade 2 2 4 3 2" xfId="45227"/>
    <cellStyle name="Shade 2 2 4 4" xfId="16830"/>
    <cellStyle name="Shade 2 2 4 4 2" xfId="30389"/>
    <cellStyle name="Shade 2 2 4 5" xfId="42162"/>
    <cellStyle name="Shade 2 2 5" xfId="10107"/>
    <cellStyle name="Shade 2 2 5 2" xfId="20131"/>
    <cellStyle name="Shade 2 2 5 2 2" xfId="41723"/>
    <cellStyle name="Shade 2 2 5 3" xfId="24475"/>
    <cellStyle name="Shade 2 2 5 3 2" xfId="40962"/>
    <cellStyle name="Shade 2 2 5 4" xfId="14972"/>
    <cellStyle name="Shade 2 2 5 4 2" xfId="32229"/>
    <cellStyle name="Shade 2 2 5 5" xfId="41949"/>
    <cellStyle name="Shade 2 2 6" xfId="11999"/>
    <cellStyle name="Shade 2 2 6 2" xfId="21987"/>
    <cellStyle name="Shade 2 2 6 2 2" xfId="42484"/>
    <cellStyle name="Shade 2 2 6 3" xfId="26177"/>
    <cellStyle name="Shade 2 2 6 3 2" xfId="45244"/>
    <cellStyle name="Shade 2 2 6 4" xfId="16864"/>
    <cellStyle name="Shade 2 2 6 4 2" xfId="39234"/>
    <cellStyle name="Shade 2 2 6 5" xfId="36169"/>
    <cellStyle name="Shade 2 2 6 6" xfId="39220"/>
    <cellStyle name="Shade 2 2 7" xfId="10085"/>
    <cellStyle name="Shade 2 2 7 2" xfId="20109"/>
    <cellStyle name="Shade 2 2 7 2 2" xfId="35304"/>
    <cellStyle name="Shade 2 2 7 3" xfId="14950"/>
    <cellStyle name="Shade 2 2 7 3 2" xfId="32251"/>
    <cellStyle name="Shade 2 2 7 4" xfId="44594"/>
    <cellStyle name="Shade 2 2 8" xfId="12033"/>
    <cellStyle name="Shade 2 2 8 2" xfId="22021"/>
    <cellStyle name="Shade 2 2 8 2 2" xfId="42501"/>
    <cellStyle name="Shade 2 2 8 3" xfId="26194"/>
    <cellStyle name="Shade 2 2 8 3 2" xfId="45261"/>
    <cellStyle name="Shade 2 2 8 4" xfId="16898"/>
    <cellStyle name="Shade 2 2 8 4 2" xfId="30338"/>
    <cellStyle name="Shade 2 2 8 5" xfId="36203"/>
    <cellStyle name="Shade 2 2 8 6" xfId="42369"/>
    <cellStyle name="Shade 2 2 9" xfId="12016"/>
    <cellStyle name="Shade 2 2 9 2" xfId="22004"/>
    <cellStyle name="Shade 2 2 9 2 2" xfId="37866"/>
    <cellStyle name="Shade 2 2 9 3" xfId="16881"/>
    <cellStyle name="Shade 2 2 9 3 2" xfId="30355"/>
    <cellStyle name="Shade 2 2 9 4" xfId="36186"/>
    <cellStyle name="Shade 2 2 9 5" xfId="36058"/>
    <cellStyle name="Shade 2 20" xfId="12112"/>
    <cellStyle name="Shade 2 20 2" xfId="16977"/>
    <cellStyle name="Shade 2 20 2 2" xfId="45457"/>
    <cellStyle name="Shade 2 20 3" xfId="34793"/>
    <cellStyle name="Shade 2 21" xfId="10035"/>
    <cellStyle name="Shade 2 21 2" xfId="20059"/>
    <cellStyle name="Shade 2 21 2 2" xfId="44513"/>
    <cellStyle name="Shade 2 21 3" xfId="14900"/>
    <cellStyle name="Shade 2 21 3 2" xfId="32301"/>
    <cellStyle name="Shade 2 21 4" xfId="42002"/>
    <cellStyle name="Shade 2 22" xfId="12129"/>
    <cellStyle name="Shade 2 22 2" xfId="22085"/>
    <cellStyle name="Shade 2 22 2 2" xfId="42549"/>
    <cellStyle name="Shade 2 22 3" xfId="26242"/>
    <cellStyle name="Shade 2 22 3 2" xfId="45309"/>
    <cellStyle name="Shade 2 22 4" xfId="16994"/>
    <cellStyle name="Shade 2 22 4 2" xfId="42565"/>
    <cellStyle name="Shade 2 22 5" xfId="36251"/>
    <cellStyle name="Shade 2 23" xfId="19434"/>
    <cellStyle name="Shade 2 23 2" xfId="41174"/>
    <cellStyle name="Shade 2 24" xfId="14441"/>
    <cellStyle name="Shade 2 24 2" xfId="38167"/>
    <cellStyle name="Shade 2 25" xfId="9578"/>
    <cellStyle name="Shade 2 25 2" xfId="35054"/>
    <cellStyle name="Shade 2 26" xfId="34868"/>
    <cellStyle name="Shade 2 3" xfId="6605"/>
    <cellStyle name="Shade 2 3 10" xfId="12050"/>
    <cellStyle name="Shade 2 3 10 2" xfId="22038"/>
    <cellStyle name="Shade 2 3 10 2 2" xfId="42518"/>
    <cellStyle name="Shade 2 3 10 3" xfId="26211"/>
    <cellStyle name="Shade 2 3 10 3 2" xfId="45278"/>
    <cellStyle name="Shade 2 3 10 4" xfId="16915"/>
    <cellStyle name="Shade 2 3 10 4 2" xfId="30321"/>
    <cellStyle name="Shade 2 3 10 5" xfId="36220"/>
    <cellStyle name="Shade 2 3 11" xfId="10049"/>
    <cellStyle name="Shade 2 3 11 2" xfId="20073"/>
    <cellStyle name="Shade 2 3 11 2 2" xfId="39899"/>
    <cellStyle name="Shade 2 3 11 3" xfId="14914"/>
    <cellStyle name="Shade 2 3 11 3 2" xfId="32287"/>
    <cellStyle name="Shade 2 3 11 4" xfId="44719"/>
    <cellStyle name="Shade 2 3 12" xfId="12067"/>
    <cellStyle name="Shade 2 3 12 2" xfId="22055"/>
    <cellStyle name="Shade 2 3 12 2 2" xfId="42535"/>
    <cellStyle name="Shade 2 3 12 3" xfId="26228"/>
    <cellStyle name="Shade 2 3 12 3 2" xfId="45295"/>
    <cellStyle name="Shade 2 3 12 4" xfId="16932"/>
    <cellStyle name="Shade 2 3 12 4 2" xfId="30304"/>
    <cellStyle name="Shade 2 3 12 5" xfId="36237"/>
    <cellStyle name="Shade 2 3 13" xfId="12084"/>
    <cellStyle name="Shade 2 3 13 2" xfId="22072"/>
    <cellStyle name="Shade 2 3 13 2 2" xfId="42752"/>
    <cellStyle name="Shade 2 3 13 3" xfId="16949"/>
    <cellStyle name="Shade 2 3 13 3 2" xfId="30287"/>
    <cellStyle name="Shade 2 3 13 4" xfId="35736"/>
    <cellStyle name="Shade 2 3 14" xfId="10005"/>
    <cellStyle name="Shade 2 3 14 2" xfId="20029"/>
    <cellStyle name="Shade 2 3 14 2 2" xfId="30220"/>
    <cellStyle name="Shade 2 3 14 3" xfId="14870"/>
    <cellStyle name="Shade 2 3 14 3 2" xfId="32331"/>
    <cellStyle name="Shade 2 3 14 4" xfId="39118"/>
    <cellStyle name="Shade 2 3 15" xfId="12099"/>
    <cellStyle name="Shade 2 3 15 2" xfId="16964"/>
    <cellStyle name="Shade 2 3 15 2 2" xfId="30272"/>
    <cellStyle name="Shade 2 3 15 3" xfId="38948"/>
    <cellStyle name="Shade 2 3 16" xfId="10020"/>
    <cellStyle name="Shade 2 3 16 2" xfId="20044"/>
    <cellStyle name="Shade 2 3 16 2 2" xfId="41704"/>
    <cellStyle name="Shade 2 3 16 3" xfId="24456"/>
    <cellStyle name="Shade 2 3 16 3 2" xfId="44572"/>
    <cellStyle name="Shade 2 3 16 4" xfId="14885"/>
    <cellStyle name="Shade 2 3 16 4 2" xfId="32316"/>
    <cellStyle name="Shade 2 3 16 5" xfId="35889"/>
    <cellStyle name="Shade 2 3 17" xfId="12115"/>
    <cellStyle name="Shade 2 3 17 2" xfId="16980"/>
    <cellStyle name="Shade 2 3 17 2 2" xfId="39627"/>
    <cellStyle name="Shade 2 3 17 3" xfId="34790"/>
    <cellStyle name="Shade 2 3 18" xfId="10032"/>
    <cellStyle name="Shade 2 3 18 2" xfId="20056"/>
    <cellStyle name="Shade 2 3 18 2 2" xfId="41575"/>
    <cellStyle name="Shade 2 3 18 3" xfId="14897"/>
    <cellStyle name="Shade 2 3 18 3 2" xfId="32304"/>
    <cellStyle name="Shade 2 3 18 4" xfId="36047"/>
    <cellStyle name="Shade 2 3 19" xfId="12132"/>
    <cellStyle name="Shade 2 3 19 2" xfId="22088"/>
    <cellStyle name="Shade 2 3 19 2 2" xfId="42552"/>
    <cellStyle name="Shade 2 3 19 3" xfId="26245"/>
    <cellStyle name="Shade 2 3 19 3 2" xfId="45312"/>
    <cellStyle name="Shade 2 3 19 4" xfId="16997"/>
    <cellStyle name="Shade 2 3 19 4 2" xfId="44496"/>
    <cellStyle name="Shade 2 3 19 5" xfId="36254"/>
    <cellStyle name="Shade 2 3 2" xfId="11984"/>
    <cellStyle name="Shade 2 3 2 2" xfId="21972"/>
    <cellStyle name="Shade 2 3 2 2 2" xfId="43239"/>
    <cellStyle name="Shade 2 3 2 3" xfId="16849"/>
    <cellStyle name="Shade 2 3 2 3 2" xfId="30370"/>
    <cellStyle name="Shade 2 3 2 4" xfId="38625"/>
    <cellStyle name="Shade 2 3 20" xfId="19437"/>
    <cellStyle name="Shade 2 3 20 2" xfId="41177"/>
    <cellStyle name="Shade 2 3 21" xfId="14444"/>
    <cellStyle name="Shade 2 3 21 2" xfId="38170"/>
    <cellStyle name="Shade 2 3 22" xfId="9581"/>
    <cellStyle name="Shade 2 3 22 2" xfId="35057"/>
    <cellStyle name="Shade 2 3 23" xfId="34871"/>
    <cellStyle name="Shade 2 3 3" xfId="11967"/>
    <cellStyle name="Shade 2 3 3 2" xfId="21955"/>
    <cellStyle name="Shade 2 3 3 2 2" xfId="42469"/>
    <cellStyle name="Shade 2 3 3 3" xfId="26162"/>
    <cellStyle name="Shade 2 3 3 3 2" xfId="45229"/>
    <cellStyle name="Shade 2 3 3 4" xfId="16832"/>
    <cellStyle name="Shade 2 3 3 4 2" xfId="30387"/>
    <cellStyle name="Shade 2 3 3 5" xfId="38776"/>
    <cellStyle name="Shade 2 3 4" xfId="10105"/>
    <cellStyle name="Shade 2 3 4 2" xfId="20129"/>
    <cellStyle name="Shade 2 3 4 2 2" xfId="41721"/>
    <cellStyle name="Shade 2 3 4 3" xfId="24473"/>
    <cellStyle name="Shade 2 3 4 3 2" xfId="37989"/>
    <cellStyle name="Shade 2 3 4 4" xfId="14970"/>
    <cellStyle name="Shade 2 3 4 4 2" xfId="32231"/>
    <cellStyle name="Shade 2 3 4 5" xfId="38743"/>
    <cellStyle name="Shade 2 3 5" xfId="12001"/>
    <cellStyle name="Shade 2 3 5 2" xfId="21989"/>
    <cellStyle name="Shade 2 3 5 2 2" xfId="42486"/>
    <cellStyle name="Shade 2 3 5 3" xfId="26179"/>
    <cellStyle name="Shade 2 3 5 3 2" xfId="45246"/>
    <cellStyle name="Shade 2 3 5 4" xfId="16866"/>
    <cellStyle name="Shade 2 3 5 4 2" xfId="39236"/>
    <cellStyle name="Shade 2 3 5 5" xfId="36171"/>
    <cellStyle name="Shade 2 3 5 6" xfId="41900"/>
    <cellStyle name="Shade 2 3 6" xfId="10083"/>
    <cellStyle name="Shade 2 3 6 2" xfId="20107"/>
    <cellStyle name="Shade 2 3 6 2 2" xfId="44446"/>
    <cellStyle name="Shade 2 3 6 3" xfId="14948"/>
    <cellStyle name="Shade 2 3 6 3 2" xfId="32253"/>
    <cellStyle name="Shade 2 3 6 4" xfId="35473"/>
    <cellStyle name="Shade 2 3 7" xfId="12035"/>
    <cellStyle name="Shade 2 3 7 2" xfId="22023"/>
    <cellStyle name="Shade 2 3 7 2 2" xfId="42503"/>
    <cellStyle name="Shade 2 3 7 3" xfId="26196"/>
    <cellStyle name="Shade 2 3 7 3 2" xfId="45263"/>
    <cellStyle name="Shade 2 3 7 4" xfId="16900"/>
    <cellStyle name="Shade 2 3 7 4 2" xfId="30336"/>
    <cellStyle name="Shade 2 3 7 5" xfId="36205"/>
    <cellStyle name="Shade 2 3 7 6" xfId="39222"/>
    <cellStyle name="Shade 2 3 8" xfId="12018"/>
    <cellStyle name="Shade 2 3 8 2" xfId="22006"/>
    <cellStyle name="Shade 2 3 8 2 2" xfId="46771"/>
    <cellStyle name="Shade 2 3 8 3" xfId="16883"/>
    <cellStyle name="Shade 2 3 8 3 2" xfId="30353"/>
    <cellStyle name="Shade 2 3 8 4" xfId="36188"/>
    <cellStyle name="Shade 2 3 8 5" xfId="38684"/>
    <cellStyle name="Shade 2 3 9" xfId="10066"/>
    <cellStyle name="Shade 2 3 9 2" xfId="20090"/>
    <cellStyle name="Shade 2 3 9 2 2" xfId="39683"/>
    <cellStyle name="Shade 2 3 9 3" xfId="14931"/>
    <cellStyle name="Shade 2 3 9 3 2" xfId="32270"/>
    <cellStyle name="Shade 2 3 9 4" xfId="42095"/>
    <cellStyle name="Shade 2 4" xfId="6606"/>
    <cellStyle name="Shade 2 4 10" xfId="12051"/>
    <cellStyle name="Shade 2 4 10 2" xfId="22039"/>
    <cellStyle name="Shade 2 4 10 2 2" xfId="42519"/>
    <cellStyle name="Shade 2 4 10 3" xfId="26212"/>
    <cellStyle name="Shade 2 4 10 3 2" xfId="45279"/>
    <cellStyle name="Shade 2 4 10 4" xfId="16916"/>
    <cellStyle name="Shade 2 4 10 4 2" xfId="30320"/>
    <cellStyle name="Shade 2 4 10 5" xfId="36221"/>
    <cellStyle name="Shade 2 4 11" xfId="10048"/>
    <cellStyle name="Shade 2 4 11 2" xfId="20072"/>
    <cellStyle name="Shade 2 4 11 2 2" xfId="37266"/>
    <cellStyle name="Shade 2 4 11 3" xfId="14913"/>
    <cellStyle name="Shade 2 4 11 3 2" xfId="32288"/>
    <cellStyle name="Shade 2 4 11 4" xfId="38702"/>
    <cellStyle name="Shade 2 4 12" xfId="12068"/>
    <cellStyle name="Shade 2 4 12 2" xfId="22056"/>
    <cellStyle name="Shade 2 4 12 2 2" xfId="42536"/>
    <cellStyle name="Shade 2 4 12 3" xfId="26229"/>
    <cellStyle name="Shade 2 4 12 3 2" xfId="45296"/>
    <cellStyle name="Shade 2 4 12 4" xfId="16933"/>
    <cellStyle name="Shade 2 4 12 4 2" xfId="30303"/>
    <cellStyle name="Shade 2 4 12 5" xfId="36238"/>
    <cellStyle name="Shade 2 4 13" xfId="12085"/>
    <cellStyle name="Shade 2 4 13 2" xfId="22073"/>
    <cellStyle name="Shade 2 4 13 2 2" xfId="36455"/>
    <cellStyle name="Shade 2 4 13 3" xfId="16950"/>
    <cellStyle name="Shade 2 4 13 3 2" xfId="30286"/>
    <cellStyle name="Shade 2 4 13 4" xfId="38599"/>
    <cellStyle name="Shade 2 4 14" xfId="10004"/>
    <cellStyle name="Shade 2 4 14 2" xfId="20028"/>
    <cellStyle name="Shade 2 4 14 2 2" xfId="37180"/>
    <cellStyle name="Shade 2 4 14 3" xfId="14869"/>
    <cellStyle name="Shade 2 4 14 3 2" xfId="32332"/>
    <cellStyle name="Shade 2 4 14 4" xfId="35687"/>
    <cellStyle name="Shade 2 4 15" xfId="12100"/>
    <cellStyle name="Shade 2 4 15 2" xfId="16965"/>
    <cellStyle name="Shade 2 4 15 2 2" xfId="30271"/>
    <cellStyle name="Shade 2 4 15 3" xfId="42159"/>
    <cellStyle name="Shade 2 4 16" xfId="10019"/>
    <cellStyle name="Shade 2 4 16 2" xfId="20043"/>
    <cellStyle name="Shade 2 4 16 2 2" xfId="41703"/>
    <cellStyle name="Shade 2 4 16 3" xfId="24455"/>
    <cellStyle name="Shade 2 4 16 3 2" xfId="44571"/>
    <cellStyle name="Shade 2 4 16 4" xfId="14884"/>
    <cellStyle name="Shade 2 4 16 4 2" xfId="32317"/>
    <cellStyle name="Shade 2 4 16 5" xfId="42198"/>
    <cellStyle name="Shade 2 4 17" xfId="12116"/>
    <cellStyle name="Shade 2 4 17 2" xfId="16981"/>
    <cellStyle name="Shade 2 4 17 2 2" xfId="45686"/>
    <cellStyle name="Shade 2 4 17 3" xfId="34789"/>
    <cellStyle name="Shade 2 4 18" xfId="10031"/>
    <cellStyle name="Shade 2 4 18 2" xfId="20055"/>
    <cellStyle name="Shade 2 4 18 2 2" xfId="44447"/>
    <cellStyle name="Shade 2 4 18 3" xfId="14896"/>
    <cellStyle name="Shade 2 4 18 3 2" xfId="32305"/>
    <cellStyle name="Shade 2 4 18 4" xfId="42352"/>
    <cellStyle name="Shade 2 4 19" xfId="12133"/>
    <cellStyle name="Shade 2 4 19 2" xfId="22089"/>
    <cellStyle name="Shade 2 4 19 2 2" xfId="42553"/>
    <cellStyle name="Shade 2 4 19 3" xfId="26246"/>
    <cellStyle name="Shade 2 4 19 3 2" xfId="45313"/>
    <cellStyle name="Shade 2 4 19 4" xfId="16998"/>
    <cellStyle name="Shade 2 4 19 4 2" xfId="41623"/>
    <cellStyle name="Shade 2 4 19 5" xfId="36255"/>
    <cellStyle name="Shade 2 4 2" xfId="11985"/>
    <cellStyle name="Shade 2 4 2 2" xfId="21973"/>
    <cellStyle name="Shade 2 4 2 2 2" xfId="36941"/>
    <cellStyle name="Shade 2 4 2 3" xfId="16850"/>
    <cellStyle name="Shade 2 4 2 3 2" xfId="30369"/>
    <cellStyle name="Shade 2 4 2 4" xfId="35520"/>
    <cellStyle name="Shade 2 4 20" xfId="19438"/>
    <cellStyle name="Shade 2 4 20 2" xfId="41178"/>
    <cellStyle name="Shade 2 4 21" xfId="14445"/>
    <cellStyle name="Shade 2 4 21 2" xfId="38171"/>
    <cellStyle name="Shade 2 4 22" xfId="9582"/>
    <cellStyle name="Shade 2 4 22 2" xfId="35058"/>
    <cellStyle name="Shade 2 4 23" xfId="34872"/>
    <cellStyle name="Shade 2 4 3" xfId="11968"/>
    <cellStyle name="Shade 2 4 3 2" xfId="21956"/>
    <cellStyle name="Shade 2 4 3 2 2" xfId="42470"/>
    <cellStyle name="Shade 2 4 3 3" xfId="26163"/>
    <cellStyle name="Shade 2 4 3 3 2" xfId="45230"/>
    <cellStyle name="Shade 2 4 3 4" xfId="16833"/>
    <cellStyle name="Shade 2 4 3 4 2" xfId="30386"/>
    <cellStyle name="Shade 2 4 3 5" xfId="41982"/>
    <cellStyle name="Shade 2 4 4" xfId="10104"/>
    <cellStyle name="Shade 2 4 4 2" xfId="20128"/>
    <cellStyle name="Shade 2 4 4 2 2" xfId="41720"/>
    <cellStyle name="Shade 2 4 4 3" xfId="24472"/>
    <cellStyle name="Shade 2 4 4 3 2" xfId="29852"/>
    <cellStyle name="Shade 2 4 4 4" xfId="14969"/>
    <cellStyle name="Shade 2 4 4 4 2" xfId="32232"/>
    <cellStyle name="Shade 2 4 4 5" xfId="35947"/>
    <cellStyle name="Shade 2 4 5" xfId="12002"/>
    <cellStyle name="Shade 2 4 5 2" xfId="21990"/>
    <cellStyle name="Shade 2 4 5 2 2" xfId="42487"/>
    <cellStyle name="Shade 2 4 5 3" xfId="26180"/>
    <cellStyle name="Shade 2 4 5 3 2" xfId="45247"/>
    <cellStyle name="Shade 2 4 5 4" xfId="16867"/>
    <cellStyle name="Shade 2 4 5 4 2" xfId="39237"/>
    <cellStyle name="Shade 2 4 5 5" xfId="36172"/>
    <cellStyle name="Shade 2 4 5 6" xfId="35590"/>
    <cellStyle name="Shade 2 4 6" xfId="10082"/>
    <cellStyle name="Shade 2 4 6 2" xfId="20106"/>
    <cellStyle name="Shade 2 4 6 2 2" xfId="38408"/>
    <cellStyle name="Shade 2 4 6 3" xfId="14947"/>
    <cellStyle name="Shade 2 4 6 3 2" xfId="32254"/>
    <cellStyle name="Shade 2 4 6 4" xfId="41781"/>
    <cellStyle name="Shade 2 4 7" xfId="12036"/>
    <cellStyle name="Shade 2 4 7 2" xfId="22024"/>
    <cellStyle name="Shade 2 4 7 2 2" xfId="42504"/>
    <cellStyle name="Shade 2 4 7 3" xfId="26197"/>
    <cellStyle name="Shade 2 4 7 3 2" xfId="45264"/>
    <cellStyle name="Shade 2 4 7 4" xfId="16901"/>
    <cellStyle name="Shade 2 4 7 4 2" xfId="30335"/>
    <cellStyle name="Shade 2 4 7 5" xfId="36206"/>
    <cellStyle name="Shade 2 4 7 6" xfId="38693"/>
    <cellStyle name="Shade 2 4 8" xfId="12019"/>
    <cellStyle name="Shade 2 4 8 2" xfId="22007"/>
    <cellStyle name="Shade 2 4 8 2 2" xfId="44075"/>
    <cellStyle name="Shade 2 4 8 3" xfId="16884"/>
    <cellStyle name="Shade 2 4 8 3 2" xfId="30352"/>
    <cellStyle name="Shade 2 4 8 4" xfId="36189"/>
    <cellStyle name="Shade 2 4 8 5" xfId="41890"/>
    <cellStyle name="Shade 2 4 9" xfId="10065"/>
    <cellStyle name="Shade 2 4 9 2" xfId="20089"/>
    <cellStyle name="Shade 2 4 9 2 2" xfId="36519"/>
    <cellStyle name="Shade 2 4 9 3" xfId="14930"/>
    <cellStyle name="Shade 2 4 9 3 2" xfId="32271"/>
    <cellStyle name="Shade 2 4 9 4" xfId="44876"/>
    <cellStyle name="Shade 2 5" xfId="11981"/>
    <cellStyle name="Shade 2 5 2" xfId="21969"/>
    <cellStyle name="Shade 2 5 2 2" xfId="37300"/>
    <cellStyle name="Shade 2 5 3" xfId="16846"/>
    <cellStyle name="Shade 2 5 3 2" xfId="30373"/>
    <cellStyle name="Shade 2 5 4" xfId="35588"/>
    <cellStyle name="Shade 2 6" xfId="11964"/>
    <cellStyle name="Shade 2 6 2" xfId="21952"/>
    <cellStyle name="Shade 2 6 2 2" xfId="42466"/>
    <cellStyle name="Shade 2 6 3" xfId="26159"/>
    <cellStyle name="Shade 2 6 3 2" xfId="45226"/>
    <cellStyle name="Shade 2 6 4" xfId="16829"/>
    <cellStyle name="Shade 2 6 4 2" xfId="30390"/>
    <cellStyle name="Shade 2 6 5" xfId="38951"/>
    <cellStyle name="Shade 2 7" xfId="10108"/>
    <cellStyle name="Shade 2 7 2" xfId="20132"/>
    <cellStyle name="Shade 2 7 2 2" xfId="41724"/>
    <cellStyle name="Shade 2 7 3" xfId="24476"/>
    <cellStyle name="Shade 2 7 3 2" xfId="40878"/>
    <cellStyle name="Shade 2 7 4" xfId="14973"/>
    <cellStyle name="Shade 2 7 4 2" xfId="32228"/>
    <cellStyle name="Shade 2 7 5" xfId="35639"/>
    <cellStyle name="Shade 2 8" xfId="11998"/>
    <cellStyle name="Shade 2 8 2" xfId="21986"/>
    <cellStyle name="Shade 2 8 2 2" xfId="42483"/>
    <cellStyle name="Shade 2 8 3" xfId="26176"/>
    <cellStyle name="Shade 2 8 3 2" xfId="45243"/>
    <cellStyle name="Shade 2 8 4" xfId="16863"/>
    <cellStyle name="Shade 2 8 4 2" xfId="39233"/>
    <cellStyle name="Shade 2 8 5" xfId="36168"/>
    <cellStyle name="Shade 2 8 6" xfId="38899"/>
    <cellStyle name="Shade 2 9" xfId="10086"/>
    <cellStyle name="Shade 2 9 2" xfId="20110"/>
    <cellStyle name="Shade 2 9 2 2" xfId="38477"/>
    <cellStyle name="Shade 2 9 3" xfId="14951"/>
    <cellStyle name="Shade 2 9 3 2" xfId="32250"/>
    <cellStyle name="Shade 2 9 4" xfId="41743"/>
    <cellStyle name="Shade 20" xfId="12096"/>
    <cellStyle name="Shade 20 2" xfId="16961"/>
    <cellStyle name="Shade 20 2 2" xfId="30275"/>
    <cellStyle name="Shade 20 3" xfId="38685"/>
    <cellStyle name="Shade 21" xfId="10024"/>
    <cellStyle name="Shade 21 2" xfId="20048"/>
    <cellStyle name="Shade 21 2 2" xfId="41708"/>
    <cellStyle name="Shade 21 3" xfId="24460"/>
    <cellStyle name="Shade 21 3 2" xfId="44576"/>
    <cellStyle name="Shade 21 4" xfId="14889"/>
    <cellStyle name="Shade 21 4 2" xfId="32312"/>
    <cellStyle name="Shade 21 5" xfId="35950"/>
    <cellStyle name="Shade 22" xfId="12111"/>
    <cellStyle name="Shade 22 2" xfId="16976"/>
    <cellStyle name="Shade 22 2 2" xfId="39387"/>
    <cellStyle name="Shade 22 3" xfId="34794"/>
    <cellStyle name="Shade 23" xfId="10036"/>
    <cellStyle name="Shade 23 2" xfId="20060"/>
    <cellStyle name="Shade 23 2 2" xfId="41644"/>
    <cellStyle name="Shade 23 3" xfId="14901"/>
    <cellStyle name="Shade 23 3 2" xfId="32300"/>
    <cellStyle name="Shade 23 4" xfId="35686"/>
    <cellStyle name="Shade 24" xfId="12128"/>
    <cellStyle name="Shade 24 2" xfId="22084"/>
    <cellStyle name="Shade 24 2 2" xfId="42548"/>
    <cellStyle name="Shade 24 3" xfId="26241"/>
    <cellStyle name="Shade 24 3 2" xfId="45308"/>
    <cellStyle name="Shade 24 4" xfId="16993"/>
    <cellStyle name="Shade 24 4 2" xfId="45325"/>
    <cellStyle name="Shade 24 5" xfId="36250"/>
    <cellStyle name="Shade 25" xfId="19433"/>
    <cellStyle name="Shade 25 2" xfId="41173"/>
    <cellStyle name="Shade 26" xfId="14440"/>
    <cellStyle name="Shade 26 2" xfId="38166"/>
    <cellStyle name="Shade 27" xfId="9577"/>
    <cellStyle name="Shade 27 2" xfId="35053"/>
    <cellStyle name="Shade 28" xfId="34867"/>
    <cellStyle name="Shade 3" xfId="6607"/>
    <cellStyle name="Shade 3 10" xfId="12037"/>
    <cellStyle name="Shade 3 10 2" xfId="22025"/>
    <cellStyle name="Shade 3 10 2 2" xfId="42505"/>
    <cellStyle name="Shade 3 10 3" xfId="26198"/>
    <cellStyle name="Shade 3 10 3 2" xfId="45265"/>
    <cellStyle name="Shade 3 10 4" xfId="16902"/>
    <cellStyle name="Shade 3 10 4 2" xfId="30334"/>
    <cellStyle name="Shade 3 10 5" xfId="36207"/>
    <cellStyle name="Shade 3 10 6" xfId="41899"/>
    <cellStyle name="Shade 3 11" xfId="12020"/>
    <cellStyle name="Shade 3 11 2" xfId="22008"/>
    <cellStyle name="Shade 3 11 2 2" xfId="37795"/>
    <cellStyle name="Shade 3 11 3" xfId="16885"/>
    <cellStyle name="Shade 3 11 3 2" xfId="30351"/>
    <cellStyle name="Shade 3 11 4" xfId="36190"/>
    <cellStyle name="Shade 3 11 5" xfId="35580"/>
    <cellStyle name="Shade 3 12" xfId="10064"/>
    <cellStyle name="Shade 3 12 2" xfId="20088"/>
    <cellStyle name="Shade 3 12 2 2" xfId="42815"/>
    <cellStyle name="Shade 3 12 3" xfId="14929"/>
    <cellStyle name="Shade 3 12 3 2" xfId="32272"/>
    <cellStyle name="Shade 3 12 4" xfId="38889"/>
    <cellStyle name="Shade 3 13" xfId="12052"/>
    <cellStyle name="Shade 3 13 2" xfId="22040"/>
    <cellStyle name="Shade 3 13 2 2" xfId="42520"/>
    <cellStyle name="Shade 3 13 3" xfId="26213"/>
    <cellStyle name="Shade 3 13 3 2" xfId="45280"/>
    <cellStyle name="Shade 3 13 4" xfId="16917"/>
    <cellStyle name="Shade 3 13 4 2" xfId="30319"/>
    <cellStyle name="Shade 3 13 5" xfId="36222"/>
    <cellStyle name="Shade 3 14" xfId="10047"/>
    <cellStyle name="Shade 3 14 2" xfId="20071"/>
    <cellStyle name="Shade 3 14 2 2" xfId="43564"/>
    <cellStyle name="Shade 3 14 3" xfId="14912"/>
    <cellStyle name="Shade 3 14 3 2" xfId="32289"/>
    <cellStyle name="Shade 3 14 4" xfId="41157"/>
    <cellStyle name="Shade 3 15" xfId="12069"/>
    <cellStyle name="Shade 3 15 2" xfId="22057"/>
    <cellStyle name="Shade 3 15 2 2" xfId="42537"/>
    <cellStyle name="Shade 3 15 3" xfId="26230"/>
    <cellStyle name="Shade 3 15 3 2" xfId="45297"/>
    <cellStyle name="Shade 3 15 4" xfId="16934"/>
    <cellStyle name="Shade 3 15 4 2" xfId="30302"/>
    <cellStyle name="Shade 3 15 5" xfId="36239"/>
    <cellStyle name="Shade 3 16" xfId="12086"/>
    <cellStyle name="Shade 3 16 2" xfId="22074"/>
    <cellStyle name="Shade 3 16 2 2" xfId="38246"/>
    <cellStyle name="Shade 3 16 3" xfId="16951"/>
    <cellStyle name="Shade 3 16 3 2" xfId="30285"/>
    <cellStyle name="Shade 3 16 4" xfId="41803"/>
    <cellStyle name="Shade 3 17" xfId="10003"/>
    <cellStyle name="Shade 3 17 2" xfId="20027"/>
    <cellStyle name="Shade 3 17 2 2" xfId="43476"/>
    <cellStyle name="Shade 3 17 3" xfId="14868"/>
    <cellStyle name="Shade 3 17 3 2" xfId="32333"/>
    <cellStyle name="Shade 3 17 4" xfId="42003"/>
    <cellStyle name="Shade 3 18" xfId="12101"/>
    <cellStyle name="Shade 3 18 2" xfId="16966"/>
    <cellStyle name="Shade 3 18 2 2" xfId="46914"/>
    <cellStyle name="Shade 3 18 3" xfId="34804"/>
    <cellStyle name="Shade 3 19" xfId="10018"/>
    <cellStyle name="Shade 3 19 2" xfId="20042"/>
    <cellStyle name="Shade 3 19 2 2" xfId="41702"/>
    <cellStyle name="Shade 3 19 3" xfId="24454"/>
    <cellStyle name="Shade 3 19 3 2" xfId="44570"/>
    <cellStyle name="Shade 3 19 4" xfId="14883"/>
    <cellStyle name="Shade 3 19 4 2" xfId="32318"/>
    <cellStyle name="Shade 3 19 5" xfId="44968"/>
    <cellStyle name="Shade 3 2" xfId="6608"/>
    <cellStyle name="Shade 3 2 10" xfId="10063"/>
    <cellStyle name="Shade 3 2 10 2" xfId="20087"/>
    <cellStyle name="Shade 3 2 10 2 2" xfId="45571"/>
    <cellStyle name="Shade 3 2 10 3" xfId="14928"/>
    <cellStyle name="Shade 3 2 10 3 2" xfId="32273"/>
    <cellStyle name="Shade 3 2 10 4" xfId="35434"/>
    <cellStyle name="Shade 3 2 11" xfId="12053"/>
    <cellStyle name="Shade 3 2 11 2" xfId="22041"/>
    <cellStyle name="Shade 3 2 11 2 2" xfId="42521"/>
    <cellStyle name="Shade 3 2 11 3" xfId="26214"/>
    <cellStyle name="Shade 3 2 11 3 2" xfId="45281"/>
    <cellStyle name="Shade 3 2 11 4" xfId="16918"/>
    <cellStyle name="Shade 3 2 11 4 2" xfId="30318"/>
    <cellStyle name="Shade 3 2 11 5" xfId="36223"/>
    <cellStyle name="Shade 3 2 12" xfId="10046"/>
    <cellStyle name="Shade 3 2 12 2" xfId="20070"/>
    <cellStyle name="Shade 3 2 12 2 2" xfId="46284"/>
    <cellStyle name="Shade 3 2 12 3" xfId="14911"/>
    <cellStyle name="Shade 3 2 12 3 2" xfId="32290"/>
    <cellStyle name="Shade 3 2 12 4" xfId="41086"/>
    <cellStyle name="Shade 3 2 13" xfId="12070"/>
    <cellStyle name="Shade 3 2 13 2" xfId="22058"/>
    <cellStyle name="Shade 3 2 13 2 2" xfId="42538"/>
    <cellStyle name="Shade 3 2 13 3" xfId="26231"/>
    <cellStyle name="Shade 3 2 13 3 2" xfId="45298"/>
    <cellStyle name="Shade 3 2 13 4" xfId="16935"/>
    <cellStyle name="Shade 3 2 13 4 2" xfId="30301"/>
    <cellStyle name="Shade 3 2 13 5" xfId="36240"/>
    <cellStyle name="Shade 3 2 14" xfId="12087"/>
    <cellStyle name="Shade 3 2 14 2" xfId="22075"/>
    <cellStyle name="Shade 3 2 14 2 2" xfId="44287"/>
    <cellStyle name="Shade 3 2 14 3" xfId="16952"/>
    <cellStyle name="Shade 3 2 14 3 2" xfId="30284"/>
    <cellStyle name="Shade 3 2 14 4" xfId="35494"/>
    <cellStyle name="Shade 3 2 15" xfId="10002"/>
    <cellStyle name="Shade 3 2 15 2" xfId="20026"/>
    <cellStyle name="Shade 3 2 15 2 2" xfId="46204"/>
    <cellStyle name="Shade 3 2 15 3" xfId="14867"/>
    <cellStyle name="Shade 3 2 15 3 2" xfId="32334"/>
    <cellStyle name="Shade 3 2 15 4" xfId="44795"/>
    <cellStyle name="Shade 3 2 16" xfId="12102"/>
    <cellStyle name="Shade 3 2 16 2" xfId="16967"/>
    <cellStyle name="Shade 3 2 16 2 2" xfId="30270"/>
    <cellStyle name="Shade 3 2 16 3" xfId="34803"/>
    <cellStyle name="Shade 3 2 17" xfId="10017"/>
    <cellStyle name="Shade 3 2 17 2" xfId="20041"/>
    <cellStyle name="Shade 3 2 17 2 2" xfId="41701"/>
    <cellStyle name="Shade 3 2 17 3" xfId="24453"/>
    <cellStyle name="Shade 3 2 17 3 2" xfId="44569"/>
    <cellStyle name="Shade 3 2 17 4" xfId="14882"/>
    <cellStyle name="Shade 3 2 17 4 2" xfId="32319"/>
    <cellStyle name="Shade 3 2 17 5" xfId="38988"/>
    <cellStyle name="Shade 3 2 18" xfId="12118"/>
    <cellStyle name="Shade 3 2 18 2" xfId="16983"/>
    <cellStyle name="Shade 3 2 18 2 2" xfId="36640"/>
    <cellStyle name="Shade 3 2 18 3" xfId="34787"/>
    <cellStyle name="Shade 3 2 19" xfId="10029"/>
    <cellStyle name="Shade 3 2 19 2" xfId="20053"/>
    <cellStyle name="Shade 3 2 19 2 2" xfId="36317"/>
    <cellStyle name="Shade 3 2 19 3" xfId="14894"/>
    <cellStyle name="Shade 3 2 19 3 2" xfId="32307"/>
    <cellStyle name="Shade 3 2 19 4" xfId="39141"/>
    <cellStyle name="Shade 3 2 2" xfId="6609"/>
    <cellStyle name="Shade 3 2 2 10" xfId="12054"/>
    <cellStyle name="Shade 3 2 2 10 2" xfId="22042"/>
    <cellStyle name="Shade 3 2 2 10 2 2" xfId="42522"/>
    <cellStyle name="Shade 3 2 2 10 3" xfId="26215"/>
    <cellStyle name="Shade 3 2 2 10 3 2" xfId="45282"/>
    <cellStyle name="Shade 3 2 2 10 4" xfId="16919"/>
    <cellStyle name="Shade 3 2 2 10 4 2" xfId="30317"/>
    <cellStyle name="Shade 3 2 2 10 5" xfId="36224"/>
    <cellStyle name="Shade 3 2 2 11" xfId="10045"/>
    <cellStyle name="Shade 3 2 2 11 2" xfId="20069"/>
    <cellStyle name="Shade 3 2 2 11 2 2" xfId="40247"/>
    <cellStyle name="Shade 3 2 2 11 3" xfId="14910"/>
    <cellStyle name="Shade 3 2 2 11 3 2" xfId="32291"/>
    <cellStyle name="Shade 3 2 2 11 4" xfId="38150"/>
    <cellStyle name="Shade 3 2 2 12" xfId="12071"/>
    <cellStyle name="Shade 3 2 2 12 2" xfId="22059"/>
    <cellStyle name="Shade 3 2 2 12 2 2" xfId="42539"/>
    <cellStyle name="Shade 3 2 2 12 3" xfId="26232"/>
    <cellStyle name="Shade 3 2 2 12 3 2" xfId="45299"/>
    <cellStyle name="Shade 3 2 2 12 4" xfId="16936"/>
    <cellStyle name="Shade 3 2 2 12 4 2" xfId="30300"/>
    <cellStyle name="Shade 3 2 2 12 5" xfId="36241"/>
    <cellStyle name="Shade 3 2 2 13" xfId="12832"/>
    <cellStyle name="Shade 3 2 2 13 2" xfId="22788"/>
    <cellStyle name="Shade 3 2 2 13 2 2" xfId="40606"/>
    <cellStyle name="Shade 3 2 2 13 3" xfId="17697"/>
    <cellStyle name="Shade 3 2 2 13 3 2" xfId="44547"/>
    <cellStyle name="Shade 3 2 2 13 4" xfId="34156"/>
    <cellStyle name="Shade 3 2 2 14" xfId="10001"/>
    <cellStyle name="Shade 3 2 2 14 2" xfId="20025"/>
    <cellStyle name="Shade 3 2 2 14 2 2" xfId="40162"/>
    <cellStyle name="Shade 3 2 2 14 3" xfId="14866"/>
    <cellStyle name="Shade 3 2 2 14 3 2" xfId="32335"/>
    <cellStyle name="Shade 3 2 2 14 4" xfId="38790"/>
    <cellStyle name="Shade 3 2 2 15" xfId="12103"/>
    <cellStyle name="Shade 3 2 2 15 2" xfId="16968"/>
    <cellStyle name="Shade 3 2 2 15 2 2" xfId="38463"/>
    <cellStyle name="Shade 3 2 2 15 3" xfId="34802"/>
    <cellStyle name="Shade 3 2 2 16" xfId="10016"/>
    <cellStyle name="Shade 3 2 2 16 2" xfId="20040"/>
    <cellStyle name="Shade 3 2 2 16 2 2" xfId="41700"/>
    <cellStyle name="Shade 3 2 2 16 3" xfId="24452"/>
    <cellStyle name="Shade 3 2 2 16 3 2" xfId="44568"/>
    <cellStyle name="Shade 3 2 2 16 4" xfId="14881"/>
    <cellStyle name="Shade 3 2 2 16 4 2" xfId="32320"/>
    <cellStyle name="Shade 3 2 2 16 5" xfId="35837"/>
    <cellStyle name="Shade 3 2 2 17" xfId="12119"/>
    <cellStyle name="Shade 3 2 2 17 2" xfId="16984"/>
    <cellStyle name="Shade 3 2 2 17 2 2" xfId="39318"/>
    <cellStyle name="Shade 3 2 2 17 3" xfId="34786"/>
    <cellStyle name="Shade 3 2 2 18" xfId="10028"/>
    <cellStyle name="Shade 3 2 2 18 2" xfId="20052"/>
    <cellStyle name="Shade 3 2 2 18 2 2" xfId="42613"/>
    <cellStyle name="Shade 3 2 2 18 3" xfId="14893"/>
    <cellStyle name="Shade 3 2 2 18 3 2" xfId="32308"/>
    <cellStyle name="Shade 3 2 2 18 4" xfId="35636"/>
    <cellStyle name="Shade 3 2 2 19" xfId="12136"/>
    <cellStyle name="Shade 3 2 2 19 2" xfId="22092"/>
    <cellStyle name="Shade 3 2 2 19 2 2" xfId="42556"/>
    <cellStyle name="Shade 3 2 2 19 3" xfId="26249"/>
    <cellStyle name="Shade 3 2 2 19 3 2" xfId="45316"/>
    <cellStyle name="Shade 3 2 2 19 4" xfId="17001"/>
    <cellStyle name="Shade 3 2 2 19 4 2" xfId="44559"/>
    <cellStyle name="Shade 3 2 2 19 5" xfId="36258"/>
    <cellStyle name="Shade 3 2 2 2" xfId="11988"/>
    <cellStyle name="Shade 3 2 2 2 2" xfId="21976"/>
    <cellStyle name="Shade 3 2 2 2 2 2" xfId="43127"/>
    <cellStyle name="Shade 3 2 2 2 3" xfId="16853"/>
    <cellStyle name="Shade 3 2 2 2 3 2" xfId="30366"/>
    <cellStyle name="Shade 3 2 2 2 4" xfId="38597"/>
    <cellStyle name="Shade 3 2 2 20" xfId="19441"/>
    <cellStyle name="Shade 3 2 2 20 2" xfId="41181"/>
    <cellStyle name="Shade 3 2 2 21" xfId="14448"/>
    <cellStyle name="Shade 3 2 2 21 2" xfId="38174"/>
    <cellStyle name="Shade 3 2 2 22" xfId="9585"/>
    <cellStyle name="Shade 3 2 2 22 2" xfId="35061"/>
    <cellStyle name="Shade 3 2 2 23" xfId="34875"/>
    <cellStyle name="Shade 3 2 2 3" xfId="11971"/>
    <cellStyle name="Shade 3 2 2 3 2" xfId="21959"/>
    <cellStyle name="Shade 3 2 2 3 2 2" xfId="42473"/>
    <cellStyle name="Shade 3 2 2 3 3" xfId="26166"/>
    <cellStyle name="Shade 3 2 2 3 3 2" xfId="45233"/>
    <cellStyle name="Shade 3 2 2 3 4" xfId="16836"/>
    <cellStyle name="Shade 3 2 2 3 4 2" xfId="30383"/>
    <cellStyle name="Shade 3 2 2 3 5" xfId="44831"/>
    <cellStyle name="Shade 3 2 2 4" xfId="10101"/>
    <cellStyle name="Shade 3 2 2 4 2" xfId="20125"/>
    <cellStyle name="Shade 3 2 2 4 2 2" xfId="41717"/>
    <cellStyle name="Shade 3 2 2 4 3" xfId="24469"/>
    <cellStyle name="Shade 3 2 2 4 3 2" xfId="46503"/>
    <cellStyle name="Shade 3 2 2 4 4" xfId="14966"/>
    <cellStyle name="Shade 3 2 2 4 4 2" xfId="32235"/>
    <cellStyle name="Shade 3 2 2 4 5" xfId="39040"/>
    <cellStyle name="Shade 3 2 2 5" xfId="12005"/>
    <cellStyle name="Shade 3 2 2 5 2" xfId="21993"/>
    <cellStyle name="Shade 3 2 2 5 2 2" xfId="42490"/>
    <cellStyle name="Shade 3 2 2 5 3" xfId="26183"/>
    <cellStyle name="Shade 3 2 2 5 3 2" xfId="45250"/>
    <cellStyle name="Shade 3 2 2 5 4" xfId="16870"/>
    <cellStyle name="Shade 3 2 2 5 4 2" xfId="39240"/>
    <cellStyle name="Shade 3 2 2 5 5" xfId="36175"/>
    <cellStyle name="Shade 3 2 2 5 6" xfId="39005"/>
    <cellStyle name="Shade 3 2 2 6" xfId="10079"/>
    <cellStyle name="Shade 3 2 2 6 2" xfId="20103"/>
    <cellStyle name="Shade 3 2 2 6 2 2" xfId="45375"/>
    <cellStyle name="Shade 3 2 2 6 3" xfId="14944"/>
    <cellStyle name="Shade 3 2 2 6 3 2" xfId="32257"/>
    <cellStyle name="Shade 3 2 2 6 4" xfId="35542"/>
    <cellStyle name="Shade 3 2 2 7" xfId="12039"/>
    <cellStyle name="Shade 3 2 2 7 2" xfId="22027"/>
    <cellStyle name="Shade 3 2 2 7 2 2" xfId="42507"/>
    <cellStyle name="Shade 3 2 2 7 3" xfId="26200"/>
    <cellStyle name="Shade 3 2 2 7 3 2" xfId="45267"/>
    <cellStyle name="Shade 3 2 2 7 4" xfId="16904"/>
    <cellStyle name="Shade 3 2 2 7 4 2" xfId="30332"/>
    <cellStyle name="Shade 3 2 2 7 5" xfId="36209"/>
    <cellStyle name="Shade 3 2 2 7 6" xfId="39210"/>
    <cellStyle name="Shade 3 2 2 8" xfId="12022"/>
    <cellStyle name="Shade 3 2 2 8 2" xfId="22010"/>
    <cellStyle name="Shade 3 2 2 8 2 2" xfId="46534"/>
    <cellStyle name="Shade 3 2 2 8 3" xfId="16887"/>
    <cellStyle name="Shade 3 2 2 8 3 2" xfId="30349"/>
    <cellStyle name="Shade 3 2 2 8 4" xfId="36192"/>
    <cellStyle name="Shade 3 2 2 8 5" xfId="42161"/>
    <cellStyle name="Shade 3 2 2 9" xfId="10062"/>
    <cellStyle name="Shade 3 2 2 9 2" xfId="20086"/>
    <cellStyle name="Shade 3 2 2 9 2 2" xfId="39503"/>
    <cellStyle name="Shade 3 2 2 9 3" xfId="14927"/>
    <cellStyle name="Shade 3 2 2 9 3 2" xfId="32274"/>
    <cellStyle name="Shade 3 2 2 9 4" xfId="41742"/>
    <cellStyle name="Shade 3 2 20" xfId="12135"/>
    <cellStyle name="Shade 3 2 20 2" xfId="22091"/>
    <cellStyle name="Shade 3 2 20 2 2" xfId="42555"/>
    <cellStyle name="Shade 3 2 20 3" xfId="26248"/>
    <cellStyle name="Shade 3 2 20 3 2" xfId="45315"/>
    <cellStyle name="Shade 3 2 20 4" xfId="17000"/>
    <cellStyle name="Shade 3 2 20 4 2" xfId="38526"/>
    <cellStyle name="Shade 3 2 20 5" xfId="36257"/>
    <cellStyle name="Shade 3 2 21" xfId="19440"/>
    <cellStyle name="Shade 3 2 21 2" xfId="41180"/>
    <cellStyle name="Shade 3 2 22" xfId="14447"/>
    <cellStyle name="Shade 3 2 22 2" xfId="38173"/>
    <cellStyle name="Shade 3 2 23" xfId="9584"/>
    <cellStyle name="Shade 3 2 23 2" xfId="35060"/>
    <cellStyle name="Shade 3 2 24" xfId="34874"/>
    <cellStyle name="Shade 3 2 3" xfId="11987"/>
    <cellStyle name="Shade 3 2 3 2" xfId="21975"/>
    <cellStyle name="Shade 3 2 3 2 2" xfId="45868"/>
    <cellStyle name="Shade 3 2 3 3" xfId="16852"/>
    <cellStyle name="Shade 3 2 3 3 2" xfId="30367"/>
    <cellStyle name="Shade 3 2 3 4" xfId="35738"/>
    <cellStyle name="Shade 3 2 4" xfId="11970"/>
    <cellStyle name="Shade 3 2 4 2" xfId="21958"/>
    <cellStyle name="Shade 3 2 4 2 2" xfId="42472"/>
    <cellStyle name="Shade 3 2 4 3" xfId="26165"/>
    <cellStyle name="Shade 3 2 4 3 2" xfId="45232"/>
    <cellStyle name="Shade 3 2 4 4" xfId="16835"/>
    <cellStyle name="Shade 3 2 4 4 2" xfId="30384"/>
    <cellStyle name="Shade 3 2 4 5" xfId="38826"/>
    <cellStyle name="Shade 3 2 5" xfId="10102"/>
    <cellStyle name="Shade 3 2 5 2" xfId="20126"/>
    <cellStyle name="Shade 3 2 5 2 2" xfId="41718"/>
    <cellStyle name="Shade 3 2 5 3" xfId="24470"/>
    <cellStyle name="Shade 3 2 5 3 2" xfId="43793"/>
    <cellStyle name="Shade 3 2 5 4" xfId="14967"/>
    <cellStyle name="Shade 3 2 5 4 2" xfId="32234"/>
    <cellStyle name="Shade 3 2 5 5" xfId="45021"/>
    <cellStyle name="Shade 3 2 6" xfId="12004"/>
    <cellStyle name="Shade 3 2 6 2" xfId="21992"/>
    <cellStyle name="Shade 3 2 6 2 2" xfId="42489"/>
    <cellStyle name="Shade 3 2 6 3" xfId="26182"/>
    <cellStyle name="Shade 3 2 6 3 2" xfId="45249"/>
    <cellStyle name="Shade 3 2 6 4" xfId="16869"/>
    <cellStyle name="Shade 3 2 6 4 2" xfId="39239"/>
    <cellStyle name="Shade 3 2 6 5" xfId="36174"/>
    <cellStyle name="Shade 3 2 6 6" xfId="42160"/>
    <cellStyle name="Shade 3 2 7" xfId="10080"/>
    <cellStyle name="Shade 3 2 7 2" xfId="20104"/>
    <cellStyle name="Shade 3 2 7 2 2" xfId="42614"/>
    <cellStyle name="Shade 3 2 7 3" xfId="14945"/>
    <cellStyle name="Shade 3 2 7 3 2" xfId="32256"/>
    <cellStyle name="Shade 3 2 7 4" xfId="38577"/>
    <cellStyle name="Shade 3 2 8" xfId="12038"/>
    <cellStyle name="Shade 3 2 8 2" xfId="22026"/>
    <cellStyle name="Shade 3 2 8 2 2" xfId="42506"/>
    <cellStyle name="Shade 3 2 8 3" xfId="26199"/>
    <cellStyle name="Shade 3 2 8 3 2" xfId="45266"/>
    <cellStyle name="Shade 3 2 8 4" xfId="16903"/>
    <cellStyle name="Shade 3 2 8 4 2" xfId="30333"/>
    <cellStyle name="Shade 3 2 8 5" xfId="36208"/>
    <cellStyle name="Shade 3 2 8 6" xfId="35589"/>
    <cellStyle name="Shade 3 2 9" xfId="12021"/>
    <cellStyle name="Shade 3 2 9 2" xfId="22009"/>
    <cellStyle name="Shade 3 2 9 2 2" xfId="40518"/>
    <cellStyle name="Shade 3 2 9 3" xfId="16886"/>
    <cellStyle name="Shade 3 2 9 3 2" xfId="30350"/>
    <cellStyle name="Shade 3 2 9 4" xfId="36191"/>
    <cellStyle name="Shade 3 2 9 5" xfId="38950"/>
    <cellStyle name="Shade 3 20" xfId="12117"/>
    <cellStyle name="Shade 3 20 2" xfId="16982"/>
    <cellStyle name="Shade 3 20 2 2" xfId="42939"/>
    <cellStyle name="Shade 3 20 3" xfId="34788"/>
    <cellStyle name="Shade 3 21" xfId="10030"/>
    <cellStyle name="Shade 3 21 2" xfId="20054"/>
    <cellStyle name="Shade 3 21 2 2" xfId="38409"/>
    <cellStyle name="Shade 3 21 3" xfId="14895"/>
    <cellStyle name="Shade 3 21 3 2" xfId="32306"/>
    <cellStyle name="Shade 3 21 4" xfId="45123"/>
    <cellStyle name="Shade 3 22" xfId="12134"/>
    <cellStyle name="Shade 3 22 2" xfId="22090"/>
    <cellStyle name="Shade 3 22 2 2" xfId="42554"/>
    <cellStyle name="Shade 3 22 3" xfId="26247"/>
    <cellStyle name="Shade 3 22 3 2" xfId="45314"/>
    <cellStyle name="Shade 3 22 4" xfId="16999"/>
    <cellStyle name="Shade 3 22 4 2" xfId="35352"/>
    <cellStyle name="Shade 3 22 5" xfId="36256"/>
    <cellStyle name="Shade 3 23" xfId="19439"/>
    <cellStyle name="Shade 3 23 2" xfId="41179"/>
    <cellStyle name="Shade 3 24" xfId="14446"/>
    <cellStyle name="Shade 3 24 2" xfId="38172"/>
    <cellStyle name="Shade 3 25" xfId="9583"/>
    <cellStyle name="Shade 3 25 2" xfId="35059"/>
    <cellStyle name="Shade 3 26" xfId="34873"/>
    <cellStyle name="Shade 3 3" xfId="6610"/>
    <cellStyle name="Shade 3 3 10" xfId="12055"/>
    <cellStyle name="Shade 3 3 10 2" xfId="22043"/>
    <cellStyle name="Shade 3 3 10 2 2" xfId="42523"/>
    <cellStyle name="Shade 3 3 10 3" xfId="26216"/>
    <cellStyle name="Shade 3 3 10 3 2" xfId="45283"/>
    <cellStyle name="Shade 3 3 10 4" xfId="16920"/>
    <cellStyle name="Shade 3 3 10 4 2" xfId="30316"/>
    <cellStyle name="Shade 3 3 10 5" xfId="36225"/>
    <cellStyle name="Shade 3 3 11" xfId="10044"/>
    <cellStyle name="Shade 3 3 11 2" xfId="20068"/>
    <cellStyle name="Shade 3 3 11 2 2" xfId="37759"/>
    <cellStyle name="Shade 3 3 11 3" xfId="14909"/>
    <cellStyle name="Shade 3 3 11 3 2" xfId="32292"/>
    <cellStyle name="Shade 3 3 11 4" xfId="36096"/>
    <cellStyle name="Shade 3 3 12" xfId="12072"/>
    <cellStyle name="Shade 3 3 12 2" xfId="22060"/>
    <cellStyle name="Shade 3 3 12 2 2" xfId="42540"/>
    <cellStyle name="Shade 3 3 12 3" xfId="26233"/>
    <cellStyle name="Shade 3 3 12 3 2" xfId="45300"/>
    <cellStyle name="Shade 3 3 12 4" xfId="16937"/>
    <cellStyle name="Shade 3 3 12 4 2" xfId="30299"/>
    <cellStyle name="Shade 3 3 12 5" xfId="36242"/>
    <cellStyle name="Shade 3 3 13" xfId="12088"/>
    <cellStyle name="Shade 3 3 13 2" xfId="22076"/>
    <cellStyle name="Shade 3 3 13 2 2" xfId="41409"/>
    <cellStyle name="Shade 3 3 13 3" xfId="16953"/>
    <cellStyle name="Shade 3 3 13 3 2" xfId="30283"/>
    <cellStyle name="Shade 3 3 13 4" xfId="38830"/>
    <cellStyle name="Shade 3 3 14" xfId="10000"/>
    <cellStyle name="Shade 3 3 14 2" xfId="20024"/>
    <cellStyle name="Shade 3 3 14 2 2" xfId="37410"/>
    <cellStyle name="Shade 3 3 14 3" xfId="14865"/>
    <cellStyle name="Shade 3 3 14 3 2" xfId="32336"/>
    <cellStyle name="Shade 3 3 14 4" xfId="36046"/>
    <cellStyle name="Shade 3 3 15" xfId="12104"/>
    <cellStyle name="Shade 3 3 15 2" xfId="16969"/>
    <cellStyle name="Shade 3 3 15 2 2" xfId="44497"/>
    <cellStyle name="Shade 3 3 15 3" xfId="34801"/>
    <cellStyle name="Shade 3 3 16" xfId="10015"/>
    <cellStyle name="Shade 3 3 16 2" xfId="20039"/>
    <cellStyle name="Shade 3 3 16 2 2" xfId="41699"/>
    <cellStyle name="Shade 3 3 16 3" xfId="24451"/>
    <cellStyle name="Shade 3 3 16 3 2" xfId="44567"/>
    <cellStyle name="Shade 3 3 16 4" xfId="14880"/>
    <cellStyle name="Shade 3 3 16 4 2" xfId="32321"/>
    <cellStyle name="Shade 3 3 16 5" xfId="42146"/>
    <cellStyle name="Shade 3 3 17" xfId="12120"/>
    <cellStyle name="Shade 3 3 17 2" xfId="16985"/>
    <cellStyle name="Shade 3 3 17 2 2" xfId="45394"/>
    <cellStyle name="Shade 3 3 17 3" xfId="34785"/>
    <cellStyle name="Shade 3 3 18" xfId="10027"/>
    <cellStyle name="Shade 3 3 18 2" xfId="20051"/>
    <cellStyle name="Shade 3 3 18 2 2" xfId="45374"/>
    <cellStyle name="Shade 3 3 18 3" xfId="14892"/>
    <cellStyle name="Shade 3 3 18 3 2" xfId="32309"/>
    <cellStyle name="Shade 3 3 18 4" xfId="41946"/>
    <cellStyle name="Shade 3 3 19" xfId="12137"/>
    <cellStyle name="Shade 3 3 19 2" xfId="22093"/>
    <cellStyle name="Shade 3 3 19 2 2" xfId="42557"/>
    <cellStyle name="Shade 3 3 19 3" xfId="26250"/>
    <cellStyle name="Shade 3 3 19 3 2" xfId="45317"/>
    <cellStyle name="Shade 3 3 19 4" xfId="17002"/>
    <cellStyle name="Shade 3 3 19 4 2" xfId="41691"/>
    <cellStyle name="Shade 3 3 19 5" xfId="36259"/>
    <cellStyle name="Shade 3 3 2" xfId="11989"/>
    <cellStyle name="Shade 3 3 2 2" xfId="21977"/>
    <cellStyle name="Shade 3 3 2 2 2" xfId="36829"/>
    <cellStyle name="Shade 3 3 2 3" xfId="16854"/>
    <cellStyle name="Shade 3 3 2 3 2" xfId="30365"/>
    <cellStyle name="Shade 3 3 2 4" xfId="41801"/>
    <cellStyle name="Shade 3 3 20" xfId="19442"/>
    <cellStyle name="Shade 3 3 20 2" xfId="41182"/>
    <cellStyle name="Shade 3 3 21" xfId="14449"/>
    <cellStyle name="Shade 3 3 21 2" xfId="38175"/>
    <cellStyle name="Shade 3 3 22" xfId="9586"/>
    <cellStyle name="Shade 3 3 22 2" xfId="35062"/>
    <cellStyle name="Shade 3 3 23" xfId="34876"/>
    <cellStyle name="Shade 3 3 3" xfId="11972"/>
    <cellStyle name="Shade 3 3 3 2" xfId="21960"/>
    <cellStyle name="Shade 3 3 3 2 2" xfId="42474"/>
    <cellStyle name="Shade 3 3 3 3" xfId="26167"/>
    <cellStyle name="Shade 3 3 3 3 2" xfId="45234"/>
    <cellStyle name="Shade 3 3 3 4" xfId="16837"/>
    <cellStyle name="Shade 3 3 3 4 2" xfId="30382"/>
    <cellStyle name="Shade 3 3 3 5" xfId="35723"/>
    <cellStyle name="Shade 3 3 4" xfId="10100"/>
    <cellStyle name="Shade 3 3 4 2" xfId="20124"/>
    <cellStyle name="Shade 3 3 4 2 2" xfId="41716"/>
    <cellStyle name="Shade 3 3 4 3" xfId="24468"/>
    <cellStyle name="Shade 3 3 4 3 2" xfId="40481"/>
    <cellStyle name="Shade 3 3 4 4" xfId="14965"/>
    <cellStyle name="Shade 3 3 4 4 2" xfId="32236"/>
    <cellStyle name="Shade 3 3 4 5" xfId="35886"/>
    <cellStyle name="Shade 3 3 5" xfId="12006"/>
    <cellStyle name="Shade 3 3 5 2" xfId="21994"/>
    <cellStyle name="Shade 3 3 5 2 2" xfId="42491"/>
    <cellStyle name="Shade 3 3 5 3" xfId="26184"/>
    <cellStyle name="Shade 3 3 5 3 2" xfId="45251"/>
    <cellStyle name="Shade 3 3 5 4" xfId="16871"/>
    <cellStyle name="Shade 3 3 5 4 2" xfId="39241"/>
    <cellStyle name="Shade 3 3 5 5" xfId="36176"/>
    <cellStyle name="Shade 3 3 5 6" xfId="38778"/>
    <cellStyle name="Shade 3 3 6" xfId="10078"/>
    <cellStyle name="Shade 3 3 6 2" xfId="20102"/>
    <cellStyle name="Shade 3 3 6 2 2" xfId="39299"/>
    <cellStyle name="Shade 3 3 6 3" xfId="14943"/>
    <cellStyle name="Shade 3 3 6 3 2" xfId="32258"/>
    <cellStyle name="Shade 3 3 6 4" xfId="41853"/>
    <cellStyle name="Shade 3 3 7" xfId="12725"/>
    <cellStyle name="Shade 3 3 7 2" xfId="22681"/>
    <cellStyle name="Shade 3 3 7 2 2" xfId="43064"/>
    <cellStyle name="Shade 3 3 7 3" xfId="26823"/>
    <cellStyle name="Shade 3 3 7 3 2" xfId="45810"/>
    <cellStyle name="Shade 3 3 7 4" xfId="17590"/>
    <cellStyle name="Shade 3 3 7 4 2" xfId="41066"/>
    <cellStyle name="Shade 3 3 7 5" xfId="36766"/>
    <cellStyle name="Shade 3 3 7 6" xfId="34243"/>
    <cellStyle name="Shade 3 3 8" xfId="12023"/>
    <cellStyle name="Shade 3 3 8 2" xfId="22011"/>
    <cellStyle name="Shade 3 3 8 2 2" xfId="43828"/>
    <cellStyle name="Shade 3 3 8 3" xfId="16888"/>
    <cellStyle name="Shade 3 3 8 3 2" xfId="30348"/>
    <cellStyle name="Shade 3 3 8 4" xfId="36193"/>
    <cellStyle name="Shade 3 3 8 5" xfId="39006"/>
    <cellStyle name="Shade 3 3 9" xfId="10061"/>
    <cellStyle name="Shade 3 3 9 2" xfId="20085"/>
    <cellStyle name="Shade 3 3 9 2 2" xfId="30219"/>
    <cellStyle name="Shade 3 3 9 3" xfId="14926"/>
    <cellStyle name="Shade 3 3 9 3 2" xfId="32275"/>
    <cellStyle name="Shade 3 3 9 4" xfId="44593"/>
    <cellStyle name="Shade 3 4" xfId="6611"/>
    <cellStyle name="Shade 3 4 10" xfId="12056"/>
    <cellStyle name="Shade 3 4 10 2" xfId="22044"/>
    <cellStyle name="Shade 3 4 10 2 2" xfId="42524"/>
    <cellStyle name="Shade 3 4 10 3" xfId="26217"/>
    <cellStyle name="Shade 3 4 10 3 2" xfId="45284"/>
    <cellStyle name="Shade 3 4 10 4" xfId="16921"/>
    <cellStyle name="Shade 3 4 10 4 2" xfId="30315"/>
    <cellStyle name="Shade 3 4 10 5" xfId="36226"/>
    <cellStyle name="Shade 3 4 11" xfId="10043"/>
    <cellStyle name="Shade 3 4 11 2" xfId="20067"/>
    <cellStyle name="Shade 3 4 11 2 2" xfId="44039"/>
    <cellStyle name="Shade 3 4 11 3" xfId="14908"/>
    <cellStyle name="Shade 3 4 11 3 2" xfId="32293"/>
    <cellStyle name="Shade 3 4 11 4" xfId="42406"/>
    <cellStyle name="Shade 3 4 12" xfId="12073"/>
    <cellStyle name="Shade 3 4 12 2" xfId="22061"/>
    <cellStyle name="Shade 3 4 12 2 2" xfId="42541"/>
    <cellStyle name="Shade 3 4 12 3" xfId="26234"/>
    <cellStyle name="Shade 3 4 12 3 2" xfId="45301"/>
    <cellStyle name="Shade 3 4 12 4" xfId="16938"/>
    <cellStyle name="Shade 3 4 12 4 2" xfId="30298"/>
    <cellStyle name="Shade 3 4 12 5" xfId="36243"/>
    <cellStyle name="Shade 3 4 13" xfId="12089"/>
    <cellStyle name="Shade 3 4 13 2" xfId="22077"/>
    <cellStyle name="Shade 3 4 13 2 2" xfId="35139"/>
    <cellStyle name="Shade 3 4 13 3" xfId="16954"/>
    <cellStyle name="Shade 3 4 13 3 2" xfId="30282"/>
    <cellStyle name="Shade 3 4 13 4" xfId="42044"/>
    <cellStyle name="Shade 3 4 14" xfId="9999"/>
    <cellStyle name="Shade 3 4 14 2" xfId="20023"/>
    <cellStyle name="Shade 3 4 14 2 2" xfId="43704"/>
    <cellStyle name="Shade 3 4 14 3" xfId="14864"/>
    <cellStyle name="Shade 3 4 14 3 2" xfId="32337"/>
    <cellStyle name="Shade 3 4 14 4" xfId="42351"/>
    <cellStyle name="Shade 3 4 15" xfId="12105"/>
    <cellStyle name="Shade 3 4 15 2" xfId="16970"/>
    <cellStyle name="Shade 3 4 15 2 2" xfId="41628"/>
    <cellStyle name="Shade 3 4 15 3" xfId="34800"/>
    <cellStyle name="Shade 3 4 16" xfId="10014"/>
    <cellStyle name="Shade 3 4 16 2" xfId="20038"/>
    <cellStyle name="Shade 3 4 16 2 2" xfId="41698"/>
    <cellStyle name="Shade 3 4 16 3" xfId="24450"/>
    <cellStyle name="Shade 3 4 16 3 2" xfId="44566"/>
    <cellStyle name="Shade 3 4 16 4" xfId="14879"/>
    <cellStyle name="Shade 3 4 16 4 2" xfId="32322"/>
    <cellStyle name="Shade 3 4 16 5" xfId="44927"/>
    <cellStyle name="Shade 3 4 17" xfId="12121"/>
    <cellStyle name="Shade 3 4 17 2" xfId="16986"/>
    <cellStyle name="Shade 3 4 17 2 2" xfId="42633"/>
    <cellStyle name="Shade 3 4 17 3" xfId="34784"/>
    <cellStyle name="Shade 3 4 18" xfId="10026"/>
    <cellStyle name="Shade 3 4 18 2" xfId="20050"/>
    <cellStyle name="Shade 3 4 18 2 2" xfId="39298"/>
    <cellStyle name="Shade 3 4 18 3" xfId="14891"/>
    <cellStyle name="Shade 3 4 18 3 2" xfId="32310"/>
    <cellStyle name="Shade 3 4 18 4" xfId="44757"/>
    <cellStyle name="Shade 3 4 19" xfId="12138"/>
    <cellStyle name="Shade 3 4 19 2" xfId="22094"/>
    <cellStyle name="Shade 3 4 19 2 2" xfId="42558"/>
    <cellStyle name="Shade 3 4 19 3" xfId="26251"/>
    <cellStyle name="Shade 3 4 19 3 2" xfId="45318"/>
    <cellStyle name="Shade 3 4 19 4" xfId="17003"/>
    <cellStyle name="Shade 3 4 19 4 2" xfId="35422"/>
    <cellStyle name="Shade 3 4 19 5" xfId="36260"/>
    <cellStyle name="Shade 3 4 2" xfId="11990"/>
    <cellStyle name="Shade 3 4 2 2" xfId="21978"/>
    <cellStyle name="Shade 3 4 2 2 2" xfId="39544"/>
    <cellStyle name="Shade 3 4 2 3" xfId="16855"/>
    <cellStyle name="Shade 3 4 2 3 2" xfId="30364"/>
    <cellStyle name="Shade 3 4 2 4" xfId="35493"/>
    <cellStyle name="Shade 3 4 20" xfId="19443"/>
    <cellStyle name="Shade 3 4 20 2" xfId="41183"/>
    <cellStyle name="Shade 3 4 21" xfId="14450"/>
    <cellStyle name="Shade 3 4 21 2" xfId="38176"/>
    <cellStyle name="Shade 3 4 22" xfId="9587"/>
    <cellStyle name="Shade 3 4 22 2" xfId="35063"/>
    <cellStyle name="Shade 3 4 23" xfId="34877"/>
    <cellStyle name="Shade 3 4 3" xfId="11973"/>
    <cellStyle name="Shade 3 4 3 2" xfId="21961"/>
    <cellStyle name="Shade 3 4 3 2 2" xfId="42475"/>
    <cellStyle name="Shade 3 4 3 3" xfId="26168"/>
    <cellStyle name="Shade 3 4 3 3 2" xfId="45235"/>
    <cellStyle name="Shade 3 4 3 4" xfId="16838"/>
    <cellStyle name="Shade 3 4 3 4 2" xfId="30381"/>
    <cellStyle name="Shade 3 4 3 5" xfId="39078"/>
    <cellStyle name="Shade 3 4 4" xfId="10099"/>
    <cellStyle name="Shade 3 4 4 2" xfId="20123"/>
    <cellStyle name="Shade 3 4 4 2 2" xfId="41715"/>
    <cellStyle name="Shade 3 4 4 3" xfId="24467"/>
    <cellStyle name="Shade 3 4 4 3 2" xfId="37654"/>
    <cellStyle name="Shade 3 4 4 4" xfId="14964"/>
    <cellStyle name="Shade 3 4 4 4 2" xfId="32237"/>
    <cellStyle name="Shade 3 4 4 5" xfId="42195"/>
    <cellStyle name="Shade 3 4 5" xfId="12007"/>
    <cellStyle name="Shade 3 4 5 2" xfId="21995"/>
    <cellStyle name="Shade 3 4 5 2 2" xfId="42492"/>
    <cellStyle name="Shade 3 4 5 3" xfId="26185"/>
    <cellStyle name="Shade 3 4 5 3 2" xfId="45252"/>
    <cellStyle name="Shade 3 4 5 4" xfId="16872"/>
    <cellStyle name="Shade 3 4 5 4 2" xfId="39242"/>
    <cellStyle name="Shade 3 4 5 5" xfId="36177"/>
    <cellStyle name="Shade 3 4 5 6" xfId="41984"/>
    <cellStyle name="Shade 3 4 6" xfId="10077"/>
    <cellStyle name="Shade 3 4 6 2" xfId="20101"/>
    <cellStyle name="Shade 3 4 6 2 2" xfId="35169"/>
    <cellStyle name="Shade 3 4 6 3" xfId="14942"/>
    <cellStyle name="Shade 3 4 6 3 2" xfId="32259"/>
    <cellStyle name="Shade 3 4 6 4" xfId="44683"/>
    <cellStyle name="Shade 3 4 7" xfId="12040"/>
    <cellStyle name="Shade 3 4 7 2" xfId="22028"/>
    <cellStyle name="Shade 3 4 7 2 2" xfId="42508"/>
    <cellStyle name="Shade 3 4 7 3" xfId="26201"/>
    <cellStyle name="Shade 3 4 7 3 2" xfId="45268"/>
    <cellStyle name="Shade 3 4 7 4" xfId="16905"/>
    <cellStyle name="Shade 3 4 7 4 2" xfId="30331"/>
    <cellStyle name="Shade 3 4 7 5" xfId="36210"/>
    <cellStyle name="Shade 3 4 7 6" xfId="36136"/>
    <cellStyle name="Shade 3 4 8" xfId="12024"/>
    <cellStyle name="Shade 3 4 8 2" xfId="22012"/>
    <cellStyle name="Shade 3 4 8 2 2" xfId="37540"/>
    <cellStyle name="Shade 3 4 8 3" xfId="16889"/>
    <cellStyle name="Shade 3 4 8 3 2" xfId="30347"/>
    <cellStyle name="Shade 3 4 8 4" xfId="36194"/>
    <cellStyle name="Shade 3 4 8 5" xfId="38777"/>
    <cellStyle name="Shade 3 4 9" xfId="10060"/>
    <cellStyle name="Shade 3 4 9 2" xfId="20084"/>
    <cellStyle name="Shade 3 4 9 2 2" xfId="37181"/>
    <cellStyle name="Shade 3 4 9 3" xfId="14925"/>
    <cellStyle name="Shade 3 4 9 3 2" xfId="32276"/>
    <cellStyle name="Shade 3 4 9 4" xfId="38538"/>
    <cellStyle name="Shade 3 5" xfId="11986"/>
    <cellStyle name="Shade 3 5 2" xfId="21974"/>
    <cellStyle name="Shade 3 5 2 2" xfId="39817"/>
    <cellStyle name="Shade 3 5 3" xfId="16851"/>
    <cellStyle name="Shade 3 5 3 2" xfId="30368"/>
    <cellStyle name="Shade 3 5 4" xfId="38842"/>
    <cellStyle name="Shade 3 6" xfId="11969"/>
    <cellStyle name="Shade 3 6 2" xfId="21957"/>
    <cellStyle name="Shade 3 6 2 2" xfId="42471"/>
    <cellStyle name="Shade 3 6 3" xfId="26164"/>
    <cellStyle name="Shade 3 6 3 2" xfId="45231"/>
    <cellStyle name="Shade 3 6 4" xfId="16834"/>
    <cellStyle name="Shade 3 6 4 2" xfId="30385"/>
    <cellStyle name="Shade 3 6 5" xfId="35672"/>
    <cellStyle name="Shade 3 7" xfId="10103"/>
    <cellStyle name="Shade 3 7 2" xfId="20127"/>
    <cellStyle name="Shade 3 7 2 2" xfId="41719"/>
    <cellStyle name="Shade 3 7 3" xfId="24471"/>
    <cellStyle name="Shade 3 7 3 2" xfId="37506"/>
    <cellStyle name="Shade 3 7 4" xfId="14968"/>
    <cellStyle name="Shade 3 7 4 2" xfId="32233"/>
    <cellStyle name="Shade 3 7 5" xfId="42250"/>
    <cellStyle name="Shade 3 8" xfId="12003"/>
    <cellStyle name="Shade 3 8 2" xfId="21991"/>
    <cellStyle name="Shade 3 8 2 2" xfId="42488"/>
    <cellStyle name="Shade 3 8 3" xfId="26181"/>
    <cellStyle name="Shade 3 8 3 2" xfId="45248"/>
    <cellStyle name="Shade 3 8 4" xfId="16868"/>
    <cellStyle name="Shade 3 8 4 2" xfId="39238"/>
    <cellStyle name="Shade 3 8 5" xfId="36173"/>
    <cellStyle name="Shade 3 8 6" xfId="38949"/>
    <cellStyle name="Shade 3 9" xfId="10081"/>
    <cellStyle name="Shade 3 9 2" xfId="20105"/>
    <cellStyle name="Shade 3 9 2 2" xfId="36318"/>
    <cellStyle name="Shade 3 9 3" xfId="14946"/>
    <cellStyle name="Shade 3 9 3 2" xfId="32255"/>
    <cellStyle name="Shade 3 9 4" xfId="44632"/>
    <cellStyle name="Shade 4" xfId="6612"/>
    <cellStyle name="Shade 4 10" xfId="12025"/>
    <cellStyle name="Shade 4 10 2" xfId="22013"/>
    <cellStyle name="Shade 4 10 2 2" xfId="40593"/>
    <cellStyle name="Shade 4 10 3" xfId="16890"/>
    <cellStyle name="Shade 4 10 3 2" xfId="30346"/>
    <cellStyle name="Shade 4 10 4" xfId="36195"/>
    <cellStyle name="Shade 4 10 5" xfId="41983"/>
    <cellStyle name="Shade 4 11" xfId="10059"/>
    <cellStyle name="Shade 4 11 2" xfId="20083"/>
    <cellStyle name="Shade 4 11 2 2" xfId="43477"/>
    <cellStyle name="Shade 4 11 3" xfId="14924"/>
    <cellStyle name="Shade 4 11 3 2" xfId="32277"/>
    <cellStyle name="Shade 4 11 4" xfId="35472"/>
    <cellStyle name="Shade 4 12" xfId="12057"/>
    <cellStyle name="Shade 4 12 2" xfId="22045"/>
    <cellStyle name="Shade 4 12 2 2" xfId="42525"/>
    <cellStyle name="Shade 4 12 3" xfId="26218"/>
    <cellStyle name="Shade 4 12 3 2" xfId="45285"/>
    <cellStyle name="Shade 4 12 4" xfId="16922"/>
    <cellStyle name="Shade 4 12 4 2" xfId="30314"/>
    <cellStyle name="Shade 4 12 5" xfId="36227"/>
    <cellStyle name="Shade 4 13" xfId="10042"/>
    <cellStyle name="Shade 4 13 2" xfId="20066"/>
    <cellStyle name="Shade 4 13 2 2" xfId="46737"/>
    <cellStyle name="Shade 4 13 3" xfId="14907"/>
    <cellStyle name="Shade 4 13 3 2" xfId="32294"/>
    <cellStyle name="Shade 4 13 4" xfId="45166"/>
    <cellStyle name="Shade 4 14" xfId="12074"/>
    <cellStyle name="Shade 4 14 2" xfId="22062"/>
    <cellStyle name="Shade 4 14 2 2" xfId="42542"/>
    <cellStyle name="Shade 4 14 3" xfId="26235"/>
    <cellStyle name="Shade 4 14 3 2" xfId="45302"/>
    <cellStyle name="Shade 4 14 4" xfId="16939"/>
    <cellStyle name="Shade 4 14 4 2" xfId="30297"/>
    <cellStyle name="Shade 4 14 5" xfId="36244"/>
    <cellStyle name="Shade 4 15" xfId="12090"/>
    <cellStyle name="Shade 4 15 2" xfId="22078"/>
    <cellStyle name="Shade 4 15 2 2" xfId="38381"/>
    <cellStyle name="Shade 4 15 3" xfId="16955"/>
    <cellStyle name="Shade 4 15 3 2" xfId="30281"/>
    <cellStyle name="Shade 4 15 4" xfId="35727"/>
    <cellStyle name="Shade 4 16" xfId="9998"/>
    <cellStyle name="Shade 4 16 2" xfId="20022"/>
    <cellStyle name="Shade 4 16 2 2" xfId="46417"/>
    <cellStyle name="Shade 4 16 3" xfId="14863"/>
    <cellStyle name="Shade 4 16 3 2" xfId="32338"/>
    <cellStyle name="Shade 4 16 4" xfId="45122"/>
    <cellStyle name="Shade 4 17" xfId="12106"/>
    <cellStyle name="Shade 4 17 2" xfId="16971"/>
    <cellStyle name="Shade 4 17 2 2" xfId="35357"/>
    <cellStyle name="Shade 4 17 3" xfId="34799"/>
    <cellStyle name="Shade 4 18" xfId="10013"/>
    <cellStyle name="Shade 4 18 2" xfId="20037"/>
    <cellStyle name="Shade 4 18 2 2" xfId="41697"/>
    <cellStyle name="Shade 4 18 3" xfId="24449"/>
    <cellStyle name="Shade 4 18 3 2" xfId="44565"/>
    <cellStyle name="Shade 4 18 4" xfId="14878"/>
    <cellStyle name="Shade 4 18 4 2" xfId="32323"/>
    <cellStyle name="Shade 4 18 5" xfId="38935"/>
    <cellStyle name="Shade 4 19" xfId="12122"/>
    <cellStyle name="Shade 4 19 2" xfId="16987"/>
    <cellStyle name="Shade 4 19 2 2" xfId="36337"/>
    <cellStyle name="Shade 4 19 3" xfId="34783"/>
    <cellStyle name="Shade 4 2" xfId="6613"/>
    <cellStyle name="Shade 4 2 10" xfId="10058"/>
    <cellStyle name="Shade 4 2 10 2" xfId="20082"/>
    <cellStyle name="Shade 4 2 10 2 2" xfId="46205"/>
    <cellStyle name="Shade 4 2 10 3" xfId="14923"/>
    <cellStyle name="Shade 4 2 10 3 2" xfId="32278"/>
    <cellStyle name="Shade 4 2 10 4" xfId="41780"/>
    <cellStyle name="Shade 4 2 11" xfId="12058"/>
    <cellStyle name="Shade 4 2 11 2" xfId="22046"/>
    <cellStyle name="Shade 4 2 11 2 2" xfId="42526"/>
    <cellStyle name="Shade 4 2 11 3" xfId="26219"/>
    <cellStyle name="Shade 4 2 11 3 2" xfId="45286"/>
    <cellStyle name="Shade 4 2 11 4" xfId="16923"/>
    <cellStyle name="Shade 4 2 11 4 2" xfId="30313"/>
    <cellStyle name="Shade 4 2 11 5" xfId="36228"/>
    <cellStyle name="Shade 4 2 12" xfId="10041"/>
    <cellStyle name="Shade 4 2 12 2" xfId="20065"/>
    <cellStyle name="Shade 4 2 12 2 2" xfId="40734"/>
    <cellStyle name="Shade 4 2 12 3" xfId="14906"/>
    <cellStyle name="Shade 4 2 12 3 2" xfId="32295"/>
    <cellStyle name="Shade 4 2 12 4" xfId="39189"/>
    <cellStyle name="Shade 4 2 13" xfId="12075"/>
    <cellStyle name="Shade 4 2 13 2" xfId="22063"/>
    <cellStyle name="Shade 4 2 13 2 2" xfId="42543"/>
    <cellStyle name="Shade 4 2 13 3" xfId="26236"/>
    <cellStyle name="Shade 4 2 13 3 2" xfId="45303"/>
    <cellStyle name="Shade 4 2 13 4" xfId="16940"/>
    <cellStyle name="Shade 4 2 13 4 2" xfId="30296"/>
    <cellStyle name="Shade 4 2 13 5" xfId="36245"/>
    <cellStyle name="Shade 4 2 14" xfId="12091"/>
    <cellStyle name="Shade 4 2 14 2" xfId="22079"/>
    <cellStyle name="Shade 4 2 14 2 2" xfId="44419"/>
    <cellStyle name="Shade 4 2 14 3" xfId="16956"/>
    <cellStyle name="Shade 4 2 14 3 2" xfId="30280"/>
    <cellStyle name="Shade 4 2 14 4" xfId="38848"/>
    <cellStyle name="Shade 4 2 15" xfId="9997"/>
    <cellStyle name="Shade 4 2 15 2" xfId="20021"/>
    <cellStyle name="Shade 4 2 15 2 2" xfId="40389"/>
    <cellStyle name="Shade 4 2 15 3" xfId="14862"/>
    <cellStyle name="Shade 4 2 15 3 2" xfId="32339"/>
    <cellStyle name="Shade 4 2 15 4" xfId="39140"/>
    <cellStyle name="Shade 4 2 16" xfId="12107"/>
    <cellStyle name="Shade 4 2 16 2" xfId="16972"/>
    <cellStyle name="Shade 4 2 16 2 2" xfId="39803"/>
    <cellStyle name="Shade 4 2 16 3" xfId="34798"/>
    <cellStyle name="Shade 4 2 17" xfId="10012"/>
    <cellStyle name="Shade 4 2 17 2" xfId="20036"/>
    <cellStyle name="Shade 4 2 17 2 2" xfId="41696"/>
    <cellStyle name="Shade 4 2 17 3" xfId="24448"/>
    <cellStyle name="Shade 4 2 17 3 2" xfId="44564"/>
    <cellStyle name="Shade 4 2 17 4" xfId="14877"/>
    <cellStyle name="Shade 4 2 17 4 2" xfId="32324"/>
    <cellStyle name="Shade 4 2 17 5" xfId="36095"/>
    <cellStyle name="Shade 4 2 18" xfId="12123"/>
    <cellStyle name="Shade 4 2 18 2" xfId="16988"/>
    <cellStyle name="Shade 4 2 18 2 2" xfId="38322"/>
    <cellStyle name="Shade 4 2 18 3" xfId="34782"/>
    <cellStyle name="Shade 4 2 19" xfId="9991"/>
    <cellStyle name="Shade 4 2 19 2" xfId="20015"/>
    <cellStyle name="Shade 4 2 19 2 2" xfId="43563"/>
    <cellStyle name="Shade 4 2 19 3" xfId="14856"/>
    <cellStyle name="Shade 4 2 19 3 2" xfId="32345"/>
    <cellStyle name="Shade 4 2 19 4" xfId="42252"/>
    <cellStyle name="Shade 4 2 2" xfId="6614"/>
    <cellStyle name="Shade 4 2 2 10" xfId="12059"/>
    <cellStyle name="Shade 4 2 2 10 2" xfId="22047"/>
    <cellStyle name="Shade 4 2 2 10 2 2" xfId="42527"/>
    <cellStyle name="Shade 4 2 2 10 3" xfId="26220"/>
    <cellStyle name="Shade 4 2 2 10 3 2" xfId="45287"/>
    <cellStyle name="Shade 4 2 2 10 4" xfId="16924"/>
    <cellStyle name="Shade 4 2 2 10 4 2" xfId="30312"/>
    <cellStyle name="Shade 4 2 2 10 5" xfId="36229"/>
    <cellStyle name="Shade 4 2 2 11" xfId="10040"/>
    <cellStyle name="Shade 4 2 2 11 2" xfId="20064"/>
    <cellStyle name="Shade 4 2 2 11 2 2" xfId="41028"/>
    <cellStyle name="Shade 4 2 2 11 3" xfId="14905"/>
    <cellStyle name="Shade 4 2 2 11 3 2" xfId="32296"/>
    <cellStyle name="Shade 4 2 2 11 4" xfId="36025"/>
    <cellStyle name="Shade 4 2 2 12" xfId="12076"/>
    <cellStyle name="Shade 4 2 2 12 2" xfId="22064"/>
    <cellStyle name="Shade 4 2 2 12 2 2" xfId="42544"/>
    <cellStyle name="Shade 4 2 2 12 3" xfId="26237"/>
    <cellStyle name="Shade 4 2 2 12 3 2" xfId="45304"/>
    <cellStyle name="Shade 4 2 2 12 4" xfId="16941"/>
    <cellStyle name="Shade 4 2 2 12 4 2" xfId="30295"/>
    <cellStyle name="Shade 4 2 2 12 5" xfId="36246"/>
    <cellStyle name="Shade 4 2 2 13" xfId="12092"/>
    <cellStyle name="Shade 4 2 2 13 2" xfId="22080"/>
    <cellStyle name="Shade 4 2 2 13 2 2" xfId="41546"/>
    <cellStyle name="Shade 4 2 2 13 3" xfId="16957"/>
    <cellStyle name="Shade 4 2 2 13 3 2" xfId="30279"/>
    <cellStyle name="Shade 4 2 2 13 4" xfId="38636"/>
    <cellStyle name="Shade 4 2 2 14" xfId="9996"/>
    <cellStyle name="Shade 4 2 2 14 2" xfId="20020"/>
    <cellStyle name="Shade 4 2 2 14 2 2" xfId="36911"/>
    <cellStyle name="Shade 4 2 2 14 3" xfId="14861"/>
    <cellStyle name="Shade 4 2 2 14 3 2" xfId="32340"/>
    <cellStyle name="Shade 4 2 2 14 4" xfId="35637"/>
    <cellStyle name="Shade 4 2 2 15" xfId="12108"/>
    <cellStyle name="Shade 4 2 2 15 2" xfId="16973"/>
    <cellStyle name="Shade 4 2 2 15 2 2" xfId="45853"/>
    <cellStyle name="Shade 4 2 2 15 3" xfId="34797"/>
    <cellStyle name="Shade 4 2 2 16" xfId="10011"/>
    <cellStyle name="Shade 4 2 2 16 2" xfId="20035"/>
    <cellStyle name="Shade 4 2 2 16 2 2" xfId="41695"/>
    <cellStyle name="Shade 4 2 2 16 3" xfId="24447"/>
    <cellStyle name="Shade 4 2 2 16 3 2" xfId="44563"/>
    <cellStyle name="Shade 4 2 2 16 4" xfId="14876"/>
    <cellStyle name="Shade 4 2 2 16 4 2" xfId="32325"/>
    <cellStyle name="Shade 4 2 2 16 5" xfId="42405"/>
    <cellStyle name="Shade 4 2 2 17" xfId="12124"/>
    <cellStyle name="Shade 4 2 2 17 2" xfId="16989"/>
    <cellStyle name="Shade 4 2 2 17 2 2" xfId="44360"/>
    <cellStyle name="Shade 4 2 2 17 3" xfId="34781"/>
    <cellStyle name="Shade 4 2 2 18" xfId="9990"/>
    <cellStyle name="Shade 4 2 2 18 2" xfId="20014"/>
    <cellStyle name="Shade 4 2 2 18 2 2" xfId="46283"/>
    <cellStyle name="Shade 4 2 2 18 3" xfId="14855"/>
    <cellStyle name="Shade 4 2 2 18 3 2" xfId="32346"/>
    <cellStyle name="Shade 4 2 2 18 4" xfId="45023"/>
    <cellStyle name="Shade 4 2 2 19" xfId="12141"/>
    <cellStyle name="Shade 4 2 2 19 2" xfId="22097"/>
    <cellStyle name="Shade 4 2 2 19 2 2" xfId="42561"/>
    <cellStyle name="Shade 4 2 2 19 3" xfId="26254"/>
    <cellStyle name="Shade 4 2 2 19 3 2" xfId="45321"/>
    <cellStyle name="Shade 4 2 2 19 4" xfId="17006"/>
    <cellStyle name="Shade 4 2 2 19 4 2" xfId="41076"/>
    <cellStyle name="Shade 4 2 2 19 5" xfId="36263"/>
    <cellStyle name="Shade 4 2 2 2" xfId="11993"/>
    <cellStyle name="Shade 4 2 2 2 2" xfId="21981"/>
    <cellStyle name="Shade 4 2 2 2 2 2" xfId="36558"/>
    <cellStyle name="Shade 4 2 2 2 3" xfId="16858"/>
    <cellStyle name="Shade 4 2 2 2 3 2" xfId="30361"/>
    <cellStyle name="Shade 4 2 2 2 4" xfId="35728"/>
    <cellStyle name="Shade 4 2 2 20" xfId="19446"/>
    <cellStyle name="Shade 4 2 2 20 2" xfId="41186"/>
    <cellStyle name="Shade 4 2 2 21" xfId="14453"/>
    <cellStyle name="Shade 4 2 2 21 2" xfId="38179"/>
    <cellStyle name="Shade 4 2 2 22" xfId="9590"/>
    <cellStyle name="Shade 4 2 2 22 2" xfId="35066"/>
    <cellStyle name="Shade 4 2 2 23" xfId="34880"/>
    <cellStyle name="Shade 4 2 2 3" xfId="11976"/>
    <cellStyle name="Shade 4 2 2 3 2" xfId="21964"/>
    <cellStyle name="Shade 4 2 2 3 2 2" xfId="42478"/>
    <cellStyle name="Shade 4 2 2 3 3" xfId="26171"/>
    <cellStyle name="Shade 4 2 2 3 3 2" xfId="45238"/>
    <cellStyle name="Shade 4 2 2 3 4" xfId="16841"/>
    <cellStyle name="Shade 4 2 2 3 4 2" xfId="30378"/>
    <cellStyle name="Shade 4 2 2 3 5" xfId="42370"/>
    <cellStyle name="Shade 4 2 2 4" xfId="10096"/>
    <cellStyle name="Shade 4 2 2 4 2" xfId="20120"/>
    <cellStyle name="Shade 4 2 2 4 2 2" xfId="41712"/>
    <cellStyle name="Shade 4 2 2 4 3" xfId="24464"/>
    <cellStyle name="Shade 4 2 2 4 3 2" xfId="40633"/>
    <cellStyle name="Shade 4 2 2 4 4" xfId="14961"/>
    <cellStyle name="Shade 4 2 2 4 4 2" xfId="32240"/>
    <cellStyle name="Shade 4 2 2 4 5" xfId="34848"/>
    <cellStyle name="Shade 4 2 2 5" xfId="12010"/>
    <cellStyle name="Shade 4 2 2 5 2" xfId="21998"/>
    <cellStyle name="Shade 4 2 2 5 2 2" xfId="42495"/>
    <cellStyle name="Shade 4 2 2 5 3" xfId="26188"/>
    <cellStyle name="Shade 4 2 2 5 3 2" xfId="45255"/>
    <cellStyle name="Shade 4 2 2 5 4" xfId="16875"/>
    <cellStyle name="Shade 4 2 2 5 4 2" xfId="39245"/>
    <cellStyle name="Shade 4 2 2 5 5" xfId="36180"/>
    <cellStyle name="Shade 4 2 2 5 6" xfId="44833"/>
    <cellStyle name="Shade 4 2 2 6" xfId="10074"/>
    <cellStyle name="Shade 4 2 2 6 2" xfId="20098"/>
    <cellStyle name="Shade 4 2 2 6 2 2" xfId="38275"/>
    <cellStyle name="Shade 4 2 2 6 3" xfId="14939"/>
    <cellStyle name="Shade 4 2 2 6 3 2" xfId="32262"/>
    <cellStyle name="Shade 4 2 2 6 4" xfId="41909"/>
    <cellStyle name="Shade 4 2 2 7" xfId="12043"/>
    <cellStyle name="Shade 4 2 2 7 2" xfId="22031"/>
    <cellStyle name="Shade 4 2 2 7 2 2" xfId="42511"/>
    <cellStyle name="Shade 4 2 2 7 3" xfId="26204"/>
    <cellStyle name="Shade 4 2 2 7 3 2" xfId="45271"/>
    <cellStyle name="Shade 4 2 2 7 4" xfId="16908"/>
    <cellStyle name="Shade 4 2 2 7 4 2" xfId="30328"/>
    <cellStyle name="Shade 4 2 2 7 5" xfId="36213"/>
    <cellStyle name="Shade 4 2 2 7 6" xfId="38841"/>
    <cellStyle name="Shade 4 2 2 8" xfId="12027"/>
    <cellStyle name="Shade 4 2 2 8 2" xfId="22015"/>
    <cellStyle name="Shade 4 2 2 8 2 2" xfId="43901"/>
    <cellStyle name="Shade 4 2 2 8 3" xfId="16892"/>
    <cellStyle name="Shade 4 2 2 8 3 2" xfId="30344"/>
    <cellStyle name="Shade 4 2 2 8 4" xfId="36197"/>
    <cellStyle name="Shade 4 2 2 8 5" xfId="38827"/>
    <cellStyle name="Shade 4 2 2 9" xfId="10057"/>
    <cellStyle name="Shade 4 2 2 9 2" xfId="20081"/>
    <cellStyle name="Shade 4 2 2 9 2 2" xfId="40163"/>
    <cellStyle name="Shade 4 2 2 9 3" xfId="14922"/>
    <cellStyle name="Shade 4 2 2 9 3 2" xfId="32279"/>
    <cellStyle name="Shade 4 2 2 9 4" xfId="44631"/>
    <cellStyle name="Shade 4 2 20" xfId="12140"/>
    <cellStyle name="Shade 4 2 20 2" xfId="22096"/>
    <cellStyle name="Shade 4 2 20 2 2" xfId="42560"/>
    <cellStyle name="Shade 4 2 20 3" xfId="26253"/>
    <cellStyle name="Shade 4 2 20 3 2" xfId="45320"/>
    <cellStyle name="Shade 4 2 20 4" xfId="17005"/>
    <cellStyle name="Shade 4 2 20 4 2" xfId="41190"/>
    <cellStyle name="Shade 4 2 20 5" xfId="36262"/>
    <cellStyle name="Shade 4 2 21" xfId="19445"/>
    <cellStyle name="Shade 4 2 21 2" xfId="41185"/>
    <cellStyle name="Shade 4 2 22" xfId="14452"/>
    <cellStyle name="Shade 4 2 22 2" xfId="38178"/>
    <cellStyle name="Shade 4 2 23" xfId="9589"/>
    <cellStyle name="Shade 4 2 23 2" xfId="35065"/>
    <cellStyle name="Shade 4 2 24" xfId="34879"/>
    <cellStyle name="Shade 4 2 3" xfId="11992"/>
    <cellStyle name="Shade 4 2 3 2" xfId="21980"/>
    <cellStyle name="Shade 4 2 3 2 2" xfId="42857"/>
    <cellStyle name="Shade 4 2 3 3" xfId="16857"/>
    <cellStyle name="Shade 4 2 3 3 2" xfId="30362"/>
    <cellStyle name="Shade 4 2 3 4" xfId="42045"/>
    <cellStyle name="Shade 4 2 4" xfId="11975"/>
    <cellStyle name="Shade 4 2 4 2" xfId="21963"/>
    <cellStyle name="Shade 4 2 4 2 2" xfId="42477"/>
    <cellStyle name="Shade 4 2 4 3" xfId="26170"/>
    <cellStyle name="Shade 4 2 4 3 2" xfId="45237"/>
    <cellStyle name="Shade 4 2 4 4" xfId="16840"/>
    <cellStyle name="Shade 4 2 4 4 2" xfId="30379"/>
    <cellStyle name="Shade 4 2 4 5" xfId="39153"/>
    <cellStyle name="Shade 4 2 5" xfId="10097"/>
    <cellStyle name="Shade 4 2 5 2" xfId="20121"/>
    <cellStyle name="Shade 4 2 5 2 2" xfId="41713"/>
    <cellStyle name="Shade 4 2 5 3" xfId="24465"/>
    <cellStyle name="Shade 4 2 5 3 2" xfId="46645"/>
    <cellStyle name="Shade 4 2 5 4" xfId="14962"/>
    <cellStyle name="Shade 4 2 5 4 2" xfId="32239"/>
    <cellStyle name="Shade 4 2 5 5" xfId="38985"/>
    <cellStyle name="Shade 4 2 6" xfId="12009"/>
    <cellStyle name="Shade 4 2 6 2" xfId="21997"/>
    <cellStyle name="Shade 4 2 6 2 2" xfId="42494"/>
    <cellStyle name="Shade 4 2 6 3" xfId="26187"/>
    <cellStyle name="Shade 4 2 6 3 2" xfId="45254"/>
    <cellStyle name="Shade 4 2 6 4" xfId="16874"/>
    <cellStyle name="Shade 4 2 6 4 2" xfId="39244"/>
    <cellStyle name="Shade 4 2 6 5" xfId="36179"/>
    <cellStyle name="Shade 4 2 6 6" xfId="38828"/>
    <cellStyle name="Shade 4 2 7" xfId="10075"/>
    <cellStyle name="Shade 4 2 7 2" xfId="20099"/>
    <cellStyle name="Shade 4 2 7 2 2" xfId="44312"/>
    <cellStyle name="Shade 4 2 7 3" xfId="14940"/>
    <cellStyle name="Shade 4 2 7 3 2" xfId="32261"/>
    <cellStyle name="Shade 4 2 7 4" xfId="35599"/>
    <cellStyle name="Shade 4 2 8" xfId="12042"/>
    <cellStyle name="Shade 4 2 8 2" xfId="22030"/>
    <cellStyle name="Shade 4 2 8 2 2" xfId="42510"/>
    <cellStyle name="Shade 4 2 8 3" xfId="26203"/>
    <cellStyle name="Shade 4 2 8 3 2" xfId="45270"/>
    <cellStyle name="Shade 4 2 8 4" xfId="16907"/>
    <cellStyle name="Shade 4 2 8 4 2" xfId="30329"/>
    <cellStyle name="Shade 4 2 8 5" xfId="36212"/>
    <cellStyle name="Shade 4 2 8 6" xfId="35521"/>
    <cellStyle name="Shade 4 2 9" xfId="12026"/>
    <cellStyle name="Shade 4 2 9 2" xfId="22014"/>
    <cellStyle name="Shade 4 2 9 2 2" xfId="46606"/>
    <cellStyle name="Shade 4 2 9 3" xfId="16891"/>
    <cellStyle name="Shade 4 2 9 3 2" xfId="30345"/>
    <cellStyle name="Shade 4 2 9 4" xfId="36196"/>
    <cellStyle name="Shade 4 2 9 5" xfId="35673"/>
    <cellStyle name="Shade 4 20" xfId="10025"/>
    <cellStyle name="Shade 4 20 2" xfId="20049"/>
    <cellStyle name="Shade 4 20 2 2" xfId="35170"/>
    <cellStyle name="Shade 4 20 3" xfId="14890"/>
    <cellStyle name="Shade 4 20 3 2" xfId="32311"/>
    <cellStyle name="Shade 4 20 4" xfId="38740"/>
    <cellStyle name="Shade 4 21" xfId="12139"/>
    <cellStyle name="Shade 4 21 2" xfId="22095"/>
    <cellStyle name="Shade 4 21 2 2" xfId="42559"/>
    <cellStyle name="Shade 4 21 3" xfId="26252"/>
    <cellStyle name="Shade 4 21 3 2" xfId="45319"/>
    <cellStyle name="Shade 4 21 4" xfId="17004"/>
    <cellStyle name="Shade 4 21 4 2" xfId="38108"/>
    <cellStyle name="Shade 4 21 5" xfId="36261"/>
    <cellStyle name="Shade 4 22" xfId="19444"/>
    <cellStyle name="Shade 4 22 2" xfId="41184"/>
    <cellStyle name="Shade 4 23" xfId="14451"/>
    <cellStyle name="Shade 4 23 2" xfId="38177"/>
    <cellStyle name="Shade 4 24" xfId="9588"/>
    <cellStyle name="Shade 4 24 2" xfId="35064"/>
    <cellStyle name="Shade 4 25" xfId="34878"/>
    <cellStyle name="Shade 4 3" xfId="6615"/>
    <cellStyle name="Shade 4 3 10" xfId="12060"/>
    <cellStyle name="Shade 4 3 10 2" xfId="22048"/>
    <cellStyle name="Shade 4 3 10 2 2" xfId="42528"/>
    <cellStyle name="Shade 4 3 10 3" xfId="26221"/>
    <cellStyle name="Shade 4 3 10 3 2" xfId="45288"/>
    <cellStyle name="Shade 4 3 10 4" xfId="16925"/>
    <cellStyle name="Shade 4 3 10 4 2" xfId="30311"/>
    <cellStyle name="Shade 4 3 10 5" xfId="36230"/>
    <cellStyle name="Shade 4 3 11" xfId="10039"/>
    <cellStyle name="Shade 4 3 11 2" xfId="20063"/>
    <cellStyle name="Shade 4 3 11 2 2" xfId="41238"/>
    <cellStyle name="Shade 4 3 11 3" xfId="14904"/>
    <cellStyle name="Shade 4 3 11 3 2" xfId="32297"/>
    <cellStyle name="Shade 4 3 11 4" xfId="42330"/>
    <cellStyle name="Shade 4 3 12" xfId="12077"/>
    <cellStyle name="Shade 4 3 12 2" xfId="22065"/>
    <cellStyle name="Shade 4 3 12 2 2" xfId="42545"/>
    <cellStyle name="Shade 4 3 12 3" xfId="26238"/>
    <cellStyle name="Shade 4 3 12 3 2" xfId="45305"/>
    <cellStyle name="Shade 4 3 12 4" xfId="16942"/>
    <cellStyle name="Shade 4 3 12 4 2" xfId="30294"/>
    <cellStyle name="Shade 4 3 12 5" xfId="36247"/>
    <cellStyle name="Shade 4 3 13" xfId="12093"/>
    <cellStyle name="Shade 4 3 13 2" xfId="22081"/>
    <cellStyle name="Shade 4 3 13 2 2" xfId="35277"/>
    <cellStyle name="Shade 4 3 13 3" xfId="16958"/>
    <cellStyle name="Shade 4 3 13 3 2" xfId="30278"/>
    <cellStyle name="Shade 4 3 13 4" xfId="41841"/>
    <cellStyle name="Shade 4 3 14" xfId="12728"/>
    <cellStyle name="Shade 4 3 14 2" xfId="22684"/>
    <cellStyle name="Shade 4 3 14 2 2" xfId="44278"/>
    <cellStyle name="Shade 4 3 14 3" xfId="17593"/>
    <cellStyle name="Shade 4 3 14 3 2" xfId="44001"/>
    <cellStyle name="Shade 4 3 14 4" xfId="34240"/>
    <cellStyle name="Shade 4 3 15" xfId="13775"/>
    <cellStyle name="Shade 4 3 15 2" xfId="18640"/>
    <cellStyle name="Shade 4 3 15 2 2" xfId="45352"/>
    <cellStyle name="Shade 4 3 15 3" xfId="33289"/>
    <cellStyle name="Shade 4 3 16" xfId="10010"/>
    <cellStyle name="Shade 4 3 16 2" xfId="20034"/>
    <cellStyle name="Shade 4 3 16 2 2" xfId="41694"/>
    <cellStyle name="Shade 4 3 16 3" xfId="24446"/>
    <cellStyle name="Shade 4 3 16 3 2" xfId="44562"/>
    <cellStyle name="Shade 4 3 16 4" xfId="14875"/>
    <cellStyle name="Shade 4 3 16 4 2" xfId="32326"/>
    <cellStyle name="Shade 4 3 16 5" xfId="45165"/>
    <cellStyle name="Shade 4 3 17" xfId="12125"/>
    <cellStyle name="Shade 4 3 17 2" xfId="16990"/>
    <cellStyle name="Shade 4 3 17 2 2" xfId="41487"/>
    <cellStyle name="Shade 4 3 17 3" xfId="34780"/>
    <cellStyle name="Shade 4 3 18" xfId="9989"/>
    <cellStyle name="Shade 4 3 18 2" xfId="20013"/>
    <cellStyle name="Shade 4 3 18 2 2" xfId="40246"/>
    <cellStyle name="Shade 4 3 18 3" xfId="14854"/>
    <cellStyle name="Shade 4 3 18 3 2" xfId="32347"/>
    <cellStyle name="Shade 4 3 18 4" xfId="39042"/>
    <cellStyle name="Shade 4 3 19" xfId="12142"/>
    <cellStyle name="Shade 4 3 19 2" xfId="22098"/>
    <cellStyle name="Shade 4 3 19 2 2" xfId="42562"/>
    <cellStyle name="Shade 4 3 19 3" xfId="26255"/>
    <cellStyle name="Shade 4 3 19 3 2" xfId="45322"/>
    <cellStyle name="Shade 4 3 19 4" xfId="17007"/>
    <cellStyle name="Shade 4 3 19 4 2" xfId="40684"/>
    <cellStyle name="Shade 4 3 19 5" xfId="36264"/>
    <cellStyle name="Shade 4 3 2" xfId="11994"/>
    <cellStyle name="Shade 4 3 2 2" xfId="21982"/>
    <cellStyle name="Shade 4 3 2 2 2" xfId="39714"/>
    <cellStyle name="Shade 4 3 2 3" xfId="16859"/>
    <cellStyle name="Shade 4 3 2 3 2" xfId="30360"/>
    <cellStyle name="Shade 4 3 2 4" xfId="38849"/>
    <cellStyle name="Shade 4 3 20" xfId="19447"/>
    <cellStyle name="Shade 4 3 20 2" xfId="41187"/>
    <cellStyle name="Shade 4 3 21" xfId="14454"/>
    <cellStyle name="Shade 4 3 21 2" xfId="38180"/>
    <cellStyle name="Shade 4 3 22" xfId="9591"/>
    <cellStyle name="Shade 4 3 22 2" xfId="35067"/>
    <cellStyle name="Shade 4 3 23" xfId="34881"/>
    <cellStyle name="Shade 4 3 3" xfId="11977"/>
    <cellStyle name="Shade 4 3 3 2" xfId="21965"/>
    <cellStyle name="Shade 4 3 3 2 2" xfId="42479"/>
    <cellStyle name="Shade 4 3 3 3" xfId="26172"/>
    <cellStyle name="Shade 4 3 3 3 2" xfId="45239"/>
    <cellStyle name="Shade 4 3 3 4" xfId="16842"/>
    <cellStyle name="Shade 4 3 3 4 2" xfId="30377"/>
    <cellStyle name="Shade 4 3 3 5" xfId="36060"/>
    <cellStyle name="Shade 4 3 4" xfId="10095"/>
    <cellStyle name="Shade 4 3 4 2" xfId="20119"/>
    <cellStyle name="Shade 4 3 4 2 2" xfId="41711"/>
    <cellStyle name="Shade 4 3 4 3" xfId="24463"/>
    <cellStyle name="Shade 4 3 4 3 2" xfId="37584"/>
    <cellStyle name="Shade 4 3 4 4" xfId="14960"/>
    <cellStyle name="Shade 4 3 4 4 2" xfId="32241"/>
    <cellStyle name="Shade 4 3 4 5" xfId="35836"/>
    <cellStyle name="Shade 4 3 5" xfId="12011"/>
    <cellStyle name="Shade 4 3 5 2" xfId="21999"/>
    <cellStyle name="Shade 4 3 5 2 2" xfId="42496"/>
    <cellStyle name="Shade 4 3 5 3" xfId="26189"/>
    <cellStyle name="Shade 4 3 5 3 2" xfId="45256"/>
    <cellStyle name="Shade 4 3 5 4" xfId="16876"/>
    <cellStyle name="Shade 4 3 5 4 2" xfId="39246"/>
    <cellStyle name="Shade 4 3 5 5" xfId="36181"/>
    <cellStyle name="Shade 4 3 5 6" xfId="35725"/>
    <cellStyle name="Shade 4 3 6" xfId="10073"/>
    <cellStyle name="Shade 4 3 6 2" xfId="20097"/>
    <cellStyle name="Shade 4 3 6 2 2" xfId="36384"/>
    <cellStyle name="Shade 4 3 6 3" xfId="14938"/>
    <cellStyle name="Shade 4 3 6 3 2" xfId="32263"/>
    <cellStyle name="Shade 4 3 6 4" xfId="44720"/>
    <cellStyle name="Shade 4 3 7" xfId="12044"/>
    <cellStyle name="Shade 4 3 7 2" xfId="22032"/>
    <cellStyle name="Shade 4 3 7 2 2" xfId="42512"/>
    <cellStyle name="Shade 4 3 7 3" xfId="26205"/>
    <cellStyle name="Shade 4 3 7 3 2" xfId="45272"/>
    <cellStyle name="Shade 4 3 7 4" xfId="16909"/>
    <cellStyle name="Shade 4 3 7 4 2" xfId="30327"/>
    <cellStyle name="Shade 4 3 7 5" xfId="36214"/>
    <cellStyle name="Shade 4 3 7 6" xfId="35737"/>
    <cellStyle name="Shade 4 3 8" xfId="12028"/>
    <cellStyle name="Shade 4 3 8 2" xfId="22016"/>
    <cellStyle name="Shade 4 3 8 2 2" xfId="37615"/>
    <cellStyle name="Shade 4 3 8 3" xfId="16893"/>
    <cellStyle name="Shade 4 3 8 3 2" xfId="30343"/>
    <cellStyle name="Shade 4 3 8 4" xfId="36198"/>
    <cellStyle name="Shade 4 3 8 5" xfId="44832"/>
    <cellStyle name="Shade 4 3 9" xfId="10056"/>
    <cellStyle name="Shade 4 3 9 2" xfId="20080"/>
    <cellStyle name="Shade 4 3 9 2 2" xfId="37411"/>
    <cellStyle name="Shade 4 3 9 3" xfId="14921"/>
    <cellStyle name="Shade 4 3 9 3 2" xfId="32280"/>
    <cellStyle name="Shade 4 3 9 4" xfId="38576"/>
    <cellStyle name="Shade 4 4" xfId="11991"/>
    <cellStyle name="Shade 4 4 2" xfId="21979"/>
    <cellStyle name="Shade 4 4 2 2" xfId="45606"/>
    <cellStyle name="Shade 4 4 3" xfId="16856"/>
    <cellStyle name="Shade 4 4 3 2" xfId="30363"/>
    <cellStyle name="Shade 4 4 4" xfId="38831"/>
    <cellStyle name="Shade 4 5" xfId="11974"/>
    <cellStyle name="Shade 4 5 2" xfId="21962"/>
    <cellStyle name="Shade 4 5 2 2" xfId="42476"/>
    <cellStyle name="Shade 4 5 3" xfId="26169"/>
    <cellStyle name="Shade 4 5 3 2" xfId="45236"/>
    <cellStyle name="Shade 4 5 4" xfId="16839"/>
    <cellStyle name="Shade 4 5 4 2" xfId="30380"/>
    <cellStyle name="Shade 4 5 5" xfId="35984"/>
    <cellStyle name="Shade 4 6" xfId="10098"/>
    <cellStyle name="Shade 4 6 2" xfId="20122"/>
    <cellStyle name="Shade 4 6 2 2" xfId="41714"/>
    <cellStyle name="Shade 4 6 3" xfId="24466"/>
    <cellStyle name="Shade 4 6 3 2" xfId="43940"/>
    <cellStyle name="Shade 4 6 4" xfId="14963"/>
    <cellStyle name="Shade 4 6 4 2" xfId="32238"/>
    <cellStyle name="Shade 4 6 5" xfId="44965"/>
    <cellStyle name="Shade 4 7" xfId="12008"/>
    <cellStyle name="Shade 4 7 2" xfId="21996"/>
    <cellStyle name="Shade 4 7 2 2" xfId="42493"/>
    <cellStyle name="Shade 4 7 3" xfId="26186"/>
    <cellStyle name="Shade 4 7 3 2" xfId="45253"/>
    <cellStyle name="Shade 4 7 4" xfId="16873"/>
    <cellStyle name="Shade 4 7 4 2" xfId="39243"/>
    <cellStyle name="Shade 4 7 5" xfId="36178"/>
    <cellStyle name="Shade 4 7 6" xfId="35674"/>
    <cellStyle name="Shade 4 8" xfId="10076"/>
    <cellStyle name="Shade 4 8 2" xfId="20100"/>
    <cellStyle name="Shade 4 8 2 2" xfId="41438"/>
    <cellStyle name="Shade 4 8 3" xfId="14941"/>
    <cellStyle name="Shade 4 8 3 2" xfId="32260"/>
    <cellStyle name="Shade 4 8 4" xfId="38647"/>
    <cellStyle name="Shade 4 9" xfId="12041"/>
    <cellStyle name="Shade 4 9 2" xfId="22029"/>
    <cellStyle name="Shade 4 9 2 2" xfId="42509"/>
    <cellStyle name="Shade 4 9 3" xfId="26202"/>
    <cellStyle name="Shade 4 9 3 2" xfId="45269"/>
    <cellStyle name="Shade 4 9 4" xfId="16906"/>
    <cellStyle name="Shade 4 9 4 2" xfId="30330"/>
    <cellStyle name="Shade 4 9 5" xfId="36211"/>
    <cellStyle name="Shade 4 9 6" xfId="38626"/>
    <cellStyle name="Shade 5" xfId="6616"/>
    <cellStyle name="Shade 5 10" xfId="12061"/>
    <cellStyle name="Shade 5 10 2" xfId="22049"/>
    <cellStyle name="Shade 5 10 2 2" xfId="42529"/>
    <cellStyle name="Shade 5 10 3" xfId="26222"/>
    <cellStyle name="Shade 5 10 3 2" xfId="45289"/>
    <cellStyle name="Shade 5 10 4" xfId="16926"/>
    <cellStyle name="Shade 5 10 4 2" xfId="30310"/>
    <cellStyle name="Shade 5 10 5" xfId="36231"/>
    <cellStyle name="Shade 5 11" xfId="10038"/>
    <cellStyle name="Shade 5 11 2" xfId="20062"/>
    <cellStyle name="Shade 5 11 2 2" xfId="38060"/>
    <cellStyle name="Shade 5 11 3" xfId="14903"/>
    <cellStyle name="Shade 5 11 3 2" xfId="32298"/>
    <cellStyle name="Shade 5 11 4" xfId="45101"/>
    <cellStyle name="Shade 5 12" xfId="12078"/>
    <cellStyle name="Shade 5 12 2" xfId="22066"/>
    <cellStyle name="Shade 5 12 2 2" xfId="42546"/>
    <cellStyle name="Shade 5 12 3" xfId="26239"/>
    <cellStyle name="Shade 5 12 3 2" xfId="45306"/>
    <cellStyle name="Shade 5 12 4" xfId="16943"/>
    <cellStyle name="Shade 5 12 4 2" xfId="30293"/>
    <cellStyle name="Shade 5 12 5" xfId="36248"/>
    <cellStyle name="Shade 5 13" xfId="12094"/>
    <cellStyle name="Shade 5 13 2" xfId="22082"/>
    <cellStyle name="Shade 5 13 2 2" xfId="38030"/>
    <cellStyle name="Shade 5 13 3" xfId="16959"/>
    <cellStyle name="Shade 5 13 3 2" xfId="30277"/>
    <cellStyle name="Shade 5 13 4" xfId="35530"/>
    <cellStyle name="Shade 5 14" xfId="9995"/>
    <cellStyle name="Shade 5 14 2" xfId="20019"/>
    <cellStyle name="Shade 5 14 2 2" xfId="43209"/>
    <cellStyle name="Shade 5 14 3" xfId="14860"/>
    <cellStyle name="Shade 5 14 3 2" xfId="32341"/>
    <cellStyle name="Shade 5 14 4" xfId="41947"/>
    <cellStyle name="Shade 5 15" xfId="12109"/>
    <cellStyle name="Shade 5 15 2" xfId="16974"/>
    <cellStyle name="Shade 5 15 2 2" xfId="43112"/>
    <cellStyle name="Shade 5 15 3" xfId="34796"/>
    <cellStyle name="Shade 5 16" xfId="9993"/>
    <cellStyle name="Shade 5 16 2" xfId="20017"/>
    <cellStyle name="Shade 5 16 2 2" xfId="41693"/>
    <cellStyle name="Shade 5 16 3" xfId="24445"/>
    <cellStyle name="Shade 5 16 3 2" xfId="44561"/>
    <cellStyle name="Shade 5 16 4" xfId="14858"/>
    <cellStyle name="Shade 5 16 4 2" xfId="32343"/>
    <cellStyle name="Shade 5 16 5" xfId="38741"/>
    <cellStyle name="Shade 5 17" xfId="12126"/>
    <cellStyle name="Shade 5 17 2" xfId="16991"/>
    <cellStyle name="Shade 5 17 2 2" xfId="35218"/>
    <cellStyle name="Shade 5 17 3" xfId="34779"/>
    <cellStyle name="Shade 5 18" xfId="13902"/>
    <cellStyle name="Shade 5 18 2" xfId="23844"/>
    <cellStyle name="Shade 5 18 2 2" xfId="46636"/>
    <cellStyle name="Shade 5 18 3" xfId="18767"/>
    <cellStyle name="Shade 5 18 3 2" xfId="39661"/>
    <cellStyle name="Shade 5 18 4" xfId="33186"/>
    <cellStyle name="Shade 5 19" xfId="12143"/>
    <cellStyle name="Shade 5 19 2" xfId="22099"/>
    <cellStyle name="Shade 5 19 2 2" xfId="42563"/>
    <cellStyle name="Shade 5 19 3" xfId="26256"/>
    <cellStyle name="Shade 5 19 3 2" xfId="45323"/>
    <cellStyle name="Shade 5 19 4" xfId="17008"/>
    <cellStyle name="Shade 5 19 4 2" xfId="46689"/>
    <cellStyle name="Shade 5 19 5" xfId="36265"/>
    <cellStyle name="Shade 5 2" xfId="11995"/>
    <cellStyle name="Shade 5 2 2" xfId="21983"/>
    <cellStyle name="Shade 5 2 2 2" xfId="45770"/>
    <cellStyle name="Shade 5 2 3" xfId="16860"/>
    <cellStyle name="Shade 5 2 3 2" xfId="30359"/>
    <cellStyle name="Shade 5 2 4" xfId="38635"/>
    <cellStyle name="Shade 5 20" xfId="19448"/>
    <cellStyle name="Shade 5 20 2" xfId="41188"/>
    <cellStyle name="Shade 5 21" xfId="14455"/>
    <cellStyle name="Shade 5 21 2" xfId="38181"/>
    <cellStyle name="Shade 5 22" xfId="9592"/>
    <cellStyle name="Shade 5 22 2" xfId="35068"/>
    <cellStyle name="Shade 5 23" xfId="34882"/>
    <cellStyle name="Shade 5 3" xfId="11978"/>
    <cellStyle name="Shade 5 3 2" xfId="21966"/>
    <cellStyle name="Shade 5 3 2 2" xfId="42480"/>
    <cellStyle name="Shade 5 3 3" xfId="26173"/>
    <cellStyle name="Shade 5 3 3 2" xfId="45240"/>
    <cellStyle name="Shade 5 3 4" xfId="16843"/>
    <cellStyle name="Shade 5 3 4 2" xfId="30376"/>
    <cellStyle name="Shade 5 3 5" xfId="39223"/>
    <cellStyle name="Shade 5 4" xfId="10094"/>
    <cellStyle name="Shade 5 4 2" xfId="20118"/>
    <cellStyle name="Shade 5 4 2 2" xfId="41710"/>
    <cellStyle name="Shade 5 4 3" xfId="24462"/>
    <cellStyle name="Shade 5 4 3 2" xfId="43871"/>
    <cellStyle name="Shade 5 4 4" xfId="14959"/>
    <cellStyle name="Shade 5 4 4 2" xfId="32242"/>
    <cellStyle name="Shade 5 4 5" xfId="42145"/>
    <cellStyle name="Shade 5 5" xfId="12012"/>
    <cellStyle name="Shade 5 5 2" xfId="22000"/>
    <cellStyle name="Shade 5 5 2 2" xfId="42497"/>
    <cellStyle name="Shade 5 5 3" xfId="26190"/>
    <cellStyle name="Shade 5 5 3 2" xfId="45257"/>
    <cellStyle name="Shade 5 5 4" xfId="16877"/>
    <cellStyle name="Shade 5 5 4 2" xfId="39247"/>
    <cellStyle name="Shade 5 5 5" xfId="36182"/>
    <cellStyle name="Shade 5 5 6" xfId="39076"/>
    <cellStyle name="Shade 5 6" xfId="10072"/>
    <cellStyle name="Shade 5 6 2" xfId="20096"/>
    <cellStyle name="Shade 5 6 2 2" xfId="42681"/>
    <cellStyle name="Shade 5 6 3" xfId="14937"/>
    <cellStyle name="Shade 5 6 3 2" xfId="32264"/>
    <cellStyle name="Shade 5 6 4" xfId="38703"/>
    <cellStyle name="Shade 5 7" xfId="12045"/>
    <cellStyle name="Shade 5 7 2" xfId="22033"/>
    <cellStyle name="Shade 5 7 2 2" xfId="42513"/>
    <cellStyle name="Shade 5 7 3" xfId="26206"/>
    <cellStyle name="Shade 5 7 3 2" xfId="45273"/>
    <cellStyle name="Shade 5 7 4" xfId="16910"/>
    <cellStyle name="Shade 5 7 4 2" xfId="30326"/>
    <cellStyle name="Shade 5 7 5" xfId="36215"/>
    <cellStyle name="Shade 5 7 6" xfId="38598"/>
    <cellStyle name="Shade 5 8" xfId="12029"/>
    <cellStyle name="Shade 5 8 2" xfId="22017"/>
    <cellStyle name="Shade 5 8 2 2" xfId="40445"/>
    <cellStyle name="Shade 5 8 3" xfId="16894"/>
    <cellStyle name="Shade 5 8 3 2" xfId="30342"/>
    <cellStyle name="Shade 5 8 4" xfId="36199"/>
    <cellStyle name="Shade 5 8 5" xfId="35724"/>
    <cellStyle name="Shade 5 9" xfId="10055"/>
    <cellStyle name="Shade 5 9 2" xfId="20079"/>
    <cellStyle name="Shade 5 9 2 2" xfId="43705"/>
    <cellStyle name="Shade 5 9 3" xfId="14920"/>
    <cellStyle name="Shade 5 9 3 2" xfId="32281"/>
    <cellStyle name="Shade 5 9 4" xfId="35541"/>
    <cellStyle name="Shade 6" xfId="6617"/>
    <cellStyle name="Shade 6 10" xfId="12062"/>
    <cellStyle name="Shade 6 10 2" xfId="22050"/>
    <cellStyle name="Shade 6 10 2 2" xfId="42530"/>
    <cellStyle name="Shade 6 10 3" xfId="26223"/>
    <cellStyle name="Shade 6 10 3 2" xfId="45290"/>
    <cellStyle name="Shade 6 10 4" xfId="16927"/>
    <cellStyle name="Shade 6 10 4 2" xfId="30309"/>
    <cellStyle name="Shade 6 10 5" xfId="36232"/>
    <cellStyle name="Shade 6 11" xfId="10037"/>
    <cellStyle name="Shade 6 11 2" xfId="20061"/>
    <cellStyle name="Shade 6 11 2 2" xfId="35373"/>
    <cellStyle name="Shade 6 11 3" xfId="14902"/>
    <cellStyle name="Shade 6 11 3 2" xfId="32299"/>
    <cellStyle name="Shade 6 11 4" xfId="39119"/>
    <cellStyle name="Shade 6 12" xfId="12079"/>
    <cellStyle name="Shade 6 12 2" xfId="22067"/>
    <cellStyle name="Shade 6 12 2 2" xfId="42547"/>
    <cellStyle name="Shade 6 12 3" xfId="26240"/>
    <cellStyle name="Shade 6 12 3 2" xfId="45307"/>
    <cellStyle name="Shade 6 12 4" xfId="16944"/>
    <cellStyle name="Shade 6 12 4 2" xfId="30292"/>
    <cellStyle name="Shade 6 12 5" xfId="36249"/>
    <cellStyle name="Shade 6 13" xfId="12095"/>
    <cellStyle name="Shade 6 13 2" xfId="22083"/>
    <cellStyle name="Shade 6 13 2 2" xfId="41264"/>
    <cellStyle name="Shade 6 13 3" xfId="16960"/>
    <cellStyle name="Shade 6 13 3 2" xfId="30276"/>
    <cellStyle name="Shade 6 13 4" xfId="38898"/>
    <cellStyle name="Shade 6 14" xfId="9994"/>
    <cellStyle name="Shade 6 14 2" xfId="20018"/>
    <cellStyle name="Shade 6 14 2 2" xfId="45945"/>
    <cellStyle name="Shade 6 14 3" xfId="14859"/>
    <cellStyle name="Shade 6 14 3 2" xfId="32342"/>
    <cellStyle name="Shade 6 14 4" xfId="44758"/>
    <cellStyle name="Shade 6 15" xfId="12110"/>
    <cellStyle name="Shade 6 15 2" xfId="16975"/>
    <cellStyle name="Shade 6 15 2 2" xfId="36814"/>
    <cellStyle name="Shade 6 15 3" xfId="34795"/>
    <cellStyle name="Shade 6 16" xfId="9992"/>
    <cellStyle name="Shade 6 16 2" xfId="20016"/>
    <cellStyle name="Shade 6 16 2 2" xfId="41692"/>
    <cellStyle name="Shade 6 16 3" xfId="24444"/>
    <cellStyle name="Shade 6 16 3 2" xfId="44560"/>
    <cellStyle name="Shade 6 16 4" xfId="14857"/>
    <cellStyle name="Shade 6 16 4 2" xfId="32344"/>
    <cellStyle name="Shade 6 16 5" xfId="35949"/>
    <cellStyle name="Shade 6 17" xfId="12127"/>
    <cellStyle name="Shade 6 17 2" xfId="16992"/>
    <cellStyle name="Shade 6 17 2 2" xfId="39249"/>
    <cellStyle name="Shade 6 17 3" xfId="34778"/>
    <cellStyle name="Shade 6 18" xfId="9988"/>
    <cellStyle name="Shade 6 18 2" xfId="20012"/>
    <cellStyle name="Shade 6 18 2 2" xfId="37758"/>
    <cellStyle name="Shade 6 18 3" xfId="14853"/>
    <cellStyle name="Shade 6 18 3 2" xfId="32348"/>
    <cellStyle name="Shade 6 18 4" xfId="35888"/>
    <cellStyle name="Shade 6 19" xfId="12144"/>
    <cellStyle name="Shade 6 19 2" xfId="22100"/>
    <cellStyle name="Shade 6 19 2 2" xfId="42564"/>
    <cellStyle name="Shade 6 19 3" xfId="26257"/>
    <cellStyle name="Shade 6 19 3 2" xfId="45324"/>
    <cellStyle name="Shade 6 19 4" xfId="17009"/>
    <cellStyle name="Shade 6 19 4 2" xfId="43989"/>
    <cellStyle name="Shade 6 19 5" xfId="36266"/>
    <cellStyle name="Shade 6 2" xfId="11996"/>
    <cellStyle name="Shade 6 2 2" xfId="21984"/>
    <cellStyle name="Shade 6 2 2 2" xfId="43023"/>
    <cellStyle name="Shade 6 2 3" xfId="16861"/>
    <cellStyle name="Shade 6 2 3 2" xfId="30358"/>
    <cellStyle name="Shade 6 2 4" xfId="41840"/>
    <cellStyle name="Shade 6 20" xfId="19449"/>
    <cellStyle name="Shade 6 20 2" xfId="41189"/>
    <cellStyle name="Shade 6 21" xfId="14456"/>
    <cellStyle name="Shade 6 21 2" xfId="38182"/>
    <cellStyle name="Shade 6 22" xfId="9593"/>
    <cellStyle name="Shade 6 22 2" xfId="35069"/>
    <cellStyle name="Shade 6 23" xfId="34883"/>
    <cellStyle name="Shade 6 3" xfId="11979"/>
    <cellStyle name="Shade 6 3 2" xfId="21967"/>
    <cellStyle name="Shade 6 3 2 2" xfId="42481"/>
    <cellStyle name="Shade 6 3 3" xfId="26174"/>
    <cellStyle name="Shade 6 3 3 2" xfId="45241"/>
    <cellStyle name="Shade 6 3 4" xfId="16844"/>
    <cellStyle name="Shade 6 3 4 2" xfId="30375"/>
    <cellStyle name="Shade 6 3 5" xfId="38692"/>
    <cellStyle name="Shade 6 4" xfId="10093"/>
    <cellStyle name="Shade 6 4 2" xfId="20117"/>
    <cellStyle name="Shade 6 4 2 2" xfId="41709"/>
    <cellStyle name="Shade 6 4 3" xfId="24461"/>
    <cellStyle name="Shade 6 4 3 2" xfId="46575"/>
    <cellStyle name="Shade 6 4 4" xfId="14958"/>
    <cellStyle name="Shade 6 4 4 2" xfId="32243"/>
    <cellStyle name="Shade 6 4 5" xfId="44926"/>
    <cellStyle name="Shade 6 5" xfId="12013"/>
    <cellStyle name="Shade 6 5 2" xfId="22001"/>
    <cellStyle name="Shade 6 5 2 2" xfId="42498"/>
    <cellStyle name="Shade 6 5 3" xfId="26191"/>
    <cellStyle name="Shade 6 5 3 2" xfId="45258"/>
    <cellStyle name="Shade 6 5 4" xfId="16878"/>
    <cellStyle name="Shade 6 5 4 2" xfId="39248"/>
    <cellStyle name="Shade 6 5 5" xfId="36183"/>
    <cellStyle name="Shade 6 5 6" xfId="35982"/>
    <cellStyle name="Shade 6 6" xfId="10071"/>
    <cellStyle name="Shade 6 6 2" xfId="20095"/>
    <cellStyle name="Shade 6 6 2 2" xfId="45442"/>
    <cellStyle name="Shade 6 6 3" xfId="14936"/>
    <cellStyle name="Shade 6 6 3 2" xfId="32265"/>
    <cellStyle name="Shade 6 6 4" xfId="41156"/>
    <cellStyle name="Shade 6 7" xfId="12046"/>
    <cellStyle name="Shade 6 7 2" xfId="22034"/>
    <cellStyle name="Shade 6 7 2 2" xfId="42514"/>
    <cellStyle name="Shade 6 7 3" xfId="26207"/>
    <cellStyle name="Shade 6 7 3 2" xfId="45274"/>
    <cellStyle name="Shade 6 7 4" xfId="16911"/>
    <cellStyle name="Shade 6 7 4 2" xfId="30325"/>
    <cellStyle name="Shade 6 7 5" xfId="36216"/>
    <cellStyle name="Shade 6 7 6" xfId="41802"/>
    <cellStyle name="Shade 6 8" xfId="12030"/>
    <cellStyle name="Shade 6 8 2" xfId="22018"/>
    <cellStyle name="Shade 6 8 2 2" xfId="46467"/>
    <cellStyle name="Shade 6 8 3" xfId="16895"/>
    <cellStyle name="Shade 6 8 3 2" xfId="30341"/>
    <cellStyle name="Shade 6 8 4" xfId="36200"/>
    <cellStyle name="Shade 6 8 5" xfId="39077"/>
    <cellStyle name="Shade 6 9" xfId="10054"/>
    <cellStyle name="Shade 6 9 2" xfId="20078"/>
    <cellStyle name="Shade 6 9 2 2" xfId="46418"/>
    <cellStyle name="Shade 6 9 3" xfId="14919"/>
    <cellStyle name="Shade 6 9 3 2" xfId="32282"/>
    <cellStyle name="Shade 6 9 4" xfId="41852"/>
    <cellStyle name="Shade 7" xfId="11980"/>
    <cellStyle name="Shade 7 2" xfId="21968"/>
    <cellStyle name="Shade 7 2 2" xfId="43594"/>
    <cellStyle name="Shade 7 3" xfId="16845"/>
    <cellStyle name="Shade 7 3 2" xfId="30374"/>
    <cellStyle name="Shade 7 4" xfId="41898"/>
    <cellStyle name="Shade 8" xfId="11963"/>
    <cellStyle name="Shade 8 2" xfId="21951"/>
    <cellStyle name="Shade 8 2 2" xfId="42465"/>
    <cellStyle name="Shade 8 3" xfId="26158"/>
    <cellStyle name="Shade 8 3 2" xfId="45225"/>
    <cellStyle name="Shade 8 4" xfId="16828"/>
    <cellStyle name="Shade 8 4 2" xfId="30391"/>
    <cellStyle name="Shade 8 5" xfId="35579"/>
    <cellStyle name="Shade 9" xfId="10109"/>
    <cellStyle name="Shade 9 2" xfId="20133"/>
    <cellStyle name="Shade 9 2 2" xfId="41725"/>
    <cellStyle name="Shade 9 3" xfId="24477"/>
    <cellStyle name="Shade 9 3 2" xfId="46876"/>
    <cellStyle name="Shade 9 4" xfId="14974"/>
    <cellStyle name="Shade 9 4 2" xfId="32227"/>
    <cellStyle name="Shade 9 5" xfId="39138"/>
    <cellStyle name="Short Date" xfId="6618"/>
    <cellStyle name="Short Time" xfId="6619"/>
    <cellStyle name="Source" xfId="6620"/>
    <cellStyle name="Source Hed" xfId="6621"/>
    <cellStyle name="Source Text" xfId="6622"/>
    <cellStyle name="Standard" xfId="0" builtinId="0"/>
    <cellStyle name="Standard 10" xfId="6623"/>
    <cellStyle name="Standard 10 10" xfId="6624"/>
    <cellStyle name="Standard 10 11" xfId="6625"/>
    <cellStyle name="Standard 10 12" xfId="6626"/>
    <cellStyle name="Standard 10 12 2" xfId="29267"/>
    <cellStyle name="Standard 10 12 3" xfId="29268"/>
    <cellStyle name="Standard 10 13" xfId="6627"/>
    <cellStyle name="Standard 10 14" xfId="6628"/>
    <cellStyle name="Standard 10 15" xfId="29269"/>
    <cellStyle name="Standard 10 16" xfId="29270"/>
    <cellStyle name="Standard 10 2" xfId="6629"/>
    <cellStyle name="Standard 10 2 10" xfId="6630"/>
    <cellStyle name="Standard 10 2 11" xfId="6631"/>
    <cellStyle name="Standard 10 2 12" xfId="6632"/>
    <cellStyle name="Standard 10 2 13" xfId="6633"/>
    <cellStyle name="Standard 10 2 14" xfId="29271"/>
    <cellStyle name="Standard 10 2 2" xfId="6634"/>
    <cellStyle name="Standard 10 2 2 2" xfId="6635"/>
    <cellStyle name="Standard 10 2 2 2 2" xfId="6636"/>
    <cellStyle name="Standard 10 2 2 3" xfId="6637"/>
    <cellStyle name="Standard 10 2 2 3 2" xfId="6638"/>
    <cellStyle name="Standard 10 2 2 4" xfId="6639"/>
    <cellStyle name="Standard 10 2 2 4 2" xfId="6640"/>
    <cellStyle name="Standard 10 2 2 4 3" xfId="6641"/>
    <cellStyle name="Standard 10 2 2 4 4" xfId="6642"/>
    <cellStyle name="Standard 10 2 2 4 5" xfId="6643"/>
    <cellStyle name="Standard 10 2 2 5" xfId="6644"/>
    <cellStyle name="Standard 10 2 2 5 2" xfId="6645"/>
    <cellStyle name="Standard 10 2 2 6" xfId="6646"/>
    <cellStyle name="Standard 10 2 2 7" xfId="6647"/>
    <cellStyle name="Standard 10 2 2 8" xfId="6648"/>
    <cellStyle name="Standard 10 2 3" xfId="6649"/>
    <cellStyle name="Standard 10 2 3 2" xfId="6650"/>
    <cellStyle name="Standard 10 2 4" xfId="6651"/>
    <cellStyle name="Standard 10 2 4 2" xfId="6652"/>
    <cellStyle name="Standard 10 2 5" xfId="6653"/>
    <cellStyle name="Standard 10 2 5 2" xfId="6654"/>
    <cellStyle name="Standard 10 2 6" xfId="6655"/>
    <cellStyle name="Standard 10 2 6 2" xfId="6656"/>
    <cellStyle name="Standard 10 2 7" xfId="6657"/>
    <cellStyle name="Standard 10 2 8" xfId="6658"/>
    <cellStyle name="Standard 10 2 9" xfId="6659"/>
    <cellStyle name="Standard 10 3" xfId="6660"/>
    <cellStyle name="Standard 10 3 2" xfId="6661"/>
    <cellStyle name="Standard 10 3 2 2" xfId="6662"/>
    <cellStyle name="Standard 10 3 3" xfId="6663"/>
    <cellStyle name="Standard 10 3 3 2" xfId="6664"/>
    <cellStyle name="Standard 10 3 4" xfId="6665"/>
    <cellStyle name="Standard 10 3 4 2" xfId="6666"/>
    <cellStyle name="Standard 10 3 5" xfId="6667"/>
    <cellStyle name="Standard 10 3 5 2" xfId="6668"/>
    <cellStyle name="Standard 10 3 6" xfId="6669"/>
    <cellStyle name="Standard 10 3 7" xfId="6670"/>
    <cellStyle name="Standard 10 3 8" xfId="6671"/>
    <cellStyle name="Standard 10 4" xfId="6672"/>
    <cellStyle name="Standard 10 4 2" xfId="6673"/>
    <cellStyle name="Standard 10 5" xfId="6674"/>
    <cellStyle name="Standard 10 5 2" xfId="6675"/>
    <cellStyle name="Standard 10 6" xfId="6676"/>
    <cellStyle name="Standard 10 6 2" xfId="6677"/>
    <cellStyle name="Standard 10 7" xfId="6678"/>
    <cellStyle name="Standard 10 7 2" xfId="6679"/>
    <cellStyle name="Standard 10 8" xfId="6680"/>
    <cellStyle name="Standard 10 9" xfId="6681"/>
    <cellStyle name="Standard 100" xfId="6682"/>
    <cellStyle name="Standard 100 2" xfId="6683"/>
    <cellStyle name="Standard 100 2 2" xfId="6684"/>
    <cellStyle name="Standard 100 2 3" xfId="6685"/>
    <cellStyle name="Standard 100 2 4" xfId="6686"/>
    <cellStyle name="Standard 100 2 5" xfId="6687"/>
    <cellStyle name="Standard 100 2 6" xfId="29272"/>
    <cellStyle name="Standard 100 3" xfId="6688"/>
    <cellStyle name="Standard 100 4" xfId="6689"/>
    <cellStyle name="Standard 100 5" xfId="6690"/>
    <cellStyle name="Standard 100 6" xfId="6691"/>
    <cellStyle name="Standard 100 7" xfId="29273"/>
    <cellStyle name="Standard 101" xfId="6692"/>
    <cellStyle name="Standard 101 2" xfId="6693"/>
    <cellStyle name="Standard 101 2 2" xfId="6694"/>
    <cellStyle name="Standard 101 2 3" xfId="6695"/>
    <cellStyle name="Standard 101 2 4" xfId="6696"/>
    <cellStyle name="Standard 101 2 5" xfId="6697"/>
    <cellStyle name="Standard 101 2 6" xfId="29274"/>
    <cellStyle name="Standard 101 3" xfId="6698"/>
    <cellStyle name="Standard 101 4" xfId="6699"/>
    <cellStyle name="Standard 101 5" xfId="6700"/>
    <cellStyle name="Standard 101 6" xfId="6701"/>
    <cellStyle name="Standard 101 7" xfId="29275"/>
    <cellStyle name="Standard 102" xfId="6702"/>
    <cellStyle name="Standard 102 2" xfId="6703"/>
    <cellStyle name="Standard 102 2 2" xfId="6704"/>
    <cellStyle name="Standard 102 2 3" xfId="6705"/>
    <cellStyle name="Standard 102 2 4" xfId="6706"/>
    <cellStyle name="Standard 102 2 5" xfId="6707"/>
    <cellStyle name="Standard 102 2 6" xfId="29276"/>
    <cellStyle name="Standard 102 3" xfId="6708"/>
    <cellStyle name="Standard 102 4" xfId="6709"/>
    <cellStyle name="Standard 102 5" xfId="6710"/>
    <cellStyle name="Standard 102 6" xfId="6711"/>
    <cellStyle name="Standard 102 7" xfId="29277"/>
    <cellStyle name="Standard 103" xfId="6712"/>
    <cellStyle name="Standard 103 2" xfId="6713"/>
    <cellStyle name="Standard 103 2 2" xfId="6714"/>
    <cellStyle name="Standard 103 2 3" xfId="6715"/>
    <cellStyle name="Standard 103 2 4" xfId="6716"/>
    <cellStyle name="Standard 103 2 5" xfId="6717"/>
    <cellStyle name="Standard 103 2 6" xfId="29278"/>
    <cellStyle name="Standard 103 3" xfId="6718"/>
    <cellStyle name="Standard 103 4" xfId="6719"/>
    <cellStyle name="Standard 103 5" xfId="6720"/>
    <cellStyle name="Standard 103 6" xfId="6721"/>
    <cellStyle name="Standard 103 7" xfId="29279"/>
    <cellStyle name="Standard 103 8" xfId="29280"/>
    <cellStyle name="Standard 104" xfId="6722"/>
    <cellStyle name="Standard 104 2" xfId="6723"/>
    <cellStyle name="Standard 104 2 2" xfId="6724"/>
    <cellStyle name="Standard 104 2 3" xfId="6725"/>
    <cellStyle name="Standard 104 2 4" xfId="6726"/>
    <cellStyle name="Standard 104 2 5" xfId="6727"/>
    <cellStyle name="Standard 104 2 6" xfId="29281"/>
    <cellStyle name="Standard 104 3" xfId="6728"/>
    <cellStyle name="Standard 104 4" xfId="6729"/>
    <cellStyle name="Standard 104 5" xfId="6730"/>
    <cellStyle name="Standard 104 6" xfId="6731"/>
    <cellStyle name="Standard 104 7" xfId="29282"/>
    <cellStyle name="Standard 105" xfId="6732"/>
    <cellStyle name="Standard 105 2" xfId="6733"/>
    <cellStyle name="Standard 105 2 2" xfId="6734"/>
    <cellStyle name="Standard 105 2 3" xfId="6735"/>
    <cellStyle name="Standard 105 2 4" xfId="6736"/>
    <cellStyle name="Standard 105 2 5" xfId="6737"/>
    <cellStyle name="Standard 105 2 6" xfId="29283"/>
    <cellStyle name="Standard 105 3" xfId="6738"/>
    <cellStyle name="Standard 105 4" xfId="6739"/>
    <cellStyle name="Standard 105 5" xfId="6740"/>
    <cellStyle name="Standard 105 6" xfId="6741"/>
    <cellStyle name="Standard 105 7" xfId="29284"/>
    <cellStyle name="Standard 106" xfId="6742"/>
    <cellStyle name="Standard 106 2" xfId="6743"/>
    <cellStyle name="Standard 106 2 2" xfId="6744"/>
    <cellStyle name="Standard 106 2 3" xfId="6745"/>
    <cellStyle name="Standard 106 2 4" xfId="6746"/>
    <cellStyle name="Standard 106 2 5" xfId="6747"/>
    <cellStyle name="Standard 106 2 6" xfId="29285"/>
    <cellStyle name="Standard 106 3" xfId="6748"/>
    <cellStyle name="Standard 106 4" xfId="6749"/>
    <cellStyle name="Standard 106 5" xfId="6750"/>
    <cellStyle name="Standard 106 6" xfId="6751"/>
    <cellStyle name="Standard 106 7" xfId="29286"/>
    <cellStyle name="Standard 107" xfId="6752"/>
    <cellStyle name="Standard 107 2" xfId="6753"/>
    <cellStyle name="Standard 107 2 2" xfId="6754"/>
    <cellStyle name="Standard 107 2 3" xfId="6755"/>
    <cellStyle name="Standard 107 2 4" xfId="6756"/>
    <cellStyle name="Standard 107 2 5" xfId="6757"/>
    <cellStyle name="Standard 107 2 6" xfId="29287"/>
    <cellStyle name="Standard 107 3" xfId="6758"/>
    <cellStyle name="Standard 107 4" xfId="6759"/>
    <cellStyle name="Standard 107 5" xfId="6760"/>
    <cellStyle name="Standard 107 6" xfId="6761"/>
    <cellStyle name="Standard 107 7" xfId="29288"/>
    <cellStyle name="Standard 108" xfId="6762"/>
    <cellStyle name="Standard 108 2" xfId="6763"/>
    <cellStyle name="Standard 108 3" xfId="6764"/>
    <cellStyle name="Standard 108 4" xfId="6765"/>
    <cellStyle name="Standard 108 5" xfId="6766"/>
    <cellStyle name="Standard 108 6" xfId="29289"/>
    <cellStyle name="Standard 109" xfId="6767"/>
    <cellStyle name="Standard 109 2" xfId="6768"/>
    <cellStyle name="Standard 109 3" xfId="6769"/>
    <cellStyle name="Standard 109 4" xfId="6770"/>
    <cellStyle name="Standard 109 5" xfId="6771"/>
    <cellStyle name="Standard 109 6" xfId="29290"/>
    <cellStyle name="Standard 11" xfId="6772"/>
    <cellStyle name="Standard 11 10" xfId="6773"/>
    <cellStyle name="Standard 11 11" xfId="6774"/>
    <cellStyle name="Standard 11 12" xfId="6775"/>
    <cellStyle name="Standard 11 13" xfId="6776"/>
    <cellStyle name="Standard 11 14" xfId="6777"/>
    <cellStyle name="Standard 11 15" xfId="29291"/>
    <cellStyle name="Standard 11 16" xfId="29292"/>
    <cellStyle name="Standard 11 2" xfId="6778"/>
    <cellStyle name="Standard 11 2 10" xfId="6779"/>
    <cellStyle name="Standard 11 2 11" xfId="6780"/>
    <cellStyle name="Standard 11 2 12" xfId="6781"/>
    <cellStyle name="Standard 11 2 13" xfId="6782"/>
    <cellStyle name="Standard 11 2 14" xfId="29293"/>
    <cellStyle name="Standard 11 2 2" xfId="6783"/>
    <cellStyle name="Standard 11 2 2 2" xfId="6784"/>
    <cellStyle name="Standard 11 2 2 2 2" xfId="6785"/>
    <cellStyle name="Standard 11 2 2 3" xfId="6786"/>
    <cellStyle name="Standard 11 2 2 3 2" xfId="6787"/>
    <cellStyle name="Standard 11 2 2 4" xfId="6788"/>
    <cellStyle name="Standard 11 2 2 4 2" xfId="6789"/>
    <cellStyle name="Standard 11 2 2 5" xfId="6790"/>
    <cellStyle name="Standard 11 2 2 5 2" xfId="6791"/>
    <cellStyle name="Standard 11 2 2 6" xfId="6792"/>
    <cellStyle name="Standard 11 2 2 7" xfId="6793"/>
    <cellStyle name="Standard 11 2 2 8" xfId="6794"/>
    <cellStyle name="Standard 11 2 3" xfId="6795"/>
    <cellStyle name="Standard 11 2 3 2" xfId="6796"/>
    <cellStyle name="Standard 11 2 4" xfId="6797"/>
    <cellStyle name="Standard 11 2 4 2" xfId="6798"/>
    <cellStyle name="Standard 11 2 5" xfId="6799"/>
    <cellStyle name="Standard 11 2 5 2" xfId="6800"/>
    <cellStyle name="Standard 11 2 6" xfId="6801"/>
    <cellStyle name="Standard 11 2 6 2" xfId="6802"/>
    <cellStyle name="Standard 11 2 7" xfId="6803"/>
    <cellStyle name="Standard 11 2 8" xfId="6804"/>
    <cellStyle name="Standard 11 2 9" xfId="6805"/>
    <cellStyle name="Standard 11 3" xfId="6806"/>
    <cellStyle name="Standard 11 3 2" xfId="6807"/>
    <cellStyle name="Standard 11 3 2 2" xfId="6808"/>
    <cellStyle name="Standard 11 3 3" xfId="6809"/>
    <cellStyle name="Standard 11 3 3 2" xfId="6810"/>
    <cellStyle name="Standard 11 3 4" xfId="6811"/>
    <cellStyle name="Standard 11 3 4 2" xfId="6812"/>
    <cellStyle name="Standard 11 3 5" xfId="6813"/>
    <cellStyle name="Standard 11 3 5 2" xfId="6814"/>
    <cellStyle name="Standard 11 3 6" xfId="6815"/>
    <cellStyle name="Standard 11 3 7" xfId="6816"/>
    <cellStyle name="Standard 11 3 8" xfId="6817"/>
    <cellStyle name="Standard 11 4" xfId="6818"/>
    <cellStyle name="Standard 11 4 2" xfId="6819"/>
    <cellStyle name="Standard 11 5" xfId="6820"/>
    <cellStyle name="Standard 11 5 2" xfId="6821"/>
    <cellStyle name="Standard 11 6" xfId="6822"/>
    <cellStyle name="Standard 11 6 2" xfId="6823"/>
    <cellStyle name="Standard 11 7" xfId="6824"/>
    <cellStyle name="Standard 11 7 2" xfId="6825"/>
    <cellStyle name="Standard 11 8" xfId="6826"/>
    <cellStyle name="Standard 11 9" xfId="6827"/>
    <cellStyle name="Standard 110" xfId="6828"/>
    <cellStyle name="Standard 110 2" xfId="29294"/>
    <cellStyle name="Standard 111" xfId="6829"/>
    <cellStyle name="Standard 111 2" xfId="29295"/>
    <cellStyle name="Standard 111 3" xfId="29296"/>
    <cellStyle name="Standard 112" xfId="6830"/>
    <cellStyle name="Standard 112 2" xfId="29297"/>
    <cellStyle name="Standard 112 3" xfId="29298"/>
    <cellStyle name="Standard 113" xfId="6831"/>
    <cellStyle name="Standard 114" xfId="2"/>
    <cellStyle name="Standard 115" xfId="28144"/>
    <cellStyle name="Standard 116" xfId="29299"/>
    <cellStyle name="Standard 117" xfId="29300"/>
    <cellStyle name="Standard 118" xfId="29301"/>
    <cellStyle name="Standard 119" xfId="48091"/>
    <cellStyle name="Standard 12" xfId="6832"/>
    <cellStyle name="Standard 12 10" xfId="6833"/>
    <cellStyle name="Standard 12 11" xfId="6834"/>
    <cellStyle name="Standard 12 12" xfId="6835"/>
    <cellStyle name="Standard 12 13" xfId="6836"/>
    <cellStyle name="Standard 12 14" xfId="6837"/>
    <cellStyle name="Standard 12 15" xfId="6838"/>
    <cellStyle name="Standard 12 16" xfId="29302"/>
    <cellStyle name="Standard 12 17" xfId="29303"/>
    <cellStyle name="Standard 12 2" xfId="6839"/>
    <cellStyle name="Standard 12 2 10" xfId="6840"/>
    <cellStyle name="Standard 12 2 11" xfId="6841"/>
    <cellStyle name="Standard 12 2 12" xfId="6842"/>
    <cellStyle name="Standard 12 2 13" xfId="6843"/>
    <cellStyle name="Standard 12 2 14" xfId="6844"/>
    <cellStyle name="Standard 12 2 15" xfId="29304"/>
    <cellStyle name="Standard 12 2 2" xfId="6845"/>
    <cellStyle name="Standard 12 2 2 2" xfId="6846"/>
    <cellStyle name="Standard 12 2 2 2 2" xfId="6847"/>
    <cellStyle name="Standard 12 2 2 2 2 2" xfId="6848"/>
    <cellStyle name="Standard 12 2 2 2 3" xfId="6849"/>
    <cellStyle name="Standard 12 2 2 2 3 2" xfId="6850"/>
    <cellStyle name="Standard 12 2 2 2 4" xfId="6851"/>
    <cellStyle name="Standard 12 2 2 2 4 2" xfId="6852"/>
    <cellStyle name="Standard 12 2 2 2 5" xfId="6853"/>
    <cellStyle name="Standard 12 2 2 2 5 2" xfId="6854"/>
    <cellStyle name="Standard 12 2 2 2 6" xfId="6855"/>
    <cellStyle name="Standard 12 2 2 2 7" xfId="6856"/>
    <cellStyle name="Standard 12 2 2 2 8" xfId="6857"/>
    <cellStyle name="Standard 12 2 2 3" xfId="6858"/>
    <cellStyle name="Standard 12 2 2 3 2" xfId="6859"/>
    <cellStyle name="Standard 12 2 2 4" xfId="6860"/>
    <cellStyle name="Standard 12 2 2 4 2" xfId="6861"/>
    <cellStyle name="Standard 12 2 2 5" xfId="6862"/>
    <cellStyle name="Standard 12 2 2 5 2" xfId="6863"/>
    <cellStyle name="Standard 12 2 2 6" xfId="6864"/>
    <cellStyle name="Standard 12 2 2 6 2" xfId="6865"/>
    <cellStyle name="Standard 12 2 2 7" xfId="6866"/>
    <cellStyle name="Standard 12 2 2 8" xfId="6867"/>
    <cellStyle name="Standard 12 2 2 9" xfId="6868"/>
    <cellStyle name="Standard 12 2 3" xfId="6869"/>
    <cellStyle name="Standard 12 2 3 2" xfId="6870"/>
    <cellStyle name="Standard 12 2 3 2 2" xfId="6871"/>
    <cellStyle name="Standard 12 2 3 3" xfId="6872"/>
    <cellStyle name="Standard 12 2 3 3 2" xfId="6873"/>
    <cellStyle name="Standard 12 2 3 4" xfId="6874"/>
    <cellStyle name="Standard 12 2 3 4 2" xfId="6875"/>
    <cellStyle name="Standard 12 2 3 5" xfId="6876"/>
    <cellStyle name="Standard 12 2 3 5 2" xfId="6877"/>
    <cellStyle name="Standard 12 2 3 6" xfId="6878"/>
    <cellStyle name="Standard 12 2 3 7" xfId="6879"/>
    <cellStyle name="Standard 12 2 3 8" xfId="6880"/>
    <cellStyle name="Standard 12 2 4" xfId="6881"/>
    <cellStyle name="Standard 12 2 4 2" xfId="6882"/>
    <cellStyle name="Standard 12 2 5" xfId="6883"/>
    <cellStyle name="Standard 12 2 5 2" xfId="6884"/>
    <cellStyle name="Standard 12 2 6" xfId="6885"/>
    <cellStyle name="Standard 12 2 6 2" xfId="6886"/>
    <cellStyle name="Standard 12 2 7" xfId="6887"/>
    <cellStyle name="Standard 12 2 7 2" xfId="6888"/>
    <cellStyle name="Standard 12 2 8" xfId="6889"/>
    <cellStyle name="Standard 12 2 9" xfId="6890"/>
    <cellStyle name="Standard 12 3" xfId="6891"/>
    <cellStyle name="Standard 12 3 2" xfId="6892"/>
    <cellStyle name="Standard 12 3 2 2" xfId="6893"/>
    <cellStyle name="Standard 12 3 2 2 2" xfId="6894"/>
    <cellStyle name="Standard 12 3 2 3" xfId="6895"/>
    <cellStyle name="Standard 12 3 2 3 2" xfId="6896"/>
    <cellStyle name="Standard 12 3 2 4" xfId="6897"/>
    <cellStyle name="Standard 12 3 2 4 2" xfId="6898"/>
    <cellStyle name="Standard 12 3 2 5" xfId="6899"/>
    <cellStyle name="Standard 12 3 2 5 2" xfId="6900"/>
    <cellStyle name="Standard 12 3 2 6" xfId="6901"/>
    <cellStyle name="Standard 12 3 2 7" xfId="6902"/>
    <cellStyle name="Standard 12 3 2 8" xfId="6903"/>
    <cellStyle name="Standard 12 3 3" xfId="6904"/>
    <cellStyle name="Standard 12 3 3 2" xfId="6905"/>
    <cellStyle name="Standard 12 3 4" xfId="6906"/>
    <cellStyle name="Standard 12 3 4 2" xfId="6907"/>
    <cellStyle name="Standard 12 3 5" xfId="6908"/>
    <cellStyle name="Standard 12 3 5 2" xfId="6909"/>
    <cellStyle name="Standard 12 3 6" xfId="6910"/>
    <cellStyle name="Standard 12 3 6 2" xfId="6911"/>
    <cellStyle name="Standard 12 3 7" xfId="6912"/>
    <cellStyle name="Standard 12 3 8" xfId="6913"/>
    <cellStyle name="Standard 12 3 9" xfId="6914"/>
    <cellStyle name="Standard 12 4" xfId="6915"/>
    <cellStyle name="Standard 12 4 2" xfId="6916"/>
    <cellStyle name="Standard 12 4 2 2" xfId="6917"/>
    <cellStyle name="Standard 12 4 3" xfId="6918"/>
    <cellStyle name="Standard 12 4 3 2" xfId="6919"/>
    <cellStyle name="Standard 12 4 4" xfId="6920"/>
    <cellStyle name="Standard 12 4 4 2" xfId="6921"/>
    <cellStyle name="Standard 12 4 5" xfId="6922"/>
    <cellStyle name="Standard 12 4 5 2" xfId="6923"/>
    <cellStyle name="Standard 12 4 6" xfId="6924"/>
    <cellStyle name="Standard 12 4 7" xfId="6925"/>
    <cellStyle name="Standard 12 4 8" xfId="6926"/>
    <cellStyle name="Standard 12 5" xfId="6927"/>
    <cellStyle name="Standard 12 5 2" xfId="6928"/>
    <cellStyle name="Standard 12 6" xfId="6929"/>
    <cellStyle name="Standard 12 6 2" xfId="6930"/>
    <cellStyle name="Standard 12 7" xfId="6931"/>
    <cellStyle name="Standard 12 7 2" xfId="6932"/>
    <cellStyle name="Standard 12 8" xfId="6933"/>
    <cellStyle name="Standard 12 8 2" xfId="6934"/>
    <cellStyle name="Standard 12 9" xfId="6935"/>
    <cellStyle name="Standard 13" xfId="6936"/>
    <cellStyle name="Standard 13 2" xfId="6937"/>
    <cellStyle name="Standard 13 2 2" xfId="6938"/>
    <cellStyle name="Standard 13 2 3" xfId="6939"/>
    <cellStyle name="Standard 13 2 4" xfId="6940"/>
    <cellStyle name="Standard 13 2 5" xfId="6941"/>
    <cellStyle name="Standard 13 2 6" xfId="29305"/>
    <cellStyle name="Standard 13 3" xfId="6942"/>
    <cellStyle name="Standard 13 4" xfId="6943"/>
    <cellStyle name="Standard 13 5" xfId="6944"/>
    <cellStyle name="Standard 13 6" xfId="6945"/>
    <cellStyle name="Standard 13 7" xfId="6946"/>
    <cellStyle name="Standard 13 8" xfId="29306"/>
    <cellStyle name="Standard 13 9" xfId="29307"/>
    <cellStyle name="Standard 14" xfId="6947"/>
    <cellStyle name="Standard 14 10" xfId="6948"/>
    <cellStyle name="Standard 14 11" xfId="6949"/>
    <cellStyle name="Standard 14 12" xfId="6950"/>
    <cellStyle name="Standard 14 13" xfId="6951"/>
    <cellStyle name="Standard 14 14" xfId="6952"/>
    <cellStyle name="Standard 14 15" xfId="6953"/>
    <cellStyle name="Standard 14 16" xfId="6954"/>
    <cellStyle name="Standard 14 17" xfId="29308"/>
    <cellStyle name="Standard 14 18" xfId="29309"/>
    <cellStyle name="Standard 14 2" xfId="6955"/>
    <cellStyle name="Standard 14 2 10" xfId="6956"/>
    <cellStyle name="Standard 14 2 11" xfId="6957"/>
    <cellStyle name="Standard 14 2 12" xfId="6958"/>
    <cellStyle name="Standard 14 2 13" xfId="6959"/>
    <cellStyle name="Standard 14 2 14" xfId="29310"/>
    <cellStyle name="Standard 14 2 2" xfId="6960"/>
    <cellStyle name="Standard 14 2 2 2" xfId="6961"/>
    <cellStyle name="Standard 14 2 2 2 2" xfId="6962"/>
    <cellStyle name="Standard 14 2 2 3" xfId="6963"/>
    <cellStyle name="Standard 14 2 2 3 2" xfId="6964"/>
    <cellStyle name="Standard 14 2 2 4" xfId="6965"/>
    <cellStyle name="Standard 14 2 2 4 2" xfId="6966"/>
    <cellStyle name="Standard 14 2 2 5" xfId="6967"/>
    <cellStyle name="Standard 14 2 2 5 2" xfId="6968"/>
    <cellStyle name="Standard 14 2 2 6" xfId="6969"/>
    <cellStyle name="Standard 14 2 2 7" xfId="6970"/>
    <cellStyle name="Standard 14 2 2 8" xfId="6971"/>
    <cellStyle name="Standard 14 2 3" xfId="6972"/>
    <cellStyle name="Standard 14 2 3 2" xfId="6973"/>
    <cellStyle name="Standard 14 2 4" xfId="6974"/>
    <cellStyle name="Standard 14 2 4 2" xfId="6975"/>
    <cellStyle name="Standard 14 2 5" xfId="6976"/>
    <cellStyle name="Standard 14 2 5 2" xfId="6977"/>
    <cellStyle name="Standard 14 2 6" xfId="6978"/>
    <cellStyle name="Standard 14 2 6 2" xfId="6979"/>
    <cellStyle name="Standard 14 2 7" xfId="6980"/>
    <cellStyle name="Standard 14 2 8" xfId="6981"/>
    <cellStyle name="Standard 14 2 9" xfId="6982"/>
    <cellStyle name="Standard 14 3" xfId="6983"/>
    <cellStyle name="Standard 14 3 2" xfId="6984"/>
    <cellStyle name="Standard 14 3 2 2" xfId="6985"/>
    <cellStyle name="Standard 14 3 3" xfId="6986"/>
    <cellStyle name="Standard 14 3 3 2" xfId="6987"/>
    <cellStyle name="Standard 14 3 4" xfId="6988"/>
    <cellStyle name="Standard 14 3 4 2" xfId="6989"/>
    <cellStyle name="Standard 14 3 5" xfId="6990"/>
    <cellStyle name="Standard 14 3 5 2" xfId="6991"/>
    <cellStyle name="Standard 14 3 6" xfId="6992"/>
    <cellStyle name="Standard 14 3 6 2" xfId="6993"/>
    <cellStyle name="Standard 14 3 7" xfId="6994"/>
    <cellStyle name="Standard 14 3 8" xfId="6995"/>
    <cellStyle name="Standard 14 3 9" xfId="6996"/>
    <cellStyle name="Standard 14 4" xfId="6997"/>
    <cellStyle name="Standard 14 4 2" xfId="6998"/>
    <cellStyle name="Standard 14 5" xfId="6999"/>
    <cellStyle name="Standard 14 5 2" xfId="7000"/>
    <cellStyle name="Standard 14 6" xfId="7001"/>
    <cellStyle name="Standard 14 6 2" xfId="7002"/>
    <cellStyle name="Standard 14 7" xfId="7003"/>
    <cellStyle name="Standard 14 7 2" xfId="7004"/>
    <cellStyle name="Standard 14 8" xfId="7005"/>
    <cellStyle name="Standard 14 8 2" xfId="7006"/>
    <cellStyle name="Standard 14 9" xfId="7007"/>
    <cellStyle name="Standard 14 9 2" xfId="7008"/>
    <cellStyle name="Standard 15" xfId="7009"/>
    <cellStyle name="Standard 15 10" xfId="7010"/>
    <cellStyle name="Standard 15 11" xfId="7011"/>
    <cellStyle name="Standard 15 12" xfId="7012"/>
    <cellStyle name="Standard 15 13" xfId="7013"/>
    <cellStyle name="Standard 15 14" xfId="7014"/>
    <cellStyle name="Standard 15 15" xfId="29311"/>
    <cellStyle name="Standard 15 16" xfId="29312"/>
    <cellStyle name="Standard 15 2" xfId="7015"/>
    <cellStyle name="Standard 15 2 10" xfId="7016"/>
    <cellStyle name="Standard 15 2 11" xfId="7017"/>
    <cellStyle name="Standard 15 2 12" xfId="7018"/>
    <cellStyle name="Standard 15 2 13" xfId="7019"/>
    <cellStyle name="Standard 15 2 14" xfId="29313"/>
    <cellStyle name="Standard 15 2 2" xfId="7020"/>
    <cellStyle name="Standard 15 2 2 2" xfId="7021"/>
    <cellStyle name="Standard 15 2 2 2 2" xfId="7022"/>
    <cellStyle name="Standard 15 2 2 3" xfId="7023"/>
    <cellStyle name="Standard 15 2 2 3 2" xfId="7024"/>
    <cellStyle name="Standard 15 2 2 4" xfId="7025"/>
    <cellStyle name="Standard 15 2 2 4 2" xfId="7026"/>
    <cellStyle name="Standard 15 2 2 5" xfId="7027"/>
    <cellStyle name="Standard 15 2 2 5 2" xfId="7028"/>
    <cellStyle name="Standard 15 2 2 6" xfId="7029"/>
    <cellStyle name="Standard 15 2 2 7" xfId="7030"/>
    <cellStyle name="Standard 15 2 2 8" xfId="7031"/>
    <cellStyle name="Standard 15 2 3" xfId="7032"/>
    <cellStyle name="Standard 15 2 3 2" xfId="7033"/>
    <cellStyle name="Standard 15 2 4" xfId="7034"/>
    <cellStyle name="Standard 15 2 4 2" xfId="7035"/>
    <cellStyle name="Standard 15 2 5" xfId="7036"/>
    <cellStyle name="Standard 15 2 5 2" xfId="7037"/>
    <cellStyle name="Standard 15 2 6" xfId="7038"/>
    <cellStyle name="Standard 15 2 6 2" xfId="7039"/>
    <cellStyle name="Standard 15 2 7" xfId="7040"/>
    <cellStyle name="Standard 15 2 8" xfId="7041"/>
    <cellStyle name="Standard 15 2 9" xfId="7042"/>
    <cellStyle name="Standard 15 3" xfId="7043"/>
    <cellStyle name="Standard 15 3 2" xfId="7044"/>
    <cellStyle name="Standard 15 3 2 2" xfId="7045"/>
    <cellStyle name="Standard 15 3 3" xfId="7046"/>
    <cellStyle name="Standard 15 3 3 2" xfId="7047"/>
    <cellStyle name="Standard 15 3 4" xfId="7048"/>
    <cellStyle name="Standard 15 3 4 2" xfId="7049"/>
    <cellStyle name="Standard 15 3 5" xfId="7050"/>
    <cellStyle name="Standard 15 3 5 2" xfId="7051"/>
    <cellStyle name="Standard 15 3 6" xfId="7052"/>
    <cellStyle name="Standard 15 3 7" xfId="7053"/>
    <cellStyle name="Standard 15 3 8" xfId="7054"/>
    <cellStyle name="Standard 15 4" xfId="7055"/>
    <cellStyle name="Standard 15 4 2" xfId="7056"/>
    <cellStyle name="Standard 15 5" xfId="7057"/>
    <cellStyle name="Standard 15 5 2" xfId="7058"/>
    <cellStyle name="Standard 15 6" xfId="7059"/>
    <cellStyle name="Standard 15 6 2" xfId="7060"/>
    <cellStyle name="Standard 15 7" xfId="7061"/>
    <cellStyle name="Standard 15 7 2" xfId="7062"/>
    <cellStyle name="Standard 15 8" xfId="7063"/>
    <cellStyle name="Standard 15 9" xfId="7064"/>
    <cellStyle name="Standard 16" xfId="7065"/>
    <cellStyle name="Standard 16 10" xfId="7066"/>
    <cellStyle name="Standard 16 11" xfId="7067"/>
    <cellStyle name="Standard 16 12" xfId="7068"/>
    <cellStyle name="Standard 16 13" xfId="7069"/>
    <cellStyle name="Standard 16 14" xfId="7070"/>
    <cellStyle name="Standard 16 15" xfId="29314"/>
    <cellStyle name="Standard 16 16" xfId="29315"/>
    <cellStyle name="Standard 16 2" xfId="7071"/>
    <cellStyle name="Standard 16 2 10" xfId="7072"/>
    <cellStyle name="Standard 16 2 11" xfId="7073"/>
    <cellStyle name="Standard 16 2 12" xfId="7074"/>
    <cellStyle name="Standard 16 2 13" xfId="7075"/>
    <cellStyle name="Standard 16 2 14" xfId="29316"/>
    <cellStyle name="Standard 16 2 2" xfId="7076"/>
    <cellStyle name="Standard 16 2 2 2" xfId="7077"/>
    <cellStyle name="Standard 16 2 2 2 2" xfId="7078"/>
    <cellStyle name="Standard 16 2 2 3" xfId="7079"/>
    <cellStyle name="Standard 16 2 2 3 2" xfId="7080"/>
    <cellStyle name="Standard 16 2 2 4" xfId="7081"/>
    <cellStyle name="Standard 16 2 2 4 2" xfId="7082"/>
    <cellStyle name="Standard 16 2 2 5" xfId="7083"/>
    <cellStyle name="Standard 16 2 2 5 2" xfId="7084"/>
    <cellStyle name="Standard 16 2 2 6" xfId="7085"/>
    <cellStyle name="Standard 16 2 2 7" xfId="7086"/>
    <cellStyle name="Standard 16 2 2 8" xfId="7087"/>
    <cellStyle name="Standard 16 2 3" xfId="7088"/>
    <cellStyle name="Standard 16 2 3 2" xfId="7089"/>
    <cellStyle name="Standard 16 2 4" xfId="7090"/>
    <cellStyle name="Standard 16 2 4 2" xfId="7091"/>
    <cellStyle name="Standard 16 2 5" xfId="7092"/>
    <cellStyle name="Standard 16 2 5 2" xfId="7093"/>
    <cellStyle name="Standard 16 2 6" xfId="7094"/>
    <cellStyle name="Standard 16 2 6 2" xfId="7095"/>
    <cellStyle name="Standard 16 2 7" xfId="7096"/>
    <cellStyle name="Standard 16 2 8" xfId="7097"/>
    <cellStyle name="Standard 16 2 9" xfId="7098"/>
    <cellStyle name="Standard 16 3" xfId="7099"/>
    <cellStyle name="Standard 16 3 2" xfId="7100"/>
    <cellStyle name="Standard 16 3 2 2" xfId="7101"/>
    <cellStyle name="Standard 16 3 3" xfId="7102"/>
    <cellStyle name="Standard 16 3 3 2" xfId="7103"/>
    <cellStyle name="Standard 16 3 4" xfId="7104"/>
    <cellStyle name="Standard 16 3 4 2" xfId="7105"/>
    <cellStyle name="Standard 16 3 5" xfId="7106"/>
    <cellStyle name="Standard 16 3 5 2" xfId="7107"/>
    <cellStyle name="Standard 16 3 6" xfId="7108"/>
    <cellStyle name="Standard 16 3 7" xfId="7109"/>
    <cellStyle name="Standard 16 3 8" xfId="7110"/>
    <cellStyle name="Standard 16 4" xfId="7111"/>
    <cellStyle name="Standard 16 4 2" xfId="7112"/>
    <cellStyle name="Standard 16 5" xfId="7113"/>
    <cellStyle name="Standard 16 5 2" xfId="7114"/>
    <cellStyle name="Standard 16 6" xfId="7115"/>
    <cellStyle name="Standard 16 6 2" xfId="7116"/>
    <cellStyle name="Standard 16 7" xfId="7117"/>
    <cellStyle name="Standard 16 7 2" xfId="7118"/>
    <cellStyle name="Standard 16 8" xfId="7119"/>
    <cellStyle name="Standard 16 9" xfId="7120"/>
    <cellStyle name="Standard 17" xfId="7121"/>
    <cellStyle name="Standard 17 10" xfId="7122"/>
    <cellStyle name="Standard 17 10 2" xfId="7123"/>
    <cellStyle name="Standard 17 11" xfId="7124"/>
    <cellStyle name="Standard 17 11 2" xfId="7125"/>
    <cellStyle name="Standard 17 12" xfId="7126"/>
    <cellStyle name="Standard 17 12 2" xfId="7127"/>
    <cellStyle name="Standard 17 13" xfId="7128"/>
    <cellStyle name="Standard 17 13 2" xfId="7129"/>
    <cellStyle name="Standard 17 14" xfId="7130"/>
    <cellStyle name="Standard 17 14 2" xfId="7131"/>
    <cellStyle name="Standard 17 15" xfId="7132"/>
    <cellStyle name="Standard 17 16" xfId="7133"/>
    <cellStyle name="Standard 17 17" xfId="7134"/>
    <cellStyle name="Standard 17 18" xfId="7135"/>
    <cellStyle name="Standard 17 19" xfId="7136"/>
    <cellStyle name="Standard 17 2" xfId="7137"/>
    <cellStyle name="Standard 17 2 10" xfId="7138"/>
    <cellStyle name="Standard 17 2 11" xfId="7139"/>
    <cellStyle name="Standard 17 2 12" xfId="7140"/>
    <cellStyle name="Standard 17 2 13" xfId="7141"/>
    <cellStyle name="Standard 17 2 14" xfId="29317"/>
    <cellStyle name="Standard 17 2 15" xfId="29318"/>
    <cellStyle name="Standard 17 2 2" xfId="7142"/>
    <cellStyle name="Standard 17 2 2 2" xfId="7143"/>
    <cellStyle name="Standard 17 2 2 2 2" xfId="7144"/>
    <cellStyle name="Standard 17 2 2 3" xfId="7145"/>
    <cellStyle name="Standard 17 2 2 3 2" xfId="7146"/>
    <cellStyle name="Standard 17 2 2 4" xfId="7147"/>
    <cellStyle name="Standard 17 2 2 4 2" xfId="7148"/>
    <cellStyle name="Standard 17 2 2 5" xfId="7149"/>
    <cellStyle name="Standard 17 2 2 5 2" xfId="7150"/>
    <cellStyle name="Standard 17 2 2 6" xfId="7151"/>
    <cellStyle name="Standard 17 2 2 7" xfId="7152"/>
    <cellStyle name="Standard 17 2 2 8" xfId="7153"/>
    <cellStyle name="Standard 17 2 3" xfId="7154"/>
    <cellStyle name="Standard 17 2 3 2" xfId="7155"/>
    <cellStyle name="Standard 17 2 4" xfId="7156"/>
    <cellStyle name="Standard 17 2 4 2" xfId="7157"/>
    <cellStyle name="Standard 17 2 5" xfId="7158"/>
    <cellStyle name="Standard 17 2 5 2" xfId="7159"/>
    <cellStyle name="Standard 17 2 6" xfId="7160"/>
    <cellStyle name="Standard 17 2 6 2" xfId="7161"/>
    <cellStyle name="Standard 17 2 7" xfId="7162"/>
    <cellStyle name="Standard 17 2 8" xfId="7163"/>
    <cellStyle name="Standard 17 2 9" xfId="7164"/>
    <cellStyle name="Standard 17 20" xfId="7165"/>
    <cellStyle name="Standard 17 21" xfId="7166"/>
    <cellStyle name="Standard 17 22" xfId="29319"/>
    <cellStyle name="Standard 17 23" xfId="29320"/>
    <cellStyle name="Standard 17 3" xfId="7167"/>
    <cellStyle name="Standard 17 3 2" xfId="7168"/>
    <cellStyle name="Standard 17 3 2 2" xfId="7169"/>
    <cellStyle name="Standard 17 3 3" xfId="7170"/>
    <cellStyle name="Standard 17 3 3 2" xfId="7171"/>
    <cellStyle name="Standard 17 3 4" xfId="7172"/>
    <cellStyle name="Standard 17 3 4 2" xfId="7173"/>
    <cellStyle name="Standard 17 3 5" xfId="7174"/>
    <cellStyle name="Standard 17 3 5 2" xfId="7175"/>
    <cellStyle name="Standard 17 3 6" xfId="7176"/>
    <cellStyle name="Standard 17 3 6 2" xfId="7177"/>
    <cellStyle name="Standard 17 3 7" xfId="7178"/>
    <cellStyle name="Standard 17 3 8" xfId="7179"/>
    <cellStyle name="Standard 17 3 9" xfId="7180"/>
    <cellStyle name="Standard 17 4" xfId="7181"/>
    <cellStyle name="Standard 17 4 2" xfId="7182"/>
    <cellStyle name="Standard 17 4 2 2" xfId="7183"/>
    <cellStyle name="Standard 17 4 2 2 2" xfId="7184"/>
    <cellStyle name="Standard 17 4 2 3" xfId="7185"/>
    <cellStyle name="Standard 17 4 3" xfId="7186"/>
    <cellStyle name="Standard 17 4 3 2" xfId="7187"/>
    <cellStyle name="Standard 17 4 4" xfId="7188"/>
    <cellStyle name="Standard 17 5" xfId="7189"/>
    <cellStyle name="Standard 17 5 2" xfId="7190"/>
    <cellStyle name="Standard 17 5 2 2" xfId="7191"/>
    <cellStyle name="Standard 17 5 3" xfId="7192"/>
    <cellStyle name="Standard 17 6" xfId="7193"/>
    <cellStyle name="Standard 17 6 2" xfId="7194"/>
    <cellStyle name="Standard 17 6 2 2" xfId="7195"/>
    <cellStyle name="Standard 17 6 3" xfId="7196"/>
    <cellStyle name="Standard 17 7" xfId="7197"/>
    <cellStyle name="Standard 17 7 2" xfId="7198"/>
    <cellStyle name="Standard 17 8" xfId="7199"/>
    <cellStyle name="Standard 17 8 2" xfId="7200"/>
    <cellStyle name="Standard 17 9" xfId="7201"/>
    <cellStyle name="Standard 17 9 2" xfId="7202"/>
    <cellStyle name="Standard 18" xfId="7203"/>
    <cellStyle name="Standard 18 10" xfId="7204"/>
    <cellStyle name="Standard 18 11" xfId="7205"/>
    <cellStyle name="Standard 18 12" xfId="7206"/>
    <cellStyle name="Standard 18 13" xfId="7207"/>
    <cellStyle name="Standard 18 14" xfId="7208"/>
    <cellStyle name="Standard 18 15" xfId="7209"/>
    <cellStyle name="Standard 18 16" xfId="29321"/>
    <cellStyle name="Standard 18 2" xfId="7210"/>
    <cellStyle name="Standard 18 2 10" xfId="7211"/>
    <cellStyle name="Standard 18 2 11" xfId="7212"/>
    <cellStyle name="Standard 18 2 12" xfId="7213"/>
    <cellStyle name="Standard 18 2 13" xfId="7214"/>
    <cellStyle name="Standard 18 2 14" xfId="29322"/>
    <cellStyle name="Standard 18 2 2" xfId="7215"/>
    <cellStyle name="Standard 18 2 2 2" xfId="7216"/>
    <cellStyle name="Standard 18 2 2 2 2" xfId="7217"/>
    <cellStyle name="Standard 18 2 2 3" xfId="7218"/>
    <cellStyle name="Standard 18 2 2 3 2" xfId="7219"/>
    <cellStyle name="Standard 18 2 2 4" xfId="7220"/>
    <cellStyle name="Standard 18 2 2 4 2" xfId="7221"/>
    <cellStyle name="Standard 18 2 2 5" xfId="7222"/>
    <cellStyle name="Standard 18 2 2 5 2" xfId="7223"/>
    <cellStyle name="Standard 18 2 2 6" xfId="7224"/>
    <cellStyle name="Standard 18 2 2 7" xfId="7225"/>
    <cellStyle name="Standard 18 2 2 8" xfId="7226"/>
    <cellStyle name="Standard 18 2 3" xfId="7227"/>
    <cellStyle name="Standard 18 2 3 2" xfId="7228"/>
    <cellStyle name="Standard 18 2 4" xfId="7229"/>
    <cellStyle name="Standard 18 2 4 2" xfId="7230"/>
    <cellStyle name="Standard 18 2 5" xfId="7231"/>
    <cellStyle name="Standard 18 2 5 2" xfId="7232"/>
    <cellStyle name="Standard 18 2 6" xfId="7233"/>
    <cellStyle name="Standard 18 2 6 2" xfId="7234"/>
    <cellStyle name="Standard 18 2 7" xfId="7235"/>
    <cellStyle name="Standard 18 2 8" xfId="7236"/>
    <cellStyle name="Standard 18 2 9" xfId="7237"/>
    <cellStyle name="Standard 18 3" xfId="7238"/>
    <cellStyle name="Standard 18 3 2" xfId="7239"/>
    <cellStyle name="Standard 18 3 2 2" xfId="7240"/>
    <cellStyle name="Standard 18 3 3" xfId="7241"/>
    <cellStyle name="Standard 18 3 3 2" xfId="7242"/>
    <cellStyle name="Standard 18 3 4" xfId="7243"/>
    <cellStyle name="Standard 18 3 4 2" xfId="7244"/>
    <cellStyle name="Standard 18 3 5" xfId="7245"/>
    <cellStyle name="Standard 18 3 5 2" xfId="7246"/>
    <cellStyle name="Standard 18 3 6" xfId="7247"/>
    <cellStyle name="Standard 18 3 7" xfId="7248"/>
    <cellStyle name="Standard 18 3 8" xfId="7249"/>
    <cellStyle name="Standard 18 4" xfId="7250"/>
    <cellStyle name="Standard 18 4 2" xfId="7251"/>
    <cellStyle name="Standard 18 5" xfId="7252"/>
    <cellStyle name="Standard 18 5 2" xfId="7253"/>
    <cellStyle name="Standard 18 6" xfId="7254"/>
    <cellStyle name="Standard 18 6 2" xfId="7255"/>
    <cellStyle name="Standard 18 7" xfId="7256"/>
    <cellStyle name="Standard 18 7 2" xfId="7257"/>
    <cellStyle name="Standard 18 8" xfId="7258"/>
    <cellStyle name="Standard 18 8 2" xfId="7259"/>
    <cellStyle name="Standard 18 9" xfId="7260"/>
    <cellStyle name="Standard 19" xfId="7261"/>
    <cellStyle name="Standard 19 10" xfId="7262"/>
    <cellStyle name="Standard 19 11" xfId="7263"/>
    <cellStyle name="Standard 19 12" xfId="7264"/>
    <cellStyle name="Standard 19 13" xfId="7265"/>
    <cellStyle name="Standard 19 14" xfId="7266"/>
    <cellStyle name="Standard 19 15" xfId="29323"/>
    <cellStyle name="Standard 19 2" xfId="7267"/>
    <cellStyle name="Standard 19 2 10" xfId="7268"/>
    <cellStyle name="Standard 19 2 11" xfId="7269"/>
    <cellStyle name="Standard 19 2 12" xfId="7270"/>
    <cellStyle name="Standard 19 2 13" xfId="7271"/>
    <cellStyle name="Standard 19 2 14" xfId="29324"/>
    <cellStyle name="Standard 19 2 2" xfId="7272"/>
    <cellStyle name="Standard 19 2 2 2" xfId="7273"/>
    <cellStyle name="Standard 19 2 3" xfId="7274"/>
    <cellStyle name="Standard 19 2 3 2" xfId="7275"/>
    <cellStyle name="Standard 19 2 4" xfId="7276"/>
    <cellStyle name="Standard 19 2 4 2" xfId="7277"/>
    <cellStyle name="Standard 19 2 5" xfId="7278"/>
    <cellStyle name="Standard 19 2 5 2" xfId="7279"/>
    <cellStyle name="Standard 19 2 6" xfId="7280"/>
    <cellStyle name="Standard 19 2 6 2" xfId="7281"/>
    <cellStyle name="Standard 19 2 7" xfId="7282"/>
    <cellStyle name="Standard 19 2 8" xfId="7283"/>
    <cellStyle name="Standard 19 2 9" xfId="7284"/>
    <cellStyle name="Standard 19 3" xfId="7285"/>
    <cellStyle name="Standard 19 3 2" xfId="7286"/>
    <cellStyle name="Standard 19 4" xfId="7287"/>
    <cellStyle name="Standard 19 4 2" xfId="7288"/>
    <cellStyle name="Standard 19 5" xfId="7289"/>
    <cellStyle name="Standard 19 5 2" xfId="7290"/>
    <cellStyle name="Standard 19 6" xfId="7291"/>
    <cellStyle name="Standard 19 6 2" xfId="7292"/>
    <cellStyle name="Standard 19 7" xfId="7293"/>
    <cellStyle name="Standard 19 7 2" xfId="7294"/>
    <cellStyle name="Standard 19 8" xfId="7295"/>
    <cellStyle name="Standard 19 9" xfId="7296"/>
    <cellStyle name="Standard 2" xfId="7297"/>
    <cellStyle name="Standard 2 10" xfId="7298"/>
    <cellStyle name="Standard 2 10 2" xfId="7299"/>
    <cellStyle name="Standard 2 11" xfId="7300"/>
    <cellStyle name="Standard 2 12" xfId="7301"/>
    <cellStyle name="Standard 2 13" xfId="7302"/>
    <cellStyle name="Standard 2 14" xfId="7303"/>
    <cellStyle name="Standard 2 15" xfId="7304"/>
    <cellStyle name="Standard 2 16" xfId="29325"/>
    <cellStyle name="Standard 2 17" xfId="29326"/>
    <cellStyle name="Standard 2 18" xfId="29327"/>
    <cellStyle name="Standard 2 2" xfId="7305"/>
    <cellStyle name="Standard 2 2 2" xfId="29328"/>
    <cellStyle name="Standard 2 2 3" xfId="29329"/>
    <cellStyle name="Standard 2 3" xfId="7306"/>
    <cellStyle name="Standard 2 3 10" xfId="7307"/>
    <cellStyle name="Standard 2 3 11" xfId="7308"/>
    <cellStyle name="Standard 2 3 12" xfId="7309"/>
    <cellStyle name="Standard 2 3 13" xfId="7310"/>
    <cellStyle name="Standard 2 3 14" xfId="7311"/>
    <cellStyle name="Standard 2 3 15" xfId="29330"/>
    <cellStyle name="Standard 2 3 16" xfId="29331"/>
    <cellStyle name="Standard 2 3 2" xfId="7312"/>
    <cellStyle name="Standard 2 3 2 10" xfId="7313"/>
    <cellStyle name="Standard 2 3 2 11" xfId="7314"/>
    <cellStyle name="Standard 2 3 2 12" xfId="7315"/>
    <cellStyle name="Standard 2 3 2 13" xfId="7316"/>
    <cellStyle name="Standard 2 3 2 14" xfId="29332"/>
    <cellStyle name="Standard 2 3 2 15" xfId="29333"/>
    <cellStyle name="Standard 2 3 2 2" xfId="7317"/>
    <cellStyle name="Standard 2 3 2 2 2" xfId="7318"/>
    <cellStyle name="Standard 2 3 2 2 2 2" xfId="7319"/>
    <cellStyle name="Standard 2 3 2 2 3" xfId="7320"/>
    <cellStyle name="Standard 2 3 2 2 3 2" xfId="7321"/>
    <cellStyle name="Standard 2 3 2 2 4" xfId="7322"/>
    <cellStyle name="Standard 2 3 2 2 4 2" xfId="7323"/>
    <cellStyle name="Standard 2 3 2 2 5" xfId="7324"/>
    <cellStyle name="Standard 2 3 2 2 5 2" xfId="7325"/>
    <cellStyle name="Standard 2 3 2 2 6" xfId="7326"/>
    <cellStyle name="Standard 2 3 2 2 7" xfId="7327"/>
    <cellStyle name="Standard 2 3 2 2 8" xfId="7328"/>
    <cellStyle name="Standard 2 3 2 3" xfId="7329"/>
    <cellStyle name="Standard 2 3 2 3 2" xfId="7330"/>
    <cellStyle name="Standard 2 3 2 4" xfId="7331"/>
    <cellStyle name="Standard 2 3 2 4 2" xfId="7332"/>
    <cellStyle name="Standard 2 3 2 5" xfId="7333"/>
    <cellStyle name="Standard 2 3 2 5 2" xfId="7334"/>
    <cellStyle name="Standard 2 3 2 6" xfId="7335"/>
    <cellStyle name="Standard 2 3 2 6 2" xfId="7336"/>
    <cellStyle name="Standard 2 3 2 7" xfId="7337"/>
    <cellStyle name="Standard 2 3 2 8" xfId="7338"/>
    <cellStyle name="Standard 2 3 2 9" xfId="7339"/>
    <cellStyle name="Standard 2 3 3" xfId="7340"/>
    <cellStyle name="Standard 2 3 3 2" xfId="7341"/>
    <cellStyle name="Standard 2 3 3 2 2" xfId="7342"/>
    <cellStyle name="Standard 2 3 3 3" xfId="7343"/>
    <cellStyle name="Standard 2 3 3 3 2" xfId="7344"/>
    <cellStyle name="Standard 2 3 3 4" xfId="7345"/>
    <cellStyle name="Standard 2 3 3 4 2" xfId="7346"/>
    <cellStyle name="Standard 2 3 3 5" xfId="7347"/>
    <cellStyle name="Standard 2 3 3 5 2" xfId="7348"/>
    <cellStyle name="Standard 2 3 3 6" xfId="7349"/>
    <cellStyle name="Standard 2 3 3 7" xfId="7350"/>
    <cellStyle name="Standard 2 3 3 8" xfId="7351"/>
    <cellStyle name="Standard 2 3 4" xfId="7352"/>
    <cellStyle name="Standard 2 3 4 2" xfId="7353"/>
    <cellStyle name="Standard 2 3 5" xfId="7354"/>
    <cellStyle name="Standard 2 3 5 2" xfId="7355"/>
    <cellStyle name="Standard 2 3 6" xfId="7356"/>
    <cellStyle name="Standard 2 3 6 2" xfId="7357"/>
    <cellStyle name="Standard 2 3 7" xfId="7358"/>
    <cellStyle name="Standard 2 3 7 2" xfId="7359"/>
    <cellStyle name="Standard 2 3 8" xfId="7360"/>
    <cellStyle name="Standard 2 3 9" xfId="7361"/>
    <cellStyle name="Standard 2 4" xfId="7362"/>
    <cellStyle name="Standard 2 4 10" xfId="7363"/>
    <cellStyle name="Standard 2 4 11" xfId="7364"/>
    <cellStyle name="Standard 2 4 12" xfId="29334"/>
    <cellStyle name="Standard 2 4 2" xfId="7365"/>
    <cellStyle name="Standard 2 4 2 2" xfId="7366"/>
    <cellStyle name="Standard 2 4 2 2 2" xfId="7367"/>
    <cellStyle name="Standard 2 4 2 2 2 2" xfId="7368"/>
    <cellStyle name="Standard 2 4 2 2 3" xfId="7369"/>
    <cellStyle name="Standard 2 4 2 2 3 2" xfId="7370"/>
    <cellStyle name="Standard 2 4 2 2 4" xfId="7371"/>
    <cellStyle name="Standard 2 4 2 2 4 2" xfId="7372"/>
    <cellStyle name="Standard 2 4 2 2 5" xfId="7373"/>
    <cellStyle name="Standard 2 4 2 2 5 2" xfId="7374"/>
    <cellStyle name="Standard 2 4 2 2 6" xfId="7375"/>
    <cellStyle name="Standard 2 4 2 2 7" xfId="7376"/>
    <cellStyle name="Standard 2 4 2 2 8" xfId="7377"/>
    <cellStyle name="Standard 2 4 2 3" xfId="7378"/>
    <cellStyle name="Standard 2 4 2 3 2" xfId="7379"/>
    <cellStyle name="Standard 2 4 2 4" xfId="7380"/>
    <cellStyle name="Standard 2 4 2 4 2" xfId="7381"/>
    <cellStyle name="Standard 2 4 2 5" xfId="7382"/>
    <cellStyle name="Standard 2 4 2 5 2" xfId="7383"/>
    <cellStyle name="Standard 2 4 2 6" xfId="7384"/>
    <cellStyle name="Standard 2 4 2 6 2" xfId="7385"/>
    <cellStyle name="Standard 2 4 2 7" xfId="7386"/>
    <cellStyle name="Standard 2 4 2 8" xfId="7387"/>
    <cellStyle name="Standard 2 4 2 9" xfId="7388"/>
    <cellStyle name="Standard 2 4 3" xfId="7389"/>
    <cellStyle name="Standard 2 4 3 2" xfId="7390"/>
    <cellStyle name="Standard 2 4 3 2 2" xfId="7391"/>
    <cellStyle name="Standard 2 4 3 3" xfId="7392"/>
    <cellStyle name="Standard 2 4 3 3 2" xfId="7393"/>
    <cellStyle name="Standard 2 4 3 4" xfId="7394"/>
    <cellStyle name="Standard 2 4 3 4 2" xfId="7395"/>
    <cellStyle name="Standard 2 4 3 5" xfId="7396"/>
    <cellStyle name="Standard 2 4 3 5 2" xfId="7397"/>
    <cellStyle name="Standard 2 4 3 6" xfId="7398"/>
    <cellStyle name="Standard 2 4 3 7" xfId="7399"/>
    <cellStyle name="Standard 2 4 3 8" xfId="7400"/>
    <cellStyle name="Standard 2 4 4" xfId="7401"/>
    <cellStyle name="Standard 2 4 4 2" xfId="7402"/>
    <cellStyle name="Standard 2 4 5" xfId="7403"/>
    <cellStyle name="Standard 2 4 5 2" xfId="7404"/>
    <cellStyle name="Standard 2 4 6" xfId="7405"/>
    <cellStyle name="Standard 2 4 6 2" xfId="7406"/>
    <cellStyle name="Standard 2 4 7" xfId="7407"/>
    <cellStyle name="Standard 2 4 7 2" xfId="7408"/>
    <cellStyle name="Standard 2 4 8" xfId="7409"/>
    <cellStyle name="Standard 2 4 9" xfId="7410"/>
    <cellStyle name="Standard 2 5" xfId="7411"/>
    <cellStyle name="Standard 2 5 10" xfId="7412"/>
    <cellStyle name="Standard 2 5 11" xfId="7413"/>
    <cellStyle name="Standard 2 5 12" xfId="7414"/>
    <cellStyle name="Standard 2 5 13" xfId="7415"/>
    <cellStyle name="Standard 2 5 14" xfId="29335"/>
    <cellStyle name="Standard 2 5 2" xfId="7416"/>
    <cellStyle name="Standard 2 5 2 2" xfId="7417"/>
    <cellStyle name="Standard 2 5 2 2 2" xfId="7418"/>
    <cellStyle name="Standard 2 5 2 3" xfId="7419"/>
    <cellStyle name="Standard 2 5 2 3 2" xfId="7420"/>
    <cellStyle name="Standard 2 5 2 4" xfId="7421"/>
    <cellStyle name="Standard 2 5 2 4 2" xfId="7422"/>
    <cellStyle name="Standard 2 5 2 5" xfId="7423"/>
    <cellStyle name="Standard 2 5 2 5 2" xfId="7424"/>
    <cellStyle name="Standard 2 5 2 6" xfId="7425"/>
    <cellStyle name="Standard 2 5 2 7" xfId="7426"/>
    <cellStyle name="Standard 2 5 2 8" xfId="7427"/>
    <cellStyle name="Standard 2 5 3" xfId="7428"/>
    <cellStyle name="Standard 2 5 3 2" xfId="7429"/>
    <cellStyle name="Standard 2 5 4" xfId="7430"/>
    <cellStyle name="Standard 2 5 4 2" xfId="7431"/>
    <cellStyle name="Standard 2 5 5" xfId="7432"/>
    <cellStyle name="Standard 2 5 5 2" xfId="7433"/>
    <cellStyle name="Standard 2 5 6" xfId="7434"/>
    <cellStyle name="Standard 2 5 6 2" xfId="7435"/>
    <cellStyle name="Standard 2 5 7" xfId="7436"/>
    <cellStyle name="Standard 2 5 8" xfId="7437"/>
    <cellStyle name="Standard 2 5 9" xfId="7438"/>
    <cellStyle name="Standard 2 6" xfId="1"/>
    <cellStyle name="Standard 2 7" xfId="7439"/>
    <cellStyle name="Standard 2 7 2" xfId="7440"/>
    <cellStyle name="Standard 2 7 3" xfId="7441"/>
    <cellStyle name="Standard 2 7 4" xfId="7442"/>
    <cellStyle name="Standard 2 7 4 2" xfId="7443"/>
    <cellStyle name="Standard 2 7 5" xfId="7444"/>
    <cellStyle name="Standard 2 7 5 2" xfId="7445"/>
    <cellStyle name="Standard 2 7 6" xfId="7446"/>
    <cellStyle name="Standard 2 7 6 2" xfId="7447"/>
    <cellStyle name="Standard 2 7 7" xfId="7448"/>
    <cellStyle name="Standard 2 7 8" xfId="7449"/>
    <cellStyle name="Standard 2 7 9" xfId="7450"/>
    <cellStyle name="Standard 2 8" xfId="7451"/>
    <cellStyle name="Standard 2 8 2" xfId="7452"/>
    <cellStyle name="Standard 2 8 2 2" xfId="7453"/>
    <cellStyle name="Standard 2 8 3" xfId="7454"/>
    <cellStyle name="Standard 2 9" xfId="7455"/>
    <cellStyle name="Standard 2_LKW" xfId="7456"/>
    <cellStyle name="Standard 20" xfId="7457"/>
    <cellStyle name="Standard 20 10" xfId="7458"/>
    <cellStyle name="Standard 20 11" xfId="7459"/>
    <cellStyle name="Standard 20 12" xfId="7460"/>
    <cellStyle name="Standard 20 13" xfId="7461"/>
    <cellStyle name="Standard 20 14" xfId="7462"/>
    <cellStyle name="Standard 20 15" xfId="29336"/>
    <cellStyle name="Standard 20 2" xfId="7463"/>
    <cellStyle name="Standard 20 2 2" xfId="7464"/>
    <cellStyle name="Standard 20 2 3" xfId="7465"/>
    <cellStyle name="Standard 20 2 4" xfId="7466"/>
    <cellStyle name="Standard 20 2 5" xfId="7467"/>
    <cellStyle name="Standard 20 2 6" xfId="7468"/>
    <cellStyle name="Standard 20 2 7" xfId="7469"/>
    <cellStyle name="Standard 20 2 8" xfId="29337"/>
    <cellStyle name="Standard 20 3" xfId="7470"/>
    <cellStyle name="Standard 20 3 2" xfId="7471"/>
    <cellStyle name="Standard 20 4" xfId="7472"/>
    <cellStyle name="Standard 20 4 2" xfId="7473"/>
    <cellStyle name="Standard 20 5" xfId="7474"/>
    <cellStyle name="Standard 20 5 2" xfId="7475"/>
    <cellStyle name="Standard 20 6" xfId="7476"/>
    <cellStyle name="Standard 20 6 2" xfId="7477"/>
    <cellStyle name="Standard 20 7" xfId="7478"/>
    <cellStyle name="Standard 20 7 2" xfId="7479"/>
    <cellStyle name="Standard 20 8" xfId="7480"/>
    <cellStyle name="Standard 20 9" xfId="7481"/>
    <cellStyle name="Standard 21" xfId="7482"/>
    <cellStyle name="Standard 21 10" xfId="7483"/>
    <cellStyle name="Standard 21 11" xfId="7484"/>
    <cellStyle name="Standard 21 12" xfId="7485"/>
    <cellStyle name="Standard 21 13" xfId="29338"/>
    <cellStyle name="Standard 21 2" xfId="7486"/>
    <cellStyle name="Standard 21 2 2" xfId="7487"/>
    <cellStyle name="Standard 21 2 2 2" xfId="7488"/>
    <cellStyle name="Standard 21 2 2 3" xfId="7489"/>
    <cellStyle name="Standard 21 2 2 4" xfId="7490"/>
    <cellStyle name="Standard 21 2 2 5" xfId="7491"/>
    <cellStyle name="Standard 21 2 2 6" xfId="29339"/>
    <cellStyle name="Standard 21 2 3" xfId="7492"/>
    <cellStyle name="Standard 21 2 4" xfId="7493"/>
    <cellStyle name="Standard 21 2 5" xfId="7494"/>
    <cellStyle name="Standard 21 2 6" xfId="7495"/>
    <cellStyle name="Standard 21 2 7" xfId="7496"/>
    <cellStyle name="Standard 21 2 8" xfId="7497"/>
    <cellStyle name="Standard 21 2 9" xfId="29340"/>
    <cellStyle name="Standard 21 3" xfId="7498"/>
    <cellStyle name="Standard 21 3 2" xfId="7499"/>
    <cellStyle name="Standard 21 3 2 2" xfId="7500"/>
    <cellStyle name="Standard 21 3 2 3" xfId="7501"/>
    <cellStyle name="Standard 21 3 2 4" xfId="7502"/>
    <cellStyle name="Standard 21 3 2 5" xfId="7503"/>
    <cellStyle name="Standard 21 3 2 6" xfId="29341"/>
    <cellStyle name="Standard 21 3 3" xfId="7504"/>
    <cellStyle name="Standard 21 3 4" xfId="7505"/>
    <cellStyle name="Standard 21 3 5" xfId="7506"/>
    <cellStyle name="Standard 21 3 6" xfId="7507"/>
    <cellStyle name="Standard 21 3 7" xfId="7508"/>
    <cellStyle name="Standard 21 3 8" xfId="29342"/>
    <cellStyle name="Standard 21 4" xfId="7509"/>
    <cellStyle name="Standard 21 4 2" xfId="7510"/>
    <cellStyle name="Standard 21 4 2 2" xfId="7511"/>
    <cellStyle name="Standard 21 4 2 3" xfId="7512"/>
    <cellStyle name="Standard 21 4 2 4" xfId="7513"/>
    <cellStyle name="Standard 21 4 2 5" xfId="7514"/>
    <cellStyle name="Standard 21 4 2 6" xfId="29343"/>
    <cellStyle name="Standard 21 4 3" xfId="7515"/>
    <cellStyle name="Standard 21 4 4" xfId="7516"/>
    <cellStyle name="Standard 21 4 5" xfId="7517"/>
    <cellStyle name="Standard 21 4 6" xfId="7518"/>
    <cellStyle name="Standard 21 4 7" xfId="29344"/>
    <cellStyle name="Standard 21 5" xfId="7519"/>
    <cellStyle name="Standard 21 5 2" xfId="7520"/>
    <cellStyle name="Standard 21 5 2 2" xfId="7521"/>
    <cellStyle name="Standard 21 5 2 3" xfId="7522"/>
    <cellStyle name="Standard 21 5 2 4" xfId="7523"/>
    <cellStyle name="Standard 21 5 2 5" xfId="7524"/>
    <cellStyle name="Standard 21 5 2 6" xfId="29345"/>
    <cellStyle name="Standard 21 5 3" xfId="7525"/>
    <cellStyle name="Standard 21 5 4" xfId="7526"/>
    <cellStyle name="Standard 21 5 5" xfId="7527"/>
    <cellStyle name="Standard 21 5 6" xfId="7528"/>
    <cellStyle name="Standard 21 5 7" xfId="29346"/>
    <cellStyle name="Standard 21 5 8" xfId="29347"/>
    <cellStyle name="Standard 21 6" xfId="7529"/>
    <cellStyle name="Standard 21 6 2" xfId="7530"/>
    <cellStyle name="Standard 21 6 3" xfId="7531"/>
    <cellStyle name="Standard 21 6 4" xfId="7532"/>
    <cellStyle name="Standard 21 6 5" xfId="7533"/>
    <cellStyle name="Standard 21 6 6" xfId="29348"/>
    <cellStyle name="Standard 21 7" xfId="7534"/>
    <cellStyle name="Standard 21 8" xfId="7535"/>
    <cellStyle name="Standard 21 9" xfId="7536"/>
    <cellStyle name="Standard 22" xfId="7537"/>
    <cellStyle name="Standard 22 2" xfId="7538"/>
    <cellStyle name="Standard 22 2 2" xfId="7539"/>
    <cellStyle name="Standard 22 2 3" xfId="7540"/>
    <cellStyle name="Standard 22 2 4" xfId="7541"/>
    <cellStyle name="Standard 22 2 5" xfId="7542"/>
    <cellStyle name="Standard 22 2 6" xfId="29349"/>
    <cellStyle name="Standard 22 3" xfId="7543"/>
    <cellStyle name="Standard 22 4" xfId="7544"/>
    <cellStyle name="Standard 22 5" xfId="7545"/>
    <cellStyle name="Standard 22 6" xfId="7546"/>
    <cellStyle name="Standard 22 7" xfId="7547"/>
    <cellStyle name="Standard 22 8" xfId="29350"/>
    <cellStyle name="Standard 23" xfId="7548"/>
    <cellStyle name="Standard 23 2" xfId="7549"/>
    <cellStyle name="Standard 23 2 2" xfId="7550"/>
    <cellStyle name="Standard 23 2 3" xfId="7551"/>
    <cellStyle name="Standard 23 2 4" xfId="7552"/>
    <cellStyle name="Standard 23 2 5" xfId="7553"/>
    <cellStyle name="Standard 23 2 6" xfId="7554"/>
    <cellStyle name="Standard 23 2 7" xfId="7555"/>
    <cellStyle name="Standard 23 2 8" xfId="29351"/>
    <cellStyle name="Standard 23 3" xfId="7556"/>
    <cellStyle name="Standard 23 4" xfId="7557"/>
    <cellStyle name="Standard 23 5" xfId="7558"/>
    <cellStyle name="Standard 23 6" xfId="7559"/>
    <cellStyle name="Standard 23 7" xfId="7560"/>
    <cellStyle name="Standard 23 8" xfId="7561"/>
    <cellStyle name="Standard 23 9" xfId="29352"/>
    <cellStyle name="Standard 24" xfId="7562"/>
    <cellStyle name="Standard 24 2" xfId="7563"/>
    <cellStyle name="Standard 24 2 2" xfId="7564"/>
    <cellStyle name="Standard 24 2 3" xfId="7565"/>
    <cellStyle name="Standard 24 2 4" xfId="7566"/>
    <cellStyle name="Standard 24 2 5" xfId="7567"/>
    <cellStyle name="Standard 24 2 6" xfId="7568"/>
    <cellStyle name="Standard 24 2 7" xfId="29353"/>
    <cellStyle name="Standard 24 3" xfId="7569"/>
    <cellStyle name="Standard 24 4" xfId="7570"/>
    <cellStyle name="Standard 24 5" xfId="7571"/>
    <cellStyle name="Standard 24 6" xfId="7572"/>
    <cellStyle name="Standard 24 7" xfId="7573"/>
    <cellStyle name="Standard 24 8" xfId="29354"/>
    <cellStyle name="Standard 25" xfId="7574"/>
    <cellStyle name="Standard 25 2" xfId="7575"/>
    <cellStyle name="Standard 25 2 2" xfId="7576"/>
    <cellStyle name="Standard 25 2 3" xfId="7577"/>
    <cellStyle name="Standard 25 2 4" xfId="7578"/>
    <cellStyle name="Standard 25 2 5" xfId="7579"/>
    <cellStyle name="Standard 25 2 6" xfId="7580"/>
    <cellStyle name="Standard 25 2 7" xfId="29355"/>
    <cellStyle name="Standard 25 3" xfId="7581"/>
    <cellStyle name="Standard 25 4" xfId="7582"/>
    <cellStyle name="Standard 25 5" xfId="7583"/>
    <cellStyle name="Standard 25 6" xfId="7584"/>
    <cellStyle name="Standard 25 7" xfId="7585"/>
    <cellStyle name="Standard 25 8" xfId="29356"/>
    <cellStyle name="Standard 26" xfId="7586"/>
    <cellStyle name="Standard 26 2" xfId="7587"/>
    <cellStyle name="Standard 26 2 2" xfId="7588"/>
    <cellStyle name="Standard 26 2 3" xfId="7589"/>
    <cellStyle name="Standard 26 2 4" xfId="7590"/>
    <cellStyle name="Standard 26 2 5" xfId="7591"/>
    <cellStyle name="Standard 26 2 6" xfId="7592"/>
    <cellStyle name="Standard 26 2 7" xfId="29357"/>
    <cellStyle name="Standard 26 3" xfId="7593"/>
    <cellStyle name="Standard 26 4" xfId="7594"/>
    <cellStyle name="Standard 26 5" xfId="7595"/>
    <cellStyle name="Standard 26 6" xfId="7596"/>
    <cellStyle name="Standard 26 7" xfId="7597"/>
    <cellStyle name="Standard 26 8" xfId="29358"/>
    <cellStyle name="Standard 27" xfId="7598"/>
    <cellStyle name="Standard 27 2" xfId="7599"/>
    <cellStyle name="Standard 27 2 2" xfId="7600"/>
    <cellStyle name="Standard 27 2 3" xfId="7601"/>
    <cellStyle name="Standard 27 2 4" xfId="7602"/>
    <cellStyle name="Standard 27 2 5" xfId="7603"/>
    <cellStyle name="Standard 27 2 6" xfId="7604"/>
    <cellStyle name="Standard 27 2 7" xfId="7605"/>
    <cellStyle name="Standard 27 2 8" xfId="29359"/>
    <cellStyle name="Standard 27 3" xfId="7606"/>
    <cellStyle name="Standard 27 4" xfId="7607"/>
    <cellStyle name="Standard 27 5" xfId="7608"/>
    <cellStyle name="Standard 27 6" xfId="7609"/>
    <cellStyle name="Standard 27 7" xfId="7610"/>
    <cellStyle name="Standard 27 8" xfId="7611"/>
    <cellStyle name="Standard 27 9" xfId="29360"/>
    <cellStyle name="Standard 28" xfId="7612"/>
    <cellStyle name="Standard 28 2" xfId="7613"/>
    <cellStyle name="Standard 28 2 2" xfId="7614"/>
    <cellStyle name="Standard 28 2 3" xfId="7615"/>
    <cellStyle name="Standard 28 2 4" xfId="7616"/>
    <cellStyle name="Standard 28 2 5" xfId="7617"/>
    <cellStyle name="Standard 28 2 6" xfId="7618"/>
    <cellStyle name="Standard 28 2 7" xfId="7619"/>
    <cellStyle name="Standard 28 2 8" xfId="29361"/>
    <cellStyle name="Standard 28 3" xfId="7620"/>
    <cellStyle name="Standard 28 4" xfId="7621"/>
    <cellStyle name="Standard 28 5" xfId="7622"/>
    <cellStyle name="Standard 28 6" xfId="7623"/>
    <cellStyle name="Standard 28 7" xfId="7624"/>
    <cellStyle name="Standard 28 8" xfId="7625"/>
    <cellStyle name="Standard 28 9" xfId="29362"/>
    <cellStyle name="Standard 29" xfId="7626"/>
    <cellStyle name="Standard 29 2" xfId="7627"/>
    <cellStyle name="Standard 29 2 2" xfId="7628"/>
    <cellStyle name="Standard 29 2 3" xfId="7629"/>
    <cellStyle name="Standard 29 2 4" xfId="7630"/>
    <cellStyle name="Standard 29 2 5" xfId="7631"/>
    <cellStyle name="Standard 29 2 6" xfId="7632"/>
    <cellStyle name="Standard 29 2 7" xfId="7633"/>
    <cellStyle name="Standard 29 2 8" xfId="29363"/>
    <cellStyle name="Standard 29 3" xfId="7634"/>
    <cellStyle name="Standard 29 4" xfId="7635"/>
    <cellStyle name="Standard 29 5" xfId="7636"/>
    <cellStyle name="Standard 29 6" xfId="7637"/>
    <cellStyle name="Standard 29 7" xfId="7638"/>
    <cellStyle name="Standard 29 8" xfId="7639"/>
    <cellStyle name="Standard 29 9" xfId="29364"/>
    <cellStyle name="Standard 3" xfId="7640"/>
    <cellStyle name="Standard 3 10" xfId="29365"/>
    <cellStyle name="Standard 3 2" xfId="7641"/>
    <cellStyle name="Standard 3 2 10" xfId="7642"/>
    <cellStyle name="Standard 3 2 11" xfId="29366"/>
    <cellStyle name="Standard 3 2 2" xfId="7643"/>
    <cellStyle name="Standard 3 2 2 2" xfId="7644"/>
    <cellStyle name="Standard 3 2 2 2 2" xfId="7645"/>
    <cellStyle name="Standard 3 2 2 2 2 2" xfId="7646"/>
    <cellStyle name="Standard 3 2 2 2 3" xfId="7647"/>
    <cellStyle name="Standard 3 2 2 2 3 2" xfId="7648"/>
    <cellStyle name="Standard 3 2 2 2 4" xfId="7649"/>
    <cellStyle name="Standard 3 2 2 2 4 2" xfId="7650"/>
    <cellStyle name="Standard 3 2 2 2 5" xfId="7651"/>
    <cellStyle name="Standard 3 2 2 2 5 2" xfId="7652"/>
    <cellStyle name="Standard 3 2 2 2 6" xfId="7653"/>
    <cellStyle name="Standard 3 2 2 2 7" xfId="7654"/>
    <cellStyle name="Standard 3 2 2 2 8" xfId="7655"/>
    <cellStyle name="Standard 3 2 2 3" xfId="7656"/>
    <cellStyle name="Standard 3 2 2 3 2" xfId="7657"/>
    <cellStyle name="Standard 3 2 2 4" xfId="7658"/>
    <cellStyle name="Standard 3 2 2 4 2" xfId="7659"/>
    <cellStyle name="Standard 3 2 2 5" xfId="7660"/>
    <cellStyle name="Standard 3 2 2 5 2" xfId="7661"/>
    <cellStyle name="Standard 3 2 2 6" xfId="7662"/>
    <cellStyle name="Standard 3 2 2 6 2" xfId="7663"/>
    <cellStyle name="Standard 3 2 2 7" xfId="7664"/>
    <cellStyle name="Standard 3 2 2 8" xfId="7665"/>
    <cellStyle name="Standard 3 2 2 9" xfId="7666"/>
    <cellStyle name="Standard 3 2 3" xfId="7667"/>
    <cellStyle name="Standard 3 2 3 2" xfId="7668"/>
    <cellStyle name="Standard 3 2 3 2 2" xfId="7669"/>
    <cellStyle name="Standard 3 2 3 3" xfId="7670"/>
    <cellStyle name="Standard 3 2 3 3 2" xfId="7671"/>
    <cellStyle name="Standard 3 2 3 4" xfId="7672"/>
    <cellStyle name="Standard 3 2 3 4 2" xfId="7673"/>
    <cellStyle name="Standard 3 2 3 5" xfId="7674"/>
    <cellStyle name="Standard 3 2 3 5 2" xfId="7675"/>
    <cellStyle name="Standard 3 2 3 6" xfId="7676"/>
    <cellStyle name="Standard 3 2 3 7" xfId="7677"/>
    <cellStyle name="Standard 3 2 3 8" xfId="7678"/>
    <cellStyle name="Standard 3 2 4" xfId="7679"/>
    <cellStyle name="Standard 3 2 4 2" xfId="7680"/>
    <cellStyle name="Standard 3 2 5" xfId="7681"/>
    <cellStyle name="Standard 3 2 5 2" xfId="7682"/>
    <cellStyle name="Standard 3 2 6" xfId="7683"/>
    <cellStyle name="Standard 3 2 6 2" xfId="7684"/>
    <cellStyle name="Standard 3 2 7" xfId="7685"/>
    <cellStyle name="Standard 3 2 7 2" xfId="7686"/>
    <cellStyle name="Standard 3 2 8" xfId="7687"/>
    <cellStyle name="Standard 3 2 9" xfId="7688"/>
    <cellStyle name="Standard 3 3" xfId="7689"/>
    <cellStyle name="Standard 3 3 2" xfId="7690"/>
    <cellStyle name="Standard 3 3 2 2" xfId="7691"/>
    <cellStyle name="Standard 3 3 3" xfId="7692"/>
    <cellStyle name="Standard 3 3 3 2" xfId="7693"/>
    <cellStyle name="Standard 3 3 4" xfId="7694"/>
    <cellStyle name="Standard 3 3 5" xfId="7695"/>
    <cellStyle name="Standard 3 3 6" xfId="7696"/>
    <cellStyle name="Standard 3 4" xfId="7697"/>
    <cellStyle name="Standard 3 4 2" xfId="7698"/>
    <cellStyle name="Standard 3 4 3" xfId="7699"/>
    <cellStyle name="Standard 3 5" xfId="7700"/>
    <cellStyle name="Standard 3 5 2" xfId="7701"/>
    <cellStyle name="Standard 3 6" xfId="7702"/>
    <cellStyle name="Standard 3 6 2" xfId="7703"/>
    <cellStyle name="Standard 3 7" xfId="7704"/>
    <cellStyle name="Standard 3 8" xfId="29367"/>
    <cellStyle name="Standard 3 9" xfId="29368"/>
    <cellStyle name="Standard 30" xfId="7705"/>
    <cellStyle name="Standard 30 10" xfId="29369"/>
    <cellStyle name="Standard 30 2" xfId="7706"/>
    <cellStyle name="Standard 30 2 2" xfId="7707"/>
    <cellStyle name="Standard 30 2 2 2" xfId="7708"/>
    <cellStyle name="Standard 30 2 3" xfId="7709"/>
    <cellStyle name="Standard 30 2 4" xfId="7710"/>
    <cellStyle name="Standard 30 2 5" xfId="7711"/>
    <cellStyle name="Standard 30 2 6" xfId="7712"/>
    <cellStyle name="Standard 30 2 7" xfId="7713"/>
    <cellStyle name="Standard 30 2 8" xfId="7714"/>
    <cellStyle name="Standard 30 2 9" xfId="29370"/>
    <cellStyle name="Standard 30 3" xfId="7715"/>
    <cellStyle name="Standard 30 3 2" xfId="7716"/>
    <cellStyle name="Standard 30 4" xfId="7717"/>
    <cellStyle name="Standard 30 5" xfId="7718"/>
    <cellStyle name="Standard 30 6" xfId="7719"/>
    <cellStyle name="Standard 30 7" xfId="7720"/>
    <cellStyle name="Standard 30 8" xfId="7721"/>
    <cellStyle name="Standard 30 9" xfId="7722"/>
    <cellStyle name="Standard 31" xfId="7723"/>
    <cellStyle name="Standard 31 10" xfId="29371"/>
    <cellStyle name="Standard 31 2" xfId="7724"/>
    <cellStyle name="Standard 31 2 2" xfId="7725"/>
    <cellStyle name="Standard 31 2 2 2" xfId="7726"/>
    <cellStyle name="Standard 31 2 3" xfId="7727"/>
    <cellStyle name="Standard 31 2 4" xfId="7728"/>
    <cellStyle name="Standard 31 2 5" xfId="7729"/>
    <cellStyle name="Standard 31 2 6" xfId="7730"/>
    <cellStyle name="Standard 31 2 7" xfId="7731"/>
    <cellStyle name="Standard 31 2 8" xfId="7732"/>
    <cellStyle name="Standard 31 2 9" xfId="29372"/>
    <cellStyle name="Standard 31 3" xfId="7733"/>
    <cellStyle name="Standard 31 3 2" xfId="7734"/>
    <cellStyle name="Standard 31 4" xfId="7735"/>
    <cellStyle name="Standard 31 5" xfId="7736"/>
    <cellStyle name="Standard 31 6" xfId="7737"/>
    <cellStyle name="Standard 31 7" xfId="7738"/>
    <cellStyle name="Standard 31 8" xfId="7739"/>
    <cellStyle name="Standard 31 9" xfId="7740"/>
    <cellStyle name="Standard 32" xfId="7741"/>
    <cellStyle name="Standard 32 2" xfId="7742"/>
    <cellStyle name="Standard 32 2 2" xfId="7743"/>
    <cellStyle name="Standard 32 2 3" xfId="7744"/>
    <cellStyle name="Standard 32 2 4" xfId="7745"/>
    <cellStyle name="Standard 32 2 5" xfId="7746"/>
    <cellStyle name="Standard 32 2 6" xfId="29373"/>
    <cellStyle name="Standard 32 3" xfId="7747"/>
    <cellStyle name="Standard 32 4" xfId="7748"/>
    <cellStyle name="Standard 32 5" xfId="7749"/>
    <cellStyle name="Standard 32 6" xfId="7750"/>
    <cellStyle name="Standard 32 7" xfId="7751"/>
    <cellStyle name="Standard 32 8" xfId="29374"/>
    <cellStyle name="Standard 33" xfId="7752"/>
    <cellStyle name="Standard 33 2" xfId="7753"/>
    <cellStyle name="Standard 33 2 2" xfId="7754"/>
    <cellStyle name="Standard 33 2 3" xfId="7755"/>
    <cellStyle name="Standard 33 2 4" xfId="7756"/>
    <cellStyle name="Standard 33 2 5" xfId="7757"/>
    <cellStyle name="Standard 33 2 6" xfId="7758"/>
    <cellStyle name="Standard 33 2 7" xfId="29375"/>
    <cellStyle name="Standard 33 3" xfId="7759"/>
    <cellStyle name="Standard 33 4" xfId="7760"/>
    <cellStyle name="Standard 33 5" xfId="7761"/>
    <cellStyle name="Standard 33 6" xfId="7762"/>
    <cellStyle name="Standard 33 7" xfId="7763"/>
    <cellStyle name="Standard 33 8" xfId="29376"/>
    <cellStyle name="Standard 34" xfId="7764"/>
    <cellStyle name="Standard 34 2" xfId="7765"/>
    <cellStyle name="Standard 34 2 2" xfId="7766"/>
    <cellStyle name="Standard 34 2 3" xfId="7767"/>
    <cellStyle name="Standard 34 2 4" xfId="7768"/>
    <cellStyle name="Standard 34 2 5" xfId="7769"/>
    <cellStyle name="Standard 34 2 6" xfId="7770"/>
    <cellStyle name="Standard 34 2 7" xfId="7771"/>
    <cellStyle name="Standard 34 2 8" xfId="29377"/>
    <cellStyle name="Standard 34 3" xfId="7772"/>
    <cellStyle name="Standard 34 4" xfId="7773"/>
    <cellStyle name="Standard 34 5" xfId="7774"/>
    <cellStyle name="Standard 34 6" xfId="7775"/>
    <cellStyle name="Standard 34 7" xfId="7776"/>
    <cellStyle name="Standard 34 8" xfId="7777"/>
    <cellStyle name="Standard 34 9" xfId="29378"/>
    <cellStyle name="Standard 35" xfId="7778"/>
    <cellStyle name="Standard 35 2" xfId="7779"/>
    <cellStyle name="Standard 35 2 2" xfId="7780"/>
    <cellStyle name="Standard 35 2 3" xfId="7781"/>
    <cellStyle name="Standard 35 2 4" xfId="7782"/>
    <cellStyle name="Standard 35 2 5" xfId="7783"/>
    <cellStyle name="Standard 35 2 6" xfId="7784"/>
    <cellStyle name="Standard 35 2 7" xfId="29379"/>
    <cellStyle name="Standard 35 3" xfId="7785"/>
    <cellStyle name="Standard 35 4" xfId="7786"/>
    <cellStyle name="Standard 35 5" xfId="7787"/>
    <cellStyle name="Standard 35 6" xfId="7788"/>
    <cellStyle name="Standard 35 7" xfId="7789"/>
    <cellStyle name="Standard 35 8" xfId="29380"/>
    <cellStyle name="Standard 36" xfId="7790"/>
    <cellStyle name="Standard 36 2" xfId="7791"/>
    <cellStyle name="Standard 36 2 2" xfId="7792"/>
    <cellStyle name="Standard 36 2 3" xfId="7793"/>
    <cellStyle name="Standard 36 2 4" xfId="7794"/>
    <cellStyle name="Standard 36 2 5" xfId="7795"/>
    <cellStyle name="Standard 36 2 6" xfId="7796"/>
    <cellStyle name="Standard 36 2 7" xfId="7797"/>
    <cellStyle name="Standard 36 2 8" xfId="29381"/>
    <cellStyle name="Standard 36 3" xfId="7798"/>
    <cellStyle name="Standard 36 4" xfId="7799"/>
    <cellStyle name="Standard 36 5" xfId="7800"/>
    <cellStyle name="Standard 36 6" xfId="7801"/>
    <cellStyle name="Standard 36 7" xfId="7802"/>
    <cellStyle name="Standard 36 8" xfId="7803"/>
    <cellStyle name="Standard 36 9" xfId="29382"/>
    <cellStyle name="Standard 37" xfId="7804"/>
    <cellStyle name="Standard 37 2" xfId="7805"/>
    <cellStyle name="Standard 37 2 2" xfId="7806"/>
    <cellStyle name="Standard 37 2 3" xfId="7807"/>
    <cellStyle name="Standard 37 2 4" xfId="7808"/>
    <cellStyle name="Standard 37 2 5" xfId="7809"/>
    <cellStyle name="Standard 37 2 6" xfId="29383"/>
    <cellStyle name="Standard 37 3" xfId="7810"/>
    <cellStyle name="Standard 37 4" xfId="7811"/>
    <cellStyle name="Standard 37 5" xfId="7812"/>
    <cellStyle name="Standard 37 6" xfId="7813"/>
    <cellStyle name="Standard 37 7" xfId="7814"/>
    <cellStyle name="Standard 37 8" xfId="29384"/>
    <cellStyle name="Standard 38" xfId="7815"/>
    <cellStyle name="Standard 38 2" xfId="7816"/>
    <cellStyle name="Standard 38 2 2" xfId="7817"/>
    <cellStyle name="Standard 38 2 3" xfId="7818"/>
    <cellStyle name="Standard 38 2 4" xfId="7819"/>
    <cellStyle name="Standard 38 2 5" xfId="7820"/>
    <cellStyle name="Standard 38 2 6" xfId="7821"/>
    <cellStyle name="Standard 38 2 7" xfId="29385"/>
    <cellStyle name="Standard 38 3" xfId="7822"/>
    <cellStyle name="Standard 38 4" xfId="7823"/>
    <cellStyle name="Standard 38 5" xfId="7824"/>
    <cellStyle name="Standard 38 6" xfId="7825"/>
    <cellStyle name="Standard 38 7" xfId="7826"/>
    <cellStyle name="Standard 38 8" xfId="29386"/>
    <cellStyle name="Standard 39" xfId="7827"/>
    <cellStyle name="Standard 39 2" xfId="7828"/>
    <cellStyle name="Standard 39 2 2" xfId="7829"/>
    <cellStyle name="Standard 39 2 3" xfId="7830"/>
    <cellStyle name="Standard 39 2 4" xfId="7831"/>
    <cellStyle name="Standard 39 2 5" xfId="7832"/>
    <cellStyle name="Standard 39 2 6" xfId="7833"/>
    <cellStyle name="Standard 39 2 7" xfId="7834"/>
    <cellStyle name="Standard 39 2 8" xfId="29387"/>
    <cellStyle name="Standard 39 3" xfId="7835"/>
    <cellStyle name="Standard 39 4" xfId="7836"/>
    <cellStyle name="Standard 39 5" xfId="7837"/>
    <cellStyle name="Standard 39 6" xfId="7838"/>
    <cellStyle name="Standard 39 7" xfId="7839"/>
    <cellStyle name="Standard 39 8" xfId="7840"/>
    <cellStyle name="Standard 39 9" xfId="29388"/>
    <cellStyle name="Standard 4" xfId="7841"/>
    <cellStyle name="Standard 4 10" xfId="7842"/>
    <cellStyle name="Standard 4 11" xfId="7843"/>
    <cellStyle name="Standard 4 11 2" xfId="7844"/>
    <cellStyle name="Standard 4 12" xfId="7845"/>
    <cellStyle name="Standard 4 12 2" xfId="7846"/>
    <cellStyle name="Standard 4 12 3" xfId="7847"/>
    <cellStyle name="Standard 4 12 4" xfId="7848"/>
    <cellStyle name="Standard 4 12 5" xfId="7849"/>
    <cellStyle name="Standard 4 12 6" xfId="29389"/>
    <cellStyle name="Standard 4 13" xfId="7850"/>
    <cellStyle name="Standard 4 14" xfId="7851"/>
    <cellStyle name="Standard 4 15" xfId="7852"/>
    <cellStyle name="Standard 4 16" xfId="7853"/>
    <cellStyle name="Standard 4 17" xfId="7854"/>
    <cellStyle name="Standard 4 18" xfId="29390"/>
    <cellStyle name="Standard 4 19" xfId="29391"/>
    <cellStyle name="Standard 4 2" xfId="7855"/>
    <cellStyle name="Standard 4 2 10" xfId="7856"/>
    <cellStyle name="Standard 4 2 11" xfId="7857"/>
    <cellStyle name="Standard 4 2 12" xfId="7858"/>
    <cellStyle name="Standard 4 2 13" xfId="7859"/>
    <cellStyle name="Standard 4 2 14" xfId="7860"/>
    <cellStyle name="Standard 4 2 15" xfId="7861"/>
    <cellStyle name="Standard 4 2 16" xfId="29392"/>
    <cellStyle name="Standard 4 2 17" xfId="29393"/>
    <cellStyle name="Standard 4 2 2" xfId="7862"/>
    <cellStyle name="Standard 4 2 2 10" xfId="7863"/>
    <cellStyle name="Standard 4 2 2 11" xfId="7864"/>
    <cellStyle name="Standard 4 2 2 12" xfId="7865"/>
    <cellStyle name="Standard 4 2 2 13" xfId="7866"/>
    <cellStyle name="Standard 4 2 2 14" xfId="7867"/>
    <cellStyle name="Standard 4 2 2 15" xfId="29394"/>
    <cellStyle name="Standard 4 2 2 2" xfId="7868"/>
    <cellStyle name="Standard 4 2 2 2 2" xfId="7869"/>
    <cellStyle name="Standard 4 2 2 2 2 2" xfId="7870"/>
    <cellStyle name="Standard 4 2 2 2 2 2 2" xfId="7871"/>
    <cellStyle name="Standard 4 2 2 2 2 3" xfId="7872"/>
    <cellStyle name="Standard 4 2 2 2 2 3 2" xfId="7873"/>
    <cellStyle name="Standard 4 2 2 2 2 4" xfId="7874"/>
    <cellStyle name="Standard 4 2 2 2 2 4 2" xfId="7875"/>
    <cellStyle name="Standard 4 2 2 2 2 5" xfId="7876"/>
    <cellStyle name="Standard 4 2 2 2 2 5 2" xfId="7877"/>
    <cellStyle name="Standard 4 2 2 2 2 6" xfId="7878"/>
    <cellStyle name="Standard 4 2 2 2 2 7" xfId="7879"/>
    <cellStyle name="Standard 4 2 2 2 2 8" xfId="7880"/>
    <cellStyle name="Standard 4 2 2 2 3" xfId="7881"/>
    <cellStyle name="Standard 4 2 2 2 3 2" xfId="7882"/>
    <cellStyle name="Standard 4 2 2 2 4" xfId="7883"/>
    <cellStyle name="Standard 4 2 2 2 4 2" xfId="7884"/>
    <cellStyle name="Standard 4 2 2 2 5" xfId="7885"/>
    <cellStyle name="Standard 4 2 2 2 5 2" xfId="7886"/>
    <cellStyle name="Standard 4 2 2 2 6" xfId="7887"/>
    <cellStyle name="Standard 4 2 2 2 6 2" xfId="7888"/>
    <cellStyle name="Standard 4 2 2 2 7" xfId="7889"/>
    <cellStyle name="Standard 4 2 2 2 8" xfId="7890"/>
    <cellStyle name="Standard 4 2 2 2 9" xfId="7891"/>
    <cellStyle name="Standard 4 2 2 3" xfId="7892"/>
    <cellStyle name="Standard 4 2 2 3 2" xfId="7893"/>
    <cellStyle name="Standard 4 2 2 3 2 2" xfId="7894"/>
    <cellStyle name="Standard 4 2 2 3 3" xfId="7895"/>
    <cellStyle name="Standard 4 2 2 3 3 2" xfId="7896"/>
    <cellStyle name="Standard 4 2 2 3 4" xfId="7897"/>
    <cellStyle name="Standard 4 2 2 3 4 2" xfId="7898"/>
    <cellStyle name="Standard 4 2 2 3 5" xfId="7899"/>
    <cellStyle name="Standard 4 2 2 3 5 2" xfId="7900"/>
    <cellStyle name="Standard 4 2 2 3 6" xfId="7901"/>
    <cellStyle name="Standard 4 2 2 3 7" xfId="7902"/>
    <cellStyle name="Standard 4 2 2 3 8" xfId="7903"/>
    <cellStyle name="Standard 4 2 2 4" xfId="7904"/>
    <cellStyle name="Standard 4 2 2 4 2" xfId="7905"/>
    <cellStyle name="Standard 4 2 2 5" xfId="7906"/>
    <cellStyle name="Standard 4 2 2 5 2" xfId="7907"/>
    <cellStyle name="Standard 4 2 2 6" xfId="7908"/>
    <cellStyle name="Standard 4 2 2 6 2" xfId="7909"/>
    <cellStyle name="Standard 4 2 2 7" xfId="7910"/>
    <cellStyle name="Standard 4 2 2 7 2" xfId="7911"/>
    <cellStyle name="Standard 4 2 2 8" xfId="7912"/>
    <cellStyle name="Standard 4 2 2 9" xfId="7913"/>
    <cellStyle name="Standard 4 2 3" xfId="7914"/>
    <cellStyle name="Standard 4 2 3 2" xfId="7915"/>
    <cellStyle name="Standard 4 2 3 2 2" xfId="7916"/>
    <cellStyle name="Standard 4 2 3 2 2 2" xfId="7917"/>
    <cellStyle name="Standard 4 2 3 2 3" xfId="7918"/>
    <cellStyle name="Standard 4 2 3 2 3 2" xfId="7919"/>
    <cellStyle name="Standard 4 2 3 2 4" xfId="7920"/>
    <cellStyle name="Standard 4 2 3 2 4 2" xfId="7921"/>
    <cellStyle name="Standard 4 2 3 2 5" xfId="7922"/>
    <cellStyle name="Standard 4 2 3 2 5 2" xfId="7923"/>
    <cellStyle name="Standard 4 2 3 2 6" xfId="7924"/>
    <cellStyle name="Standard 4 2 3 2 7" xfId="7925"/>
    <cellStyle name="Standard 4 2 3 2 8" xfId="7926"/>
    <cellStyle name="Standard 4 2 3 3" xfId="7927"/>
    <cellStyle name="Standard 4 2 3 3 2" xfId="7928"/>
    <cellStyle name="Standard 4 2 3 4" xfId="7929"/>
    <cellStyle name="Standard 4 2 3 4 2" xfId="7930"/>
    <cellStyle name="Standard 4 2 3 5" xfId="7931"/>
    <cellStyle name="Standard 4 2 3 5 2" xfId="7932"/>
    <cellStyle name="Standard 4 2 3 6" xfId="7933"/>
    <cellStyle name="Standard 4 2 3 6 2" xfId="7934"/>
    <cellStyle name="Standard 4 2 3 7" xfId="7935"/>
    <cellStyle name="Standard 4 2 3 8" xfId="7936"/>
    <cellStyle name="Standard 4 2 3 9" xfId="7937"/>
    <cellStyle name="Standard 4 2 4" xfId="7938"/>
    <cellStyle name="Standard 4 2 4 2" xfId="7939"/>
    <cellStyle name="Standard 4 2 4 3" xfId="7940"/>
    <cellStyle name="Standard 4 2 4 3 2" xfId="7941"/>
    <cellStyle name="Standard 4 2 4 4" xfId="7942"/>
    <cellStyle name="Standard 4 2 4 4 2" xfId="7943"/>
    <cellStyle name="Standard 4 2 4 5" xfId="7944"/>
    <cellStyle name="Standard 4 2 4 5 2" xfId="7945"/>
    <cellStyle name="Standard 4 2 4 6" xfId="7946"/>
    <cellStyle name="Standard 4 2 4 7" xfId="7947"/>
    <cellStyle name="Standard 4 2 4 8" xfId="7948"/>
    <cellStyle name="Standard 4 2 5" xfId="7949"/>
    <cellStyle name="Standard 4 2 6" xfId="7950"/>
    <cellStyle name="Standard 4 2 6 2" xfId="7951"/>
    <cellStyle name="Standard 4 2 7" xfId="7952"/>
    <cellStyle name="Standard 4 2 7 2" xfId="7953"/>
    <cellStyle name="Standard 4 2 8" xfId="7954"/>
    <cellStyle name="Standard 4 2 8 2" xfId="7955"/>
    <cellStyle name="Standard 4 2 9" xfId="7956"/>
    <cellStyle name="Standard 4 20" xfId="29395"/>
    <cellStyle name="Standard 4 21" xfId="29396"/>
    <cellStyle name="Standard 4 22" xfId="29397"/>
    <cellStyle name="Standard 4 3" xfId="7957"/>
    <cellStyle name="Standard 4 3 10" xfId="7958"/>
    <cellStyle name="Standard 4 3 11" xfId="7959"/>
    <cellStyle name="Standard 4 3 12" xfId="7960"/>
    <cellStyle name="Standard 4 3 13" xfId="7961"/>
    <cellStyle name="Standard 4 3 14" xfId="7962"/>
    <cellStyle name="Standard 4 3 15" xfId="7963"/>
    <cellStyle name="Standard 4 3 16" xfId="7964"/>
    <cellStyle name="Standard 4 3 17" xfId="29398"/>
    <cellStyle name="Standard 4 3 18" xfId="29399"/>
    <cellStyle name="Standard 4 3 2" xfId="7965"/>
    <cellStyle name="Standard 4 3 2 10" xfId="7966"/>
    <cellStyle name="Standard 4 3 2 11" xfId="7967"/>
    <cellStyle name="Standard 4 3 2 12" xfId="7968"/>
    <cellStyle name="Standard 4 3 2 13" xfId="7969"/>
    <cellStyle name="Standard 4 3 2 14" xfId="7970"/>
    <cellStyle name="Standard 4 3 2 15" xfId="29400"/>
    <cellStyle name="Standard 4 3 2 16" xfId="29401"/>
    <cellStyle name="Standard 4 3 2 2" xfId="7971"/>
    <cellStyle name="Standard 4 3 2 2 10" xfId="7972"/>
    <cellStyle name="Standard 4 3 2 2 11" xfId="7973"/>
    <cellStyle name="Standard 4 3 2 2 12" xfId="7974"/>
    <cellStyle name="Standard 4 3 2 2 13" xfId="7975"/>
    <cellStyle name="Standard 4 3 2 2 14" xfId="29402"/>
    <cellStyle name="Standard 4 3 2 2 15" xfId="29403"/>
    <cellStyle name="Standard 4 3 2 2 2" xfId="7976"/>
    <cellStyle name="Standard 4 3 2 2 2 2" xfId="7977"/>
    <cellStyle name="Standard 4 3 2 2 2 2 2" xfId="7978"/>
    <cellStyle name="Standard 4 3 2 2 2 3" xfId="7979"/>
    <cellStyle name="Standard 4 3 2 2 2 3 2" xfId="7980"/>
    <cellStyle name="Standard 4 3 2 2 2 4" xfId="7981"/>
    <cellStyle name="Standard 4 3 2 2 2 4 2" xfId="7982"/>
    <cellStyle name="Standard 4 3 2 2 2 5" xfId="7983"/>
    <cellStyle name="Standard 4 3 2 2 2 5 2" xfId="7984"/>
    <cellStyle name="Standard 4 3 2 2 2 6" xfId="7985"/>
    <cellStyle name="Standard 4 3 2 2 2 7" xfId="7986"/>
    <cellStyle name="Standard 4 3 2 2 2 8" xfId="7987"/>
    <cellStyle name="Standard 4 3 2 2 3" xfId="7988"/>
    <cellStyle name="Standard 4 3 2 2 3 2" xfId="7989"/>
    <cellStyle name="Standard 4 3 2 2 4" xfId="7990"/>
    <cellStyle name="Standard 4 3 2 2 4 2" xfId="7991"/>
    <cellStyle name="Standard 4 3 2 2 5" xfId="7992"/>
    <cellStyle name="Standard 4 3 2 2 5 2" xfId="7993"/>
    <cellStyle name="Standard 4 3 2 2 6" xfId="7994"/>
    <cellStyle name="Standard 4 3 2 2 6 2" xfId="7995"/>
    <cellStyle name="Standard 4 3 2 2 7" xfId="7996"/>
    <cellStyle name="Standard 4 3 2 2 8" xfId="7997"/>
    <cellStyle name="Standard 4 3 2 2 9" xfId="7998"/>
    <cellStyle name="Standard 4 3 2 3" xfId="7999"/>
    <cellStyle name="Standard 4 3 2 3 2" xfId="8000"/>
    <cellStyle name="Standard 4 3 2 3 2 2" xfId="8001"/>
    <cellStyle name="Standard 4 3 2 3 3" xfId="8002"/>
    <cellStyle name="Standard 4 3 2 3 3 2" xfId="8003"/>
    <cellStyle name="Standard 4 3 2 3 4" xfId="8004"/>
    <cellStyle name="Standard 4 3 2 3 4 2" xfId="8005"/>
    <cellStyle name="Standard 4 3 2 3 5" xfId="8006"/>
    <cellStyle name="Standard 4 3 2 3 5 2" xfId="8007"/>
    <cellStyle name="Standard 4 3 2 3 6" xfId="8008"/>
    <cellStyle name="Standard 4 3 2 3 7" xfId="8009"/>
    <cellStyle name="Standard 4 3 2 3 8" xfId="8010"/>
    <cellStyle name="Standard 4 3 2 4" xfId="8011"/>
    <cellStyle name="Standard 4 3 2 4 2" xfId="8012"/>
    <cellStyle name="Standard 4 3 2 5" xfId="8013"/>
    <cellStyle name="Standard 4 3 2 5 2" xfId="8014"/>
    <cellStyle name="Standard 4 3 2 6" xfId="8015"/>
    <cellStyle name="Standard 4 3 2 6 2" xfId="8016"/>
    <cellStyle name="Standard 4 3 2 7" xfId="8017"/>
    <cellStyle name="Standard 4 3 2 7 2" xfId="8018"/>
    <cellStyle name="Standard 4 3 2 8" xfId="8019"/>
    <cellStyle name="Standard 4 3 2 9" xfId="8020"/>
    <cellStyle name="Standard 4 3 3" xfId="8021"/>
    <cellStyle name="Standard 4 3 3 10" xfId="8022"/>
    <cellStyle name="Standard 4 3 3 11" xfId="8023"/>
    <cellStyle name="Standard 4 3 3 12" xfId="8024"/>
    <cellStyle name="Standard 4 3 3 13" xfId="8025"/>
    <cellStyle name="Standard 4 3 3 14" xfId="29404"/>
    <cellStyle name="Standard 4 3 3 15" xfId="29405"/>
    <cellStyle name="Standard 4 3 3 2" xfId="8026"/>
    <cellStyle name="Standard 4 3 3 2 2" xfId="8027"/>
    <cellStyle name="Standard 4 3 3 2 2 2" xfId="8028"/>
    <cellStyle name="Standard 4 3 3 2 3" xfId="8029"/>
    <cellStyle name="Standard 4 3 3 2 3 2" xfId="8030"/>
    <cellStyle name="Standard 4 3 3 2 4" xfId="8031"/>
    <cellStyle name="Standard 4 3 3 2 4 2" xfId="8032"/>
    <cellStyle name="Standard 4 3 3 2 5" xfId="8033"/>
    <cellStyle name="Standard 4 3 3 2 5 2" xfId="8034"/>
    <cellStyle name="Standard 4 3 3 2 6" xfId="8035"/>
    <cellStyle name="Standard 4 3 3 2 7" xfId="8036"/>
    <cellStyle name="Standard 4 3 3 2 8" xfId="8037"/>
    <cellStyle name="Standard 4 3 3 2 9" xfId="29406"/>
    <cellStyle name="Standard 4 3 3 3" xfId="8038"/>
    <cellStyle name="Standard 4 3 3 3 2" xfId="8039"/>
    <cellStyle name="Standard 4 3 3 4" xfId="8040"/>
    <cellStyle name="Standard 4 3 3 4 2" xfId="8041"/>
    <cellStyle name="Standard 4 3 3 5" xfId="8042"/>
    <cellStyle name="Standard 4 3 3 5 2" xfId="8043"/>
    <cellStyle name="Standard 4 3 3 6" xfId="8044"/>
    <cellStyle name="Standard 4 3 3 6 2" xfId="8045"/>
    <cellStyle name="Standard 4 3 3 7" xfId="8046"/>
    <cellStyle name="Standard 4 3 3 8" xfId="8047"/>
    <cellStyle name="Standard 4 3 3 9" xfId="8048"/>
    <cellStyle name="Standard 4 3 4" xfId="8049"/>
    <cellStyle name="Standard 4 3 4 2" xfId="8050"/>
    <cellStyle name="Standard 4 3 4 2 2" xfId="8051"/>
    <cellStyle name="Standard 4 3 4 3" xfId="8052"/>
    <cellStyle name="Standard 4 3 4 3 2" xfId="8053"/>
    <cellStyle name="Standard 4 3 4 4" xfId="8054"/>
    <cellStyle name="Standard 4 3 4 4 2" xfId="8055"/>
    <cellStyle name="Standard 4 3 4 5" xfId="8056"/>
    <cellStyle name="Standard 4 3 4 5 2" xfId="8057"/>
    <cellStyle name="Standard 4 3 4 6" xfId="8058"/>
    <cellStyle name="Standard 4 3 4 7" xfId="8059"/>
    <cellStyle name="Standard 4 3 4 8" xfId="8060"/>
    <cellStyle name="Standard 4 3 4 9" xfId="29407"/>
    <cellStyle name="Standard 4 3 5" xfId="8061"/>
    <cellStyle name="Standard 4 3 5 2" xfId="8062"/>
    <cellStyle name="Standard 4 3 6" xfId="8063"/>
    <cellStyle name="Standard 4 3 6 2" xfId="8064"/>
    <cellStyle name="Standard 4 3 7" xfId="8065"/>
    <cellStyle name="Standard 4 3 7 2" xfId="8066"/>
    <cellStyle name="Standard 4 3 8" xfId="8067"/>
    <cellStyle name="Standard 4 3 8 2" xfId="8068"/>
    <cellStyle name="Standard 4 3 9" xfId="8069"/>
    <cellStyle name="Standard 4 3 9 2" xfId="8070"/>
    <cellStyle name="Standard 4 3_LKW" xfId="8071"/>
    <cellStyle name="Standard 4 4" xfId="8072"/>
    <cellStyle name="Standard 4 4 10" xfId="8073"/>
    <cellStyle name="Standard 4 4 11" xfId="8074"/>
    <cellStyle name="Standard 4 4 2" xfId="8075"/>
    <cellStyle name="Standard 4 4 2 2" xfId="8076"/>
    <cellStyle name="Standard 4 4 2 2 2" xfId="8077"/>
    <cellStyle name="Standard 4 4 2 2 2 2" xfId="8078"/>
    <cellStyle name="Standard 4 4 2 2 3" xfId="8079"/>
    <cellStyle name="Standard 4 4 2 2 3 2" xfId="8080"/>
    <cellStyle name="Standard 4 4 2 2 4" xfId="8081"/>
    <cellStyle name="Standard 4 4 2 2 4 2" xfId="8082"/>
    <cellStyle name="Standard 4 4 2 2 5" xfId="8083"/>
    <cellStyle name="Standard 4 4 2 2 5 2" xfId="8084"/>
    <cellStyle name="Standard 4 4 2 2 6" xfId="8085"/>
    <cellStyle name="Standard 4 4 2 2 7" xfId="8086"/>
    <cellStyle name="Standard 4 4 2 2 8" xfId="8087"/>
    <cellStyle name="Standard 4 4 2 3" xfId="8088"/>
    <cellStyle name="Standard 4 4 2 3 2" xfId="8089"/>
    <cellStyle name="Standard 4 4 2 4" xfId="8090"/>
    <cellStyle name="Standard 4 4 2 4 2" xfId="8091"/>
    <cellStyle name="Standard 4 4 2 5" xfId="8092"/>
    <cellStyle name="Standard 4 4 2 5 2" xfId="8093"/>
    <cellStyle name="Standard 4 4 2 6" xfId="8094"/>
    <cellStyle name="Standard 4 4 2 6 2" xfId="8095"/>
    <cellStyle name="Standard 4 4 2 7" xfId="8096"/>
    <cellStyle name="Standard 4 4 2 8" xfId="8097"/>
    <cellStyle name="Standard 4 4 2 9" xfId="8098"/>
    <cellStyle name="Standard 4 4 3" xfId="8099"/>
    <cellStyle name="Standard 4 4 3 2" xfId="8100"/>
    <cellStyle name="Standard 4 4 3 2 2" xfId="8101"/>
    <cellStyle name="Standard 4 4 3 3" xfId="8102"/>
    <cellStyle name="Standard 4 4 3 3 2" xfId="8103"/>
    <cellStyle name="Standard 4 4 3 4" xfId="8104"/>
    <cellStyle name="Standard 4 4 3 4 2" xfId="8105"/>
    <cellStyle name="Standard 4 4 3 5" xfId="8106"/>
    <cellStyle name="Standard 4 4 3 5 2" xfId="8107"/>
    <cellStyle name="Standard 4 4 3 6" xfId="8108"/>
    <cellStyle name="Standard 4 4 3 7" xfId="8109"/>
    <cellStyle name="Standard 4 4 3 8" xfId="8110"/>
    <cellStyle name="Standard 4 4 4" xfId="8111"/>
    <cellStyle name="Standard 4 4 4 2" xfId="8112"/>
    <cellStyle name="Standard 4 4 5" xfId="8113"/>
    <cellStyle name="Standard 4 4 5 2" xfId="8114"/>
    <cellStyle name="Standard 4 4 6" xfId="8115"/>
    <cellStyle name="Standard 4 4 6 2" xfId="8116"/>
    <cellStyle name="Standard 4 4 7" xfId="8117"/>
    <cellStyle name="Standard 4 4 7 2" xfId="8118"/>
    <cellStyle name="Standard 4 4 8" xfId="8119"/>
    <cellStyle name="Standard 4 4 9" xfId="8120"/>
    <cellStyle name="Standard 4 5" xfId="8121"/>
    <cellStyle name="Standard 4 5 10" xfId="8122"/>
    <cellStyle name="Standard 4 5 2" xfId="8123"/>
    <cellStyle name="Standard 4 5 2 2" xfId="8124"/>
    <cellStyle name="Standard 4 5 2 2 2" xfId="8125"/>
    <cellStyle name="Standard 4 5 2 3" xfId="8126"/>
    <cellStyle name="Standard 4 5 2 3 2" xfId="8127"/>
    <cellStyle name="Standard 4 5 2 4" xfId="8128"/>
    <cellStyle name="Standard 4 5 2 4 2" xfId="8129"/>
    <cellStyle name="Standard 4 5 2 5" xfId="8130"/>
    <cellStyle name="Standard 4 5 2 5 2" xfId="8131"/>
    <cellStyle name="Standard 4 5 2 6" xfId="8132"/>
    <cellStyle name="Standard 4 5 2 7" xfId="8133"/>
    <cellStyle name="Standard 4 5 2 8" xfId="8134"/>
    <cellStyle name="Standard 4 5 3" xfId="8135"/>
    <cellStyle name="Standard 4 5 3 2" xfId="8136"/>
    <cellStyle name="Standard 4 5 4" xfId="8137"/>
    <cellStyle name="Standard 4 5 4 2" xfId="8138"/>
    <cellStyle name="Standard 4 5 5" xfId="8139"/>
    <cellStyle name="Standard 4 5 5 2" xfId="8140"/>
    <cellStyle name="Standard 4 5 6" xfId="8141"/>
    <cellStyle name="Standard 4 5 6 2" xfId="8142"/>
    <cellStyle name="Standard 4 5 7" xfId="8143"/>
    <cellStyle name="Standard 4 5 8" xfId="8144"/>
    <cellStyle name="Standard 4 5 9" xfId="8145"/>
    <cellStyle name="Standard 4 6" xfId="8146"/>
    <cellStyle name="Standard 4 6 2" xfId="8147"/>
    <cellStyle name="Standard 4 6 2 2" xfId="8148"/>
    <cellStyle name="Standard 4 6 3" xfId="8149"/>
    <cellStyle name="Standard 4 6 3 2" xfId="8150"/>
    <cellStyle name="Standard 4 6 4" xfId="8151"/>
    <cellStyle name="Standard 4 6 4 2" xfId="8152"/>
    <cellStyle name="Standard 4 6 5" xfId="8153"/>
    <cellStyle name="Standard 4 6 6" xfId="8154"/>
    <cellStyle name="Standard 4 6 7" xfId="8155"/>
    <cellStyle name="Standard 4 6 8" xfId="8156"/>
    <cellStyle name="Standard 4 7" xfId="8157"/>
    <cellStyle name="Standard 4 7 2" xfId="8158"/>
    <cellStyle name="Standard 4 7 3" xfId="8159"/>
    <cellStyle name="Standard 4 8" xfId="8160"/>
    <cellStyle name="Standard 4 8 2" xfId="8161"/>
    <cellStyle name="Standard 4 8 3" xfId="8162"/>
    <cellStyle name="Standard 4 9" xfId="8163"/>
    <cellStyle name="Standard 4 9 2" xfId="8164"/>
    <cellStyle name="Standard 4 9 3" xfId="8165"/>
    <cellStyle name="Standard 4_LKW" xfId="8166"/>
    <cellStyle name="Standard 40" xfId="8167"/>
    <cellStyle name="Standard 40 2" xfId="8168"/>
    <cellStyle name="Standard 40 2 2" xfId="8169"/>
    <cellStyle name="Standard 40 2 3" xfId="8170"/>
    <cellStyle name="Standard 40 2 4" xfId="8171"/>
    <cellStyle name="Standard 40 2 5" xfId="8172"/>
    <cellStyle name="Standard 40 2 6" xfId="8173"/>
    <cellStyle name="Standard 40 2 7" xfId="8174"/>
    <cellStyle name="Standard 40 2 8" xfId="29408"/>
    <cellStyle name="Standard 40 3" xfId="8175"/>
    <cellStyle name="Standard 40 4" xfId="8176"/>
    <cellStyle name="Standard 40 5" xfId="8177"/>
    <cellStyle name="Standard 40 6" xfId="8178"/>
    <cellStyle name="Standard 40 7" xfId="8179"/>
    <cellStyle name="Standard 40 8" xfId="8180"/>
    <cellStyle name="Standard 40 9" xfId="29409"/>
    <cellStyle name="Standard 41" xfId="8181"/>
    <cellStyle name="Standard 41 2" xfId="8182"/>
    <cellStyle name="Standard 41 2 2" xfId="8183"/>
    <cellStyle name="Standard 41 2 3" xfId="8184"/>
    <cellStyle name="Standard 41 2 4" xfId="8185"/>
    <cellStyle name="Standard 41 2 5" xfId="8186"/>
    <cellStyle name="Standard 41 2 6" xfId="8187"/>
    <cellStyle name="Standard 41 2 7" xfId="29410"/>
    <cellStyle name="Standard 41 3" xfId="8188"/>
    <cellStyle name="Standard 41 4" xfId="8189"/>
    <cellStyle name="Standard 41 5" xfId="8190"/>
    <cellStyle name="Standard 41 6" xfId="8191"/>
    <cellStyle name="Standard 41 7" xfId="8192"/>
    <cellStyle name="Standard 41 8" xfId="8193"/>
    <cellStyle name="Standard 41 9" xfId="29411"/>
    <cellStyle name="Standard 42" xfId="8194"/>
    <cellStyle name="Standard 42 2" xfId="8195"/>
    <cellStyle name="Standard 42 2 2" xfId="8196"/>
    <cellStyle name="Standard 42 2 3" xfId="8197"/>
    <cellStyle name="Standard 42 2 4" xfId="8198"/>
    <cellStyle name="Standard 42 2 5" xfId="8199"/>
    <cellStyle name="Standard 42 2 6" xfId="29412"/>
    <cellStyle name="Standard 42 3" xfId="8200"/>
    <cellStyle name="Standard 42 4" xfId="8201"/>
    <cellStyle name="Standard 42 5" xfId="8202"/>
    <cellStyle name="Standard 42 6" xfId="8203"/>
    <cellStyle name="Standard 42 7" xfId="8204"/>
    <cellStyle name="Standard 42 8" xfId="8205"/>
    <cellStyle name="Standard 42 9" xfId="29413"/>
    <cellStyle name="Standard 43" xfId="8206"/>
    <cellStyle name="Standard 43 2" xfId="8207"/>
    <cellStyle name="Standard 43 2 2" xfId="8208"/>
    <cellStyle name="Standard 43 2 3" xfId="8209"/>
    <cellStyle name="Standard 43 2 4" xfId="8210"/>
    <cellStyle name="Standard 43 2 5" xfId="8211"/>
    <cellStyle name="Standard 43 2 6" xfId="29414"/>
    <cellStyle name="Standard 43 3" xfId="8212"/>
    <cellStyle name="Standard 43 4" xfId="8213"/>
    <cellStyle name="Standard 43 5" xfId="8214"/>
    <cellStyle name="Standard 43 6" xfId="8215"/>
    <cellStyle name="Standard 43 7" xfId="8216"/>
    <cellStyle name="Standard 43 8" xfId="29415"/>
    <cellStyle name="Standard 44" xfId="8217"/>
    <cellStyle name="Standard 44 2" xfId="8218"/>
    <cellStyle name="Standard 44 2 2" xfId="8219"/>
    <cellStyle name="Standard 44 2 3" xfId="8220"/>
    <cellStyle name="Standard 44 2 4" xfId="8221"/>
    <cellStyle name="Standard 44 2 5" xfId="8222"/>
    <cellStyle name="Standard 44 2 6" xfId="29416"/>
    <cellStyle name="Standard 44 3" xfId="8223"/>
    <cellStyle name="Standard 44 4" xfId="8224"/>
    <cellStyle name="Standard 44 5" xfId="8225"/>
    <cellStyle name="Standard 44 6" xfId="8226"/>
    <cellStyle name="Standard 44 7" xfId="8227"/>
    <cellStyle name="Standard 44 8" xfId="8228"/>
    <cellStyle name="Standard 44 9" xfId="29417"/>
    <cellStyle name="Standard 45" xfId="8229"/>
    <cellStyle name="Standard 45 2" xfId="8230"/>
    <cellStyle name="Standard 45 2 2" xfId="8231"/>
    <cellStyle name="Standard 45 2 3" xfId="8232"/>
    <cellStyle name="Standard 45 2 4" xfId="8233"/>
    <cellStyle name="Standard 45 2 5" xfId="8234"/>
    <cellStyle name="Standard 45 2 6" xfId="29418"/>
    <cellStyle name="Standard 45 3" xfId="8235"/>
    <cellStyle name="Standard 45 4" xfId="8236"/>
    <cellStyle name="Standard 45 5" xfId="8237"/>
    <cellStyle name="Standard 45 6" xfId="8238"/>
    <cellStyle name="Standard 45 7" xfId="8239"/>
    <cellStyle name="Standard 45 8" xfId="8240"/>
    <cellStyle name="Standard 45 9" xfId="29419"/>
    <cellStyle name="Standard 46" xfId="8241"/>
    <cellStyle name="Standard 46 2" xfId="8242"/>
    <cellStyle name="Standard 46 2 2" xfId="8243"/>
    <cellStyle name="Standard 46 2 3" xfId="8244"/>
    <cellStyle name="Standard 46 2 4" xfId="8245"/>
    <cellStyle name="Standard 46 2 5" xfId="8246"/>
    <cellStyle name="Standard 46 2 6" xfId="29420"/>
    <cellStyle name="Standard 46 3" xfId="8247"/>
    <cellStyle name="Standard 46 4" xfId="8248"/>
    <cellStyle name="Standard 46 5" xfId="8249"/>
    <cellStyle name="Standard 46 6" xfId="8250"/>
    <cellStyle name="Standard 46 7" xfId="8251"/>
    <cellStyle name="Standard 46 8" xfId="8252"/>
    <cellStyle name="Standard 46 9" xfId="29421"/>
    <cellStyle name="Standard 47" xfId="8253"/>
    <cellStyle name="Standard 47 2" xfId="8254"/>
    <cellStyle name="Standard 47 2 2" xfId="8255"/>
    <cellStyle name="Standard 47 2 3" xfId="8256"/>
    <cellStyle name="Standard 47 2 4" xfId="8257"/>
    <cellStyle name="Standard 47 2 5" xfId="8258"/>
    <cellStyle name="Standard 47 2 6" xfId="29422"/>
    <cellStyle name="Standard 47 3" xfId="8259"/>
    <cellStyle name="Standard 47 4" xfId="8260"/>
    <cellStyle name="Standard 47 5" xfId="8261"/>
    <cellStyle name="Standard 47 6" xfId="8262"/>
    <cellStyle name="Standard 47 7" xfId="8263"/>
    <cellStyle name="Standard 47 8" xfId="8264"/>
    <cellStyle name="Standard 47 9" xfId="29423"/>
    <cellStyle name="Standard 48" xfId="8265"/>
    <cellStyle name="Standard 48 2" xfId="8266"/>
    <cellStyle name="Standard 48 2 2" xfId="8267"/>
    <cellStyle name="Standard 48 2 3" xfId="8268"/>
    <cellStyle name="Standard 48 2 4" xfId="8269"/>
    <cellStyle name="Standard 48 2 5" xfId="8270"/>
    <cellStyle name="Standard 48 2 6" xfId="29424"/>
    <cellStyle name="Standard 48 3" xfId="8271"/>
    <cellStyle name="Standard 48 4" xfId="8272"/>
    <cellStyle name="Standard 48 5" xfId="8273"/>
    <cellStyle name="Standard 48 6" xfId="8274"/>
    <cellStyle name="Standard 48 7" xfId="8275"/>
    <cellStyle name="Standard 48 8" xfId="8276"/>
    <cellStyle name="Standard 48 9" xfId="29425"/>
    <cellStyle name="Standard 49" xfId="8277"/>
    <cellStyle name="Standard 49 2" xfId="8278"/>
    <cellStyle name="Standard 49 2 2" xfId="8279"/>
    <cellStyle name="Standard 49 2 3" xfId="8280"/>
    <cellStyle name="Standard 49 2 4" xfId="8281"/>
    <cellStyle name="Standard 49 2 5" xfId="8282"/>
    <cellStyle name="Standard 49 2 6" xfId="29426"/>
    <cellStyle name="Standard 49 3" xfId="8283"/>
    <cellStyle name="Standard 49 4" xfId="8284"/>
    <cellStyle name="Standard 49 5" xfId="8285"/>
    <cellStyle name="Standard 49 6" xfId="8286"/>
    <cellStyle name="Standard 49 7" xfId="8287"/>
    <cellStyle name="Standard 49 8" xfId="8288"/>
    <cellStyle name="Standard 49 9" xfId="29427"/>
    <cellStyle name="Standard 5" xfId="8289"/>
    <cellStyle name="Standard 5 10" xfId="8290"/>
    <cellStyle name="Standard 5 11" xfId="8291"/>
    <cellStyle name="Standard 5 12" xfId="8292"/>
    <cellStyle name="Standard 5 13" xfId="8293"/>
    <cellStyle name="Standard 5 14" xfId="8294"/>
    <cellStyle name="Standard 5 15" xfId="8295"/>
    <cellStyle name="Standard 5 16" xfId="29428"/>
    <cellStyle name="Standard 5 17" xfId="29429"/>
    <cellStyle name="Standard 5 18" xfId="29430"/>
    <cellStyle name="Standard 5 2" xfId="8296"/>
    <cellStyle name="Standard 5 2 10" xfId="8297"/>
    <cellStyle name="Standard 5 2 11" xfId="8298"/>
    <cellStyle name="Standard 5 2 12" xfId="8299"/>
    <cellStyle name="Standard 5 2 13" xfId="8300"/>
    <cellStyle name="Standard 5 2 14" xfId="8301"/>
    <cellStyle name="Standard 5 2 15" xfId="29431"/>
    <cellStyle name="Standard 5 2 16" xfId="29432"/>
    <cellStyle name="Standard 5 2 2" xfId="8302"/>
    <cellStyle name="Standard 5 2 2 10" xfId="8303"/>
    <cellStyle name="Standard 5 2 2 11" xfId="8304"/>
    <cellStyle name="Standard 5 2 2 12" xfId="8305"/>
    <cellStyle name="Standard 5 2 2 13" xfId="8306"/>
    <cellStyle name="Standard 5 2 2 14" xfId="29433"/>
    <cellStyle name="Standard 5 2 2 2" xfId="8307"/>
    <cellStyle name="Standard 5 2 2 2 2" xfId="8308"/>
    <cellStyle name="Standard 5 2 2 2 2 2" xfId="8309"/>
    <cellStyle name="Standard 5 2 2 2 3" xfId="8310"/>
    <cellStyle name="Standard 5 2 2 2 3 2" xfId="8311"/>
    <cellStyle name="Standard 5 2 2 2 4" xfId="8312"/>
    <cellStyle name="Standard 5 2 2 2 4 2" xfId="8313"/>
    <cellStyle name="Standard 5 2 2 2 5" xfId="8314"/>
    <cellStyle name="Standard 5 2 2 2 5 2" xfId="8315"/>
    <cellStyle name="Standard 5 2 2 2 6" xfId="8316"/>
    <cellStyle name="Standard 5 2 2 2 7" xfId="8317"/>
    <cellStyle name="Standard 5 2 2 2 8" xfId="8318"/>
    <cellStyle name="Standard 5 2 2 3" xfId="8319"/>
    <cellStyle name="Standard 5 2 2 3 2" xfId="8320"/>
    <cellStyle name="Standard 5 2 2 4" xfId="8321"/>
    <cellStyle name="Standard 5 2 2 4 2" xfId="8322"/>
    <cellStyle name="Standard 5 2 2 5" xfId="8323"/>
    <cellStyle name="Standard 5 2 2 5 2" xfId="8324"/>
    <cellStyle name="Standard 5 2 2 6" xfId="8325"/>
    <cellStyle name="Standard 5 2 2 6 2" xfId="8326"/>
    <cellStyle name="Standard 5 2 2 7" xfId="8327"/>
    <cellStyle name="Standard 5 2 2 8" xfId="8328"/>
    <cellStyle name="Standard 5 2 2 9" xfId="8329"/>
    <cellStyle name="Standard 5 2 3" xfId="8330"/>
    <cellStyle name="Standard 5 2 3 2" xfId="8331"/>
    <cellStyle name="Standard 5 2 3 2 2" xfId="8332"/>
    <cellStyle name="Standard 5 2 3 3" xfId="8333"/>
    <cellStyle name="Standard 5 2 3 3 2" xfId="8334"/>
    <cellStyle name="Standard 5 2 3 4" xfId="8335"/>
    <cellStyle name="Standard 5 2 3 4 2" xfId="8336"/>
    <cellStyle name="Standard 5 2 3 5" xfId="8337"/>
    <cellStyle name="Standard 5 2 3 5 2" xfId="8338"/>
    <cellStyle name="Standard 5 2 3 6" xfId="8339"/>
    <cellStyle name="Standard 5 2 3 7" xfId="8340"/>
    <cellStyle name="Standard 5 2 3 8" xfId="8341"/>
    <cellStyle name="Standard 5 2 4" xfId="8342"/>
    <cellStyle name="Standard 5 2 4 2" xfId="8343"/>
    <cellStyle name="Standard 5 2 5" xfId="8344"/>
    <cellStyle name="Standard 5 2 5 2" xfId="8345"/>
    <cellStyle name="Standard 5 2 6" xfId="8346"/>
    <cellStyle name="Standard 5 2 6 2" xfId="8347"/>
    <cellStyle name="Standard 5 2 7" xfId="8348"/>
    <cellStyle name="Standard 5 2 7 2" xfId="8349"/>
    <cellStyle name="Standard 5 2 8" xfId="8350"/>
    <cellStyle name="Standard 5 2 9" xfId="8351"/>
    <cellStyle name="Standard 5 3" xfId="8352"/>
    <cellStyle name="Standard 5 3 10" xfId="8353"/>
    <cellStyle name="Standard 5 3 11" xfId="8354"/>
    <cellStyle name="Standard 5 3 12" xfId="8355"/>
    <cellStyle name="Standard 5 3 13" xfId="8356"/>
    <cellStyle name="Standard 5 3 14" xfId="29434"/>
    <cellStyle name="Standard 5 3 2" xfId="8357"/>
    <cellStyle name="Standard 5 3 2 2" xfId="8358"/>
    <cellStyle name="Standard 5 3 2 2 2" xfId="8359"/>
    <cellStyle name="Standard 5 3 2 3" xfId="8360"/>
    <cellStyle name="Standard 5 3 2 3 2" xfId="8361"/>
    <cellStyle name="Standard 5 3 2 4" xfId="8362"/>
    <cellStyle name="Standard 5 3 2 4 2" xfId="8363"/>
    <cellStyle name="Standard 5 3 2 5" xfId="8364"/>
    <cellStyle name="Standard 5 3 2 5 2" xfId="8365"/>
    <cellStyle name="Standard 5 3 2 6" xfId="8366"/>
    <cellStyle name="Standard 5 3 2 7" xfId="8367"/>
    <cellStyle name="Standard 5 3 2 8" xfId="8368"/>
    <cellStyle name="Standard 5 3 3" xfId="8369"/>
    <cellStyle name="Standard 5 3 3 2" xfId="8370"/>
    <cellStyle name="Standard 5 3 4" xfId="8371"/>
    <cellStyle name="Standard 5 3 4 2" xfId="8372"/>
    <cellStyle name="Standard 5 3 5" xfId="8373"/>
    <cellStyle name="Standard 5 3 5 2" xfId="8374"/>
    <cellStyle name="Standard 5 3 6" xfId="8375"/>
    <cellStyle name="Standard 5 3 6 2" xfId="8376"/>
    <cellStyle name="Standard 5 3 7" xfId="8377"/>
    <cellStyle name="Standard 5 3 8" xfId="8378"/>
    <cellStyle name="Standard 5 3 9" xfId="8379"/>
    <cellStyle name="Standard 5 4" xfId="8380"/>
    <cellStyle name="Standard 5 4 2" xfId="8381"/>
    <cellStyle name="Standard 5 4 3" xfId="8382"/>
    <cellStyle name="Standard 5 4 3 2" xfId="8383"/>
    <cellStyle name="Standard 5 4 4" xfId="8384"/>
    <cellStyle name="Standard 5 4 4 2" xfId="8385"/>
    <cellStyle name="Standard 5 4 5" xfId="8386"/>
    <cellStyle name="Standard 5 4 5 2" xfId="8387"/>
    <cellStyle name="Standard 5 4 6" xfId="8388"/>
    <cellStyle name="Standard 5 4 7" xfId="8389"/>
    <cellStyle name="Standard 5 4 8" xfId="8390"/>
    <cellStyle name="Standard 5 5" xfId="8391"/>
    <cellStyle name="Standard 5 6" xfId="8392"/>
    <cellStyle name="Standard 5 6 2" xfId="8393"/>
    <cellStyle name="Standard 5 7" xfId="8394"/>
    <cellStyle name="Standard 5 7 2" xfId="8395"/>
    <cellStyle name="Standard 5 8" xfId="8396"/>
    <cellStyle name="Standard 5 8 2" xfId="8397"/>
    <cellStyle name="Standard 5 9" xfId="8398"/>
    <cellStyle name="Standard 5_LKW" xfId="8399"/>
    <cellStyle name="Standard 50" xfId="8400"/>
    <cellStyle name="Standard 50 2" xfId="8401"/>
    <cellStyle name="Standard 50 2 2" xfId="8402"/>
    <cellStyle name="Standard 50 2 3" xfId="8403"/>
    <cellStyle name="Standard 50 2 4" xfId="8404"/>
    <cellStyle name="Standard 50 2 5" xfId="8405"/>
    <cellStyle name="Standard 50 2 6" xfId="29435"/>
    <cellStyle name="Standard 50 3" xfId="8406"/>
    <cellStyle name="Standard 50 4" xfId="8407"/>
    <cellStyle name="Standard 50 5" xfId="8408"/>
    <cellStyle name="Standard 50 6" xfId="8409"/>
    <cellStyle name="Standard 50 7" xfId="8410"/>
    <cellStyle name="Standard 50 8" xfId="8411"/>
    <cellStyle name="Standard 50 9" xfId="29436"/>
    <cellStyle name="Standard 51" xfId="8412"/>
    <cellStyle name="Standard 51 2" xfId="8413"/>
    <cellStyle name="Standard 51 2 2" xfId="8414"/>
    <cellStyle name="Standard 51 2 3" xfId="8415"/>
    <cellStyle name="Standard 51 2 4" xfId="8416"/>
    <cellStyle name="Standard 51 2 5" xfId="8417"/>
    <cellStyle name="Standard 51 2 6" xfId="29437"/>
    <cellStyle name="Standard 51 3" xfId="8418"/>
    <cellStyle name="Standard 51 4" xfId="8419"/>
    <cellStyle name="Standard 51 5" xfId="8420"/>
    <cellStyle name="Standard 51 6" xfId="8421"/>
    <cellStyle name="Standard 51 7" xfId="8422"/>
    <cellStyle name="Standard 51 8" xfId="8423"/>
    <cellStyle name="Standard 51 9" xfId="29438"/>
    <cellStyle name="Standard 52" xfId="8424"/>
    <cellStyle name="Standard 52 2" xfId="8425"/>
    <cellStyle name="Standard 52 2 2" xfId="8426"/>
    <cellStyle name="Standard 52 2 3" xfId="8427"/>
    <cellStyle name="Standard 52 2 4" xfId="8428"/>
    <cellStyle name="Standard 52 2 5" xfId="8429"/>
    <cellStyle name="Standard 52 2 6" xfId="29439"/>
    <cellStyle name="Standard 52 3" xfId="8430"/>
    <cellStyle name="Standard 52 4" xfId="8431"/>
    <cellStyle name="Standard 52 5" xfId="8432"/>
    <cellStyle name="Standard 52 6" xfId="8433"/>
    <cellStyle name="Standard 52 7" xfId="8434"/>
    <cellStyle name="Standard 52 8" xfId="8435"/>
    <cellStyle name="Standard 52 9" xfId="29440"/>
    <cellStyle name="Standard 53" xfId="8436"/>
    <cellStyle name="Standard 53 2" xfId="8437"/>
    <cellStyle name="Standard 53 2 2" xfId="8438"/>
    <cellStyle name="Standard 53 2 3" xfId="8439"/>
    <cellStyle name="Standard 53 2 4" xfId="8440"/>
    <cellStyle name="Standard 53 2 5" xfId="8441"/>
    <cellStyle name="Standard 53 2 6" xfId="8442"/>
    <cellStyle name="Standard 53 2 7" xfId="29441"/>
    <cellStyle name="Standard 53 3" xfId="8443"/>
    <cellStyle name="Standard 53 4" xfId="8444"/>
    <cellStyle name="Standard 53 5" xfId="8445"/>
    <cellStyle name="Standard 53 6" xfId="8446"/>
    <cellStyle name="Standard 53 7" xfId="8447"/>
    <cellStyle name="Standard 53 8" xfId="8448"/>
    <cellStyle name="Standard 53 9" xfId="29442"/>
    <cellStyle name="Standard 54" xfId="8449"/>
    <cellStyle name="Standard 54 2" xfId="8450"/>
    <cellStyle name="Standard 54 2 2" xfId="8451"/>
    <cellStyle name="Standard 54 2 3" xfId="8452"/>
    <cellStyle name="Standard 54 2 4" xfId="8453"/>
    <cellStyle name="Standard 54 2 5" xfId="8454"/>
    <cellStyle name="Standard 54 2 6" xfId="29443"/>
    <cellStyle name="Standard 54 3" xfId="8455"/>
    <cellStyle name="Standard 54 4" xfId="8456"/>
    <cellStyle name="Standard 54 5" xfId="8457"/>
    <cellStyle name="Standard 54 6" xfId="8458"/>
    <cellStyle name="Standard 54 7" xfId="8459"/>
    <cellStyle name="Standard 54 8" xfId="29444"/>
    <cellStyle name="Standard 55" xfId="8460"/>
    <cellStyle name="Standard 55 2" xfId="8461"/>
    <cellStyle name="Standard 55 2 2" xfId="8462"/>
    <cellStyle name="Standard 55 2 3" xfId="8463"/>
    <cellStyle name="Standard 55 2 4" xfId="8464"/>
    <cellStyle name="Standard 55 2 5" xfId="8465"/>
    <cellStyle name="Standard 55 2 6" xfId="29445"/>
    <cellStyle name="Standard 55 3" xfId="8466"/>
    <cellStyle name="Standard 55 4" xfId="8467"/>
    <cellStyle name="Standard 55 5" xfId="8468"/>
    <cellStyle name="Standard 55 6" xfId="8469"/>
    <cellStyle name="Standard 55 7" xfId="8470"/>
    <cellStyle name="Standard 55 8" xfId="29446"/>
    <cellStyle name="Standard 56" xfId="8471"/>
    <cellStyle name="Standard 56 2" xfId="8472"/>
    <cellStyle name="Standard 56 2 2" xfId="8473"/>
    <cellStyle name="Standard 56 2 3" xfId="8474"/>
    <cellStyle name="Standard 56 2 4" xfId="8475"/>
    <cellStyle name="Standard 56 2 5" xfId="8476"/>
    <cellStyle name="Standard 56 2 6" xfId="29447"/>
    <cellStyle name="Standard 56 3" xfId="8477"/>
    <cellStyle name="Standard 56 4" xfId="8478"/>
    <cellStyle name="Standard 56 5" xfId="8479"/>
    <cellStyle name="Standard 56 6" xfId="8480"/>
    <cellStyle name="Standard 56 7" xfId="8481"/>
    <cellStyle name="Standard 56 8" xfId="29448"/>
    <cellStyle name="Standard 57" xfId="8482"/>
    <cellStyle name="Standard 57 2" xfId="8483"/>
    <cellStyle name="Standard 57 2 2" xfId="8484"/>
    <cellStyle name="Standard 57 2 3" xfId="8485"/>
    <cellStyle name="Standard 57 2 4" xfId="8486"/>
    <cellStyle name="Standard 57 2 5" xfId="8487"/>
    <cellStyle name="Standard 57 2 6" xfId="29449"/>
    <cellStyle name="Standard 57 3" xfId="8488"/>
    <cellStyle name="Standard 57 4" xfId="8489"/>
    <cellStyle name="Standard 57 5" xfId="8490"/>
    <cellStyle name="Standard 57 6" xfId="8491"/>
    <cellStyle name="Standard 57 7" xfId="8492"/>
    <cellStyle name="Standard 57 8" xfId="29450"/>
    <cellStyle name="Standard 58" xfId="8493"/>
    <cellStyle name="Standard 58 2" xfId="8494"/>
    <cellStyle name="Standard 58 2 2" xfId="8495"/>
    <cellStyle name="Standard 58 2 3" xfId="8496"/>
    <cellStyle name="Standard 58 2 4" xfId="8497"/>
    <cellStyle name="Standard 58 2 5" xfId="8498"/>
    <cellStyle name="Standard 58 2 6" xfId="29451"/>
    <cellStyle name="Standard 58 3" xfId="8499"/>
    <cellStyle name="Standard 58 4" xfId="8500"/>
    <cellStyle name="Standard 58 5" xfId="8501"/>
    <cellStyle name="Standard 58 6" xfId="8502"/>
    <cellStyle name="Standard 58 7" xfId="29452"/>
    <cellStyle name="Standard 59" xfId="8503"/>
    <cellStyle name="Standard 59 2" xfId="8504"/>
    <cellStyle name="Standard 59 2 2" xfId="8505"/>
    <cellStyle name="Standard 59 2 3" xfId="8506"/>
    <cellStyle name="Standard 59 2 4" xfId="8507"/>
    <cellStyle name="Standard 59 2 5" xfId="8508"/>
    <cellStyle name="Standard 59 2 6" xfId="29453"/>
    <cellStyle name="Standard 59 3" xfId="8509"/>
    <cellStyle name="Standard 59 4" xfId="8510"/>
    <cellStyle name="Standard 59 5" xfId="8511"/>
    <cellStyle name="Standard 59 6" xfId="8512"/>
    <cellStyle name="Standard 59 7" xfId="29454"/>
    <cellStyle name="Standard 6" xfId="8513"/>
    <cellStyle name="Standard 6 10" xfId="29455"/>
    <cellStyle name="Standard 6 2" xfId="8514"/>
    <cellStyle name="Standard 6 2 10" xfId="8515"/>
    <cellStyle name="Standard 6 2 11" xfId="8516"/>
    <cellStyle name="Standard 6 2 12" xfId="8517"/>
    <cellStyle name="Standard 6 2 13" xfId="8518"/>
    <cellStyle name="Standard 6 2 14" xfId="8519"/>
    <cellStyle name="Standard 6 2 15" xfId="29456"/>
    <cellStyle name="Standard 6 2 16" xfId="29457"/>
    <cellStyle name="Standard 6 2 2" xfId="8520"/>
    <cellStyle name="Standard 6 2 2 2" xfId="8521"/>
    <cellStyle name="Standard 6 2 2 2 2" xfId="8522"/>
    <cellStyle name="Standard 6 2 2 2 2 2" xfId="8523"/>
    <cellStyle name="Standard 6 2 2 2 3" xfId="8524"/>
    <cellStyle name="Standard 6 2 2 2 3 2" xfId="8525"/>
    <cellStyle name="Standard 6 2 2 2 4" xfId="8526"/>
    <cellStyle name="Standard 6 2 2 2 4 2" xfId="8527"/>
    <cellStyle name="Standard 6 2 2 2 5" xfId="8528"/>
    <cellStyle name="Standard 6 2 2 2 5 2" xfId="8529"/>
    <cellStyle name="Standard 6 2 2 2 6" xfId="8530"/>
    <cellStyle name="Standard 6 2 2 2 7" xfId="8531"/>
    <cellStyle name="Standard 6 2 2 2 8" xfId="8532"/>
    <cellStyle name="Standard 6 2 2 3" xfId="8533"/>
    <cellStyle name="Standard 6 2 2 3 2" xfId="8534"/>
    <cellStyle name="Standard 6 2 2 4" xfId="8535"/>
    <cellStyle name="Standard 6 2 2 4 2" xfId="8536"/>
    <cellStyle name="Standard 6 2 2 5" xfId="8537"/>
    <cellStyle name="Standard 6 2 2 5 2" xfId="8538"/>
    <cellStyle name="Standard 6 2 2 6" xfId="8539"/>
    <cellStyle name="Standard 6 2 2 6 2" xfId="8540"/>
    <cellStyle name="Standard 6 2 2 7" xfId="8541"/>
    <cellStyle name="Standard 6 2 2 8" xfId="8542"/>
    <cellStyle name="Standard 6 2 2 9" xfId="8543"/>
    <cellStyle name="Standard 6 2 3" xfId="8544"/>
    <cellStyle name="Standard 6 2 3 2" xfId="8545"/>
    <cellStyle name="Standard 6 2 3 2 2" xfId="8546"/>
    <cellStyle name="Standard 6 2 3 3" xfId="8547"/>
    <cellStyle name="Standard 6 2 3 3 2" xfId="8548"/>
    <cellStyle name="Standard 6 2 3 4" xfId="8549"/>
    <cellStyle name="Standard 6 2 3 4 2" xfId="8550"/>
    <cellStyle name="Standard 6 2 3 5" xfId="8551"/>
    <cellStyle name="Standard 6 2 3 5 2" xfId="8552"/>
    <cellStyle name="Standard 6 2 3 6" xfId="8553"/>
    <cellStyle name="Standard 6 2 3 7" xfId="8554"/>
    <cellStyle name="Standard 6 2 3 8" xfId="8555"/>
    <cellStyle name="Standard 6 2 4" xfId="8556"/>
    <cellStyle name="Standard 6 2 4 2" xfId="8557"/>
    <cellStyle name="Standard 6 2 5" xfId="8558"/>
    <cellStyle name="Standard 6 2 5 2" xfId="8559"/>
    <cellStyle name="Standard 6 2 6" xfId="8560"/>
    <cellStyle name="Standard 6 2 6 2" xfId="8561"/>
    <cellStyle name="Standard 6 2 7" xfId="8562"/>
    <cellStyle name="Standard 6 2 7 2" xfId="8563"/>
    <cellStyle name="Standard 6 2 8" xfId="8564"/>
    <cellStyle name="Standard 6 2 9" xfId="8565"/>
    <cellStyle name="Standard 6 3" xfId="8566"/>
    <cellStyle name="Standard 6 4" xfId="8567"/>
    <cellStyle name="Standard 6 5" xfId="8568"/>
    <cellStyle name="Standard 6 6" xfId="8569"/>
    <cellStyle name="Standard 6 7" xfId="8570"/>
    <cellStyle name="Standard 6 8" xfId="8571"/>
    <cellStyle name="Standard 6 9" xfId="29458"/>
    <cellStyle name="Standard 60" xfId="8572"/>
    <cellStyle name="Standard 60 2" xfId="8573"/>
    <cellStyle name="Standard 60 2 2" xfId="8574"/>
    <cellStyle name="Standard 60 2 3" xfId="8575"/>
    <cellStyle name="Standard 60 2 4" xfId="8576"/>
    <cellStyle name="Standard 60 2 5" xfId="8577"/>
    <cellStyle name="Standard 60 2 6" xfId="29459"/>
    <cellStyle name="Standard 60 3" xfId="8578"/>
    <cellStyle name="Standard 60 4" xfId="8579"/>
    <cellStyle name="Standard 60 5" xfId="8580"/>
    <cellStyle name="Standard 60 6" xfId="8581"/>
    <cellStyle name="Standard 60 7" xfId="29460"/>
    <cellStyle name="Standard 61" xfId="8582"/>
    <cellStyle name="Standard 61 2" xfId="8583"/>
    <cellStyle name="Standard 61 2 2" xfId="8584"/>
    <cellStyle name="Standard 61 2 3" xfId="8585"/>
    <cellStyle name="Standard 61 2 4" xfId="8586"/>
    <cellStyle name="Standard 61 2 5" xfId="8587"/>
    <cellStyle name="Standard 61 2 6" xfId="29461"/>
    <cellStyle name="Standard 61 3" xfId="8588"/>
    <cellStyle name="Standard 61 4" xfId="8589"/>
    <cellStyle name="Standard 61 5" xfId="8590"/>
    <cellStyle name="Standard 61 6" xfId="8591"/>
    <cellStyle name="Standard 61 7" xfId="29462"/>
    <cellStyle name="Standard 62" xfId="8592"/>
    <cellStyle name="Standard 62 2" xfId="8593"/>
    <cellStyle name="Standard 62 2 2" xfId="8594"/>
    <cellStyle name="Standard 62 2 3" xfId="8595"/>
    <cellStyle name="Standard 62 2 4" xfId="8596"/>
    <cellStyle name="Standard 62 2 5" xfId="8597"/>
    <cellStyle name="Standard 62 2 6" xfId="29463"/>
    <cellStyle name="Standard 62 3" xfId="8598"/>
    <cellStyle name="Standard 62 4" xfId="8599"/>
    <cellStyle name="Standard 62 5" xfId="8600"/>
    <cellStyle name="Standard 62 6" xfId="8601"/>
    <cellStyle name="Standard 62 7" xfId="29464"/>
    <cellStyle name="Standard 63" xfId="8602"/>
    <cellStyle name="Standard 63 2" xfId="8603"/>
    <cellStyle name="Standard 63 2 2" xfId="8604"/>
    <cellStyle name="Standard 63 2 3" xfId="8605"/>
    <cellStyle name="Standard 63 2 4" xfId="8606"/>
    <cellStyle name="Standard 63 2 5" xfId="8607"/>
    <cellStyle name="Standard 63 2 6" xfId="29465"/>
    <cellStyle name="Standard 63 3" xfId="8608"/>
    <cellStyle name="Standard 63 4" xfId="8609"/>
    <cellStyle name="Standard 63 5" xfId="8610"/>
    <cellStyle name="Standard 63 6" xfId="8611"/>
    <cellStyle name="Standard 63 7" xfId="29466"/>
    <cellStyle name="Standard 64" xfId="8612"/>
    <cellStyle name="Standard 64 2" xfId="8613"/>
    <cellStyle name="Standard 64 2 2" xfId="8614"/>
    <cellStyle name="Standard 64 2 3" xfId="8615"/>
    <cellStyle name="Standard 64 2 4" xfId="8616"/>
    <cellStyle name="Standard 64 2 5" xfId="8617"/>
    <cellStyle name="Standard 64 2 6" xfId="29467"/>
    <cellStyle name="Standard 64 3" xfId="8618"/>
    <cellStyle name="Standard 64 4" xfId="8619"/>
    <cellStyle name="Standard 64 5" xfId="8620"/>
    <cellStyle name="Standard 64 6" xfId="8621"/>
    <cellStyle name="Standard 64 7" xfId="29468"/>
    <cellStyle name="Standard 65" xfId="8622"/>
    <cellStyle name="Standard 65 2" xfId="8623"/>
    <cellStyle name="Standard 65 2 2" xfId="8624"/>
    <cellStyle name="Standard 65 2 3" xfId="8625"/>
    <cellStyle name="Standard 65 2 4" xfId="8626"/>
    <cellStyle name="Standard 65 2 5" xfId="8627"/>
    <cellStyle name="Standard 65 2 6" xfId="29469"/>
    <cellStyle name="Standard 65 3" xfId="8628"/>
    <cellStyle name="Standard 65 4" xfId="8629"/>
    <cellStyle name="Standard 65 5" xfId="8630"/>
    <cellStyle name="Standard 65 6" xfId="8631"/>
    <cellStyle name="Standard 65 7" xfId="29470"/>
    <cellStyle name="Standard 66" xfId="8632"/>
    <cellStyle name="Standard 66 2" xfId="8633"/>
    <cellStyle name="Standard 66 2 2" xfId="8634"/>
    <cellStyle name="Standard 66 2 3" xfId="8635"/>
    <cellStyle name="Standard 66 2 4" xfId="8636"/>
    <cellStyle name="Standard 66 2 5" xfId="8637"/>
    <cellStyle name="Standard 66 2 6" xfId="29471"/>
    <cellStyle name="Standard 66 3" xfId="8638"/>
    <cellStyle name="Standard 66 4" xfId="8639"/>
    <cellStyle name="Standard 66 5" xfId="8640"/>
    <cellStyle name="Standard 66 6" xfId="8641"/>
    <cellStyle name="Standard 66 7" xfId="29472"/>
    <cellStyle name="Standard 67" xfId="8642"/>
    <cellStyle name="Standard 67 2" xfId="8643"/>
    <cellStyle name="Standard 67 2 2" xfId="8644"/>
    <cellStyle name="Standard 67 2 3" xfId="8645"/>
    <cellStyle name="Standard 67 2 4" xfId="8646"/>
    <cellStyle name="Standard 67 2 5" xfId="8647"/>
    <cellStyle name="Standard 67 2 6" xfId="29473"/>
    <cellStyle name="Standard 67 3" xfId="8648"/>
    <cellStyle name="Standard 67 4" xfId="8649"/>
    <cellStyle name="Standard 67 5" xfId="8650"/>
    <cellStyle name="Standard 67 6" xfId="8651"/>
    <cellStyle name="Standard 67 7" xfId="29474"/>
    <cellStyle name="Standard 68" xfId="8652"/>
    <cellStyle name="Standard 68 2" xfId="8653"/>
    <cellStyle name="Standard 68 2 2" xfId="8654"/>
    <cellStyle name="Standard 68 2 3" xfId="8655"/>
    <cellStyle name="Standard 68 2 4" xfId="8656"/>
    <cellStyle name="Standard 68 2 5" xfId="8657"/>
    <cellStyle name="Standard 68 2 6" xfId="29475"/>
    <cellStyle name="Standard 68 3" xfId="8658"/>
    <cellStyle name="Standard 68 4" xfId="8659"/>
    <cellStyle name="Standard 68 5" xfId="8660"/>
    <cellStyle name="Standard 68 6" xfId="8661"/>
    <cellStyle name="Standard 68 7" xfId="29476"/>
    <cellStyle name="Standard 69" xfId="8662"/>
    <cellStyle name="Standard 69 2" xfId="8663"/>
    <cellStyle name="Standard 69 2 2" xfId="8664"/>
    <cellStyle name="Standard 69 2 3" xfId="8665"/>
    <cellStyle name="Standard 69 2 4" xfId="8666"/>
    <cellStyle name="Standard 69 2 5" xfId="8667"/>
    <cellStyle name="Standard 69 2 6" xfId="29477"/>
    <cellStyle name="Standard 69 3" xfId="8668"/>
    <cellStyle name="Standard 69 4" xfId="8669"/>
    <cellStyle name="Standard 69 5" xfId="8670"/>
    <cellStyle name="Standard 69 6" xfId="8671"/>
    <cellStyle name="Standard 69 7" xfId="29478"/>
    <cellStyle name="Standard 7" xfId="8672"/>
    <cellStyle name="Standard 7 10" xfId="8673"/>
    <cellStyle name="Standard 7 11" xfId="8674"/>
    <cellStyle name="Standard 7 12" xfId="8675"/>
    <cellStyle name="Standard 7 13" xfId="8676"/>
    <cellStyle name="Standard 7 14" xfId="8677"/>
    <cellStyle name="Standard 7 15" xfId="29479"/>
    <cellStyle name="Standard 7 16" xfId="29480"/>
    <cellStyle name="Standard 7 2" xfId="8678"/>
    <cellStyle name="Standard 7 2 10" xfId="8679"/>
    <cellStyle name="Standard 7 2 11" xfId="8680"/>
    <cellStyle name="Standard 7 2 12" xfId="8681"/>
    <cellStyle name="Standard 7 2 13" xfId="8682"/>
    <cellStyle name="Standard 7 2 14" xfId="29481"/>
    <cellStyle name="Standard 7 2 15" xfId="29482"/>
    <cellStyle name="Standard 7 2 2" xfId="8683"/>
    <cellStyle name="Standard 7 2 2 2" xfId="8684"/>
    <cellStyle name="Standard 7 2 2 2 2" xfId="8685"/>
    <cellStyle name="Standard 7 2 2 3" xfId="8686"/>
    <cellStyle name="Standard 7 2 2 3 2" xfId="8687"/>
    <cellStyle name="Standard 7 2 2 4" xfId="8688"/>
    <cellStyle name="Standard 7 2 2 4 2" xfId="8689"/>
    <cellStyle name="Standard 7 2 2 5" xfId="8690"/>
    <cellStyle name="Standard 7 2 2 5 2" xfId="8691"/>
    <cellStyle name="Standard 7 2 2 6" xfId="8692"/>
    <cellStyle name="Standard 7 2 2 7" xfId="8693"/>
    <cellStyle name="Standard 7 2 2 8" xfId="8694"/>
    <cellStyle name="Standard 7 2 3" xfId="8695"/>
    <cellStyle name="Standard 7 2 3 2" xfId="8696"/>
    <cellStyle name="Standard 7 2 4" xfId="8697"/>
    <cellStyle name="Standard 7 2 4 2" xfId="8698"/>
    <cellStyle name="Standard 7 2 5" xfId="8699"/>
    <cellStyle name="Standard 7 2 5 2" xfId="8700"/>
    <cellStyle name="Standard 7 2 6" xfId="8701"/>
    <cellStyle name="Standard 7 2 6 2" xfId="8702"/>
    <cellStyle name="Standard 7 2 7" xfId="8703"/>
    <cellStyle name="Standard 7 2 8" xfId="8704"/>
    <cellStyle name="Standard 7 2 9" xfId="8705"/>
    <cellStyle name="Standard 7 3" xfId="8706"/>
    <cellStyle name="Standard 7 3 2" xfId="8707"/>
    <cellStyle name="Standard 7 3 2 2" xfId="8708"/>
    <cellStyle name="Standard 7 3 3" xfId="8709"/>
    <cellStyle name="Standard 7 3 3 2" xfId="8710"/>
    <cellStyle name="Standard 7 3 4" xfId="8711"/>
    <cellStyle name="Standard 7 3 4 2" xfId="8712"/>
    <cellStyle name="Standard 7 3 5" xfId="8713"/>
    <cellStyle name="Standard 7 3 5 2" xfId="8714"/>
    <cellStyle name="Standard 7 3 6" xfId="8715"/>
    <cellStyle name="Standard 7 3 7" xfId="8716"/>
    <cellStyle name="Standard 7 3 8" xfId="8717"/>
    <cellStyle name="Standard 7 4" xfId="8718"/>
    <cellStyle name="Standard 7 4 2" xfId="8719"/>
    <cellStyle name="Standard 7 5" xfId="8720"/>
    <cellStyle name="Standard 7 5 2" xfId="8721"/>
    <cellStyle name="Standard 7 6" xfId="8722"/>
    <cellStyle name="Standard 7 6 2" xfId="8723"/>
    <cellStyle name="Standard 7 7" xfId="8724"/>
    <cellStyle name="Standard 7 7 2" xfId="8725"/>
    <cellStyle name="Standard 7 8" xfId="8726"/>
    <cellStyle name="Standard 7 9" xfId="8727"/>
    <cellStyle name="Standard 70" xfId="8728"/>
    <cellStyle name="Standard 70 2" xfId="8729"/>
    <cellStyle name="Standard 70 2 2" xfId="8730"/>
    <cellStyle name="Standard 70 2 3" xfId="8731"/>
    <cellStyle name="Standard 70 2 4" xfId="8732"/>
    <cellStyle name="Standard 70 2 5" xfId="8733"/>
    <cellStyle name="Standard 70 2 6" xfId="29483"/>
    <cellStyle name="Standard 70 3" xfId="8734"/>
    <cellStyle name="Standard 70 4" xfId="8735"/>
    <cellStyle name="Standard 70 5" xfId="8736"/>
    <cellStyle name="Standard 70 6" xfId="8737"/>
    <cellStyle name="Standard 70 7" xfId="29484"/>
    <cellStyle name="Standard 71" xfId="8738"/>
    <cellStyle name="Standard 71 2" xfId="8739"/>
    <cellStyle name="Standard 71 2 2" xfId="8740"/>
    <cellStyle name="Standard 71 2 3" xfId="8741"/>
    <cellStyle name="Standard 71 2 4" xfId="8742"/>
    <cellStyle name="Standard 71 2 5" xfId="8743"/>
    <cellStyle name="Standard 71 2 6" xfId="29485"/>
    <cellStyle name="Standard 71 3" xfId="8744"/>
    <cellStyle name="Standard 71 4" xfId="8745"/>
    <cellStyle name="Standard 71 5" xfId="8746"/>
    <cellStyle name="Standard 71 6" xfId="8747"/>
    <cellStyle name="Standard 71 7" xfId="29486"/>
    <cellStyle name="Standard 72" xfId="8748"/>
    <cellStyle name="Standard 72 2" xfId="8749"/>
    <cellStyle name="Standard 72 2 2" xfId="8750"/>
    <cellStyle name="Standard 72 2 3" xfId="8751"/>
    <cellStyle name="Standard 72 2 4" xfId="8752"/>
    <cellStyle name="Standard 72 2 5" xfId="8753"/>
    <cellStyle name="Standard 72 2 6" xfId="29487"/>
    <cellStyle name="Standard 72 3" xfId="8754"/>
    <cellStyle name="Standard 72 4" xfId="8755"/>
    <cellStyle name="Standard 72 5" xfId="8756"/>
    <cellStyle name="Standard 72 6" xfId="8757"/>
    <cellStyle name="Standard 72 7" xfId="29488"/>
    <cellStyle name="Standard 73" xfId="8758"/>
    <cellStyle name="Standard 73 2" xfId="8759"/>
    <cellStyle name="Standard 73 2 2" xfId="8760"/>
    <cellStyle name="Standard 73 2 3" xfId="8761"/>
    <cellStyle name="Standard 73 2 4" xfId="8762"/>
    <cellStyle name="Standard 73 2 5" xfId="8763"/>
    <cellStyle name="Standard 73 2 6" xfId="29489"/>
    <cellStyle name="Standard 73 3" xfId="8764"/>
    <cellStyle name="Standard 73 4" xfId="8765"/>
    <cellStyle name="Standard 73 5" xfId="8766"/>
    <cellStyle name="Standard 73 6" xfId="8767"/>
    <cellStyle name="Standard 73 7" xfId="29490"/>
    <cellStyle name="Standard 74" xfId="8768"/>
    <cellStyle name="Standard 74 2" xfId="8769"/>
    <cellStyle name="Standard 74 2 2" xfId="8770"/>
    <cellStyle name="Standard 74 2 3" xfId="8771"/>
    <cellStyle name="Standard 74 2 4" xfId="8772"/>
    <cellStyle name="Standard 74 2 5" xfId="8773"/>
    <cellStyle name="Standard 74 2 6" xfId="29491"/>
    <cellStyle name="Standard 74 3" xfId="8774"/>
    <cellStyle name="Standard 74 4" xfId="8775"/>
    <cellStyle name="Standard 74 5" xfId="8776"/>
    <cellStyle name="Standard 74 6" xfId="8777"/>
    <cellStyle name="Standard 74 7" xfId="29492"/>
    <cellStyle name="Standard 75" xfId="8778"/>
    <cellStyle name="Standard 75 2" xfId="8779"/>
    <cellStyle name="Standard 75 2 2" xfId="8780"/>
    <cellStyle name="Standard 75 2 3" xfId="8781"/>
    <cellStyle name="Standard 75 2 4" xfId="8782"/>
    <cellStyle name="Standard 75 2 5" xfId="8783"/>
    <cellStyle name="Standard 75 2 6" xfId="29493"/>
    <cellStyle name="Standard 75 3" xfId="8784"/>
    <cellStyle name="Standard 75 4" xfId="8785"/>
    <cellStyle name="Standard 75 5" xfId="8786"/>
    <cellStyle name="Standard 75 6" xfId="8787"/>
    <cellStyle name="Standard 75 7" xfId="29494"/>
    <cellStyle name="Standard 76" xfId="8788"/>
    <cellStyle name="Standard 76 2" xfId="8789"/>
    <cellStyle name="Standard 76 2 2" xfId="8790"/>
    <cellStyle name="Standard 76 2 3" xfId="8791"/>
    <cellStyle name="Standard 76 2 4" xfId="8792"/>
    <cellStyle name="Standard 76 2 5" xfId="8793"/>
    <cellStyle name="Standard 76 2 6" xfId="29495"/>
    <cellStyle name="Standard 76 3" xfId="8794"/>
    <cellStyle name="Standard 76 4" xfId="8795"/>
    <cellStyle name="Standard 76 5" xfId="8796"/>
    <cellStyle name="Standard 76 6" xfId="8797"/>
    <cellStyle name="Standard 76 7" xfId="29496"/>
    <cellStyle name="Standard 77" xfId="8798"/>
    <cellStyle name="Standard 77 2" xfId="8799"/>
    <cellStyle name="Standard 77 2 2" xfId="8800"/>
    <cellStyle name="Standard 77 2 3" xfId="8801"/>
    <cellStyle name="Standard 77 2 4" xfId="8802"/>
    <cellStyle name="Standard 77 2 5" xfId="8803"/>
    <cellStyle name="Standard 77 2 6" xfId="29497"/>
    <cellStyle name="Standard 77 3" xfId="8804"/>
    <cellStyle name="Standard 77 4" xfId="8805"/>
    <cellStyle name="Standard 77 5" xfId="8806"/>
    <cellStyle name="Standard 77 6" xfId="8807"/>
    <cellStyle name="Standard 77 7" xfId="29498"/>
    <cellStyle name="Standard 78" xfId="8808"/>
    <cellStyle name="Standard 78 2" xfId="8809"/>
    <cellStyle name="Standard 78 2 2" xfId="8810"/>
    <cellStyle name="Standard 78 2 3" xfId="8811"/>
    <cellStyle name="Standard 78 2 4" xfId="8812"/>
    <cellStyle name="Standard 78 2 5" xfId="8813"/>
    <cellStyle name="Standard 78 2 6" xfId="29499"/>
    <cellStyle name="Standard 78 3" xfId="8814"/>
    <cellStyle name="Standard 78 4" xfId="8815"/>
    <cellStyle name="Standard 78 5" xfId="8816"/>
    <cellStyle name="Standard 78 6" xfId="8817"/>
    <cellStyle name="Standard 78 7" xfId="29500"/>
    <cellStyle name="Standard 79" xfId="8818"/>
    <cellStyle name="Standard 79 2" xfId="8819"/>
    <cellStyle name="Standard 79 2 2" xfId="8820"/>
    <cellStyle name="Standard 79 2 3" xfId="8821"/>
    <cellStyle name="Standard 79 2 4" xfId="8822"/>
    <cellStyle name="Standard 79 2 5" xfId="8823"/>
    <cellStyle name="Standard 79 2 6" xfId="29501"/>
    <cellStyle name="Standard 79 3" xfId="8824"/>
    <cellStyle name="Standard 79 4" xfId="8825"/>
    <cellStyle name="Standard 79 5" xfId="8826"/>
    <cellStyle name="Standard 79 6" xfId="8827"/>
    <cellStyle name="Standard 79 7" xfId="29502"/>
    <cellStyle name="Standard 8" xfId="8828"/>
    <cellStyle name="Standard 8 10" xfId="8829"/>
    <cellStyle name="Standard 8 11" xfId="8830"/>
    <cellStyle name="Standard 8 12" xfId="8831"/>
    <cellStyle name="Standard 8 13" xfId="8832"/>
    <cellStyle name="Standard 8 14" xfId="8833"/>
    <cellStyle name="Standard 8 15" xfId="29503"/>
    <cellStyle name="Standard 8 16" xfId="29504"/>
    <cellStyle name="Standard 8 2" xfId="8834"/>
    <cellStyle name="Standard 8 2 10" xfId="8835"/>
    <cellStyle name="Standard 8 2 11" xfId="8836"/>
    <cellStyle name="Standard 8 2 12" xfId="8837"/>
    <cellStyle name="Standard 8 2 13" xfId="8838"/>
    <cellStyle name="Standard 8 2 14" xfId="8839"/>
    <cellStyle name="Standard 8 2 15" xfId="8840"/>
    <cellStyle name="Standard 8 2 16" xfId="29505"/>
    <cellStyle name="Standard 8 2 17" xfId="29506"/>
    <cellStyle name="Standard 8 2 2" xfId="8841"/>
    <cellStyle name="Standard 8 2 2 10" xfId="8842"/>
    <cellStyle name="Standard 8 2 2 11" xfId="8843"/>
    <cellStyle name="Standard 8 2 2 2" xfId="8844"/>
    <cellStyle name="Standard 8 2 2 2 10" xfId="8845"/>
    <cellStyle name="Standard 8 2 2 2 2" xfId="8846"/>
    <cellStyle name="Standard 8 2 2 2 2 2" xfId="8847"/>
    <cellStyle name="Standard 8 2 2 2 2 2 2" xfId="8848"/>
    <cellStyle name="Standard 8 2 2 2 2 2 2 2" xfId="8849"/>
    <cellStyle name="Standard 8 2 2 2 2 2 3" xfId="8850"/>
    <cellStyle name="Standard 8 2 2 2 2 2 3 2" xfId="8851"/>
    <cellStyle name="Standard 8 2 2 2 2 2 4" xfId="8852"/>
    <cellStyle name="Standard 8 2 2 2 2 2 4 2" xfId="8853"/>
    <cellStyle name="Standard 8 2 2 2 2 2 5" xfId="8854"/>
    <cellStyle name="Standard 8 2 2 2 2 2 5 2" xfId="8855"/>
    <cellStyle name="Standard 8 2 2 2 2 2 6" xfId="8856"/>
    <cellStyle name="Standard 8 2 2 2 2 2 7" xfId="8857"/>
    <cellStyle name="Standard 8 2 2 2 2 2 8" xfId="8858"/>
    <cellStyle name="Standard 8 2 2 2 2 3" xfId="8859"/>
    <cellStyle name="Standard 8 2 2 2 2 3 2" xfId="8860"/>
    <cellStyle name="Standard 8 2 2 2 2 4" xfId="8861"/>
    <cellStyle name="Standard 8 2 2 2 2 4 2" xfId="8862"/>
    <cellStyle name="Standard 8 2 2 2 2 5" xfId="8863"/>
    <cellStyle name="Standard 8 2 2 2 2 5 2" xfId="8864"/>
    <cellStyle name="Standard 8 2 2 2 2 6" xfId="8865"/>
    <cellStyle name="Standard 8 2 2 2 2 6 2" xfId="8866"/>
    <cellStyle name="Standard 8 2 2 2 2 7" xfId="8867"/>
    <cellStyle name="Standard 8 2 2 2 2 8" xfId="8868"/>
    <cellStyle name="Standard 8 2 2 2 2 9" xfId="8869"/>
    <cellStyle name="Standard 8 2 2 2 3" xfId="8870"/>
    <cellStyle name="Standard 8 2 2 2 3 2" xfId="8871"/>
    <cellStyle name="Standard 8 2 2 2 3 2 2" xfId="8872"/>
    <cellStyle name="Standard 8 2 2 2 3 3" xfId="8873"/>
    <cellStyle name="Standard 8 2 2 2 3 3 2" xfId="8874"/>
    <cellStyle name="Standard 8 2 2 2 3 4" xfId="8875"/>
    <cellStyle name="Standard 8 2 2 2 3 4 2" xfId="8876"/>
    <cellStyle name="Standard 8 2 2 2 3 5" xfId="8877"/>
    <cellStyle name="Standard 8 2 2 2 3 5 2" xfId="8878"/>
    <cellStyle name="Standard 8 2 2 2 3 6" xfId="8879"/>
    <cellStyle name="Standard 8 2 2 2 3 7" xfId="8880"/>
    <cellStyle name="Standard 8 2 2 2 3 8" xfId="8881"/>
    <cellStyle name="Standard 8 2 2 2 4" xfId="8882"/>
    <cellStyle name="Standard 8 2 2 2 4 2" xfId="8883"/>
    <cellStyle name="Standard 8 2 2 2 5" xfId="8884"/>
    <cellStyle name="Standard 8 2 2 2 5 2" xfId="8885"/>
    <cellStyle name="Standard 8 2 2 2 6" xfId="8886"/>
    <cellStyle name="Standard 8 2 2 2 6 2" xfId="8887"/>
    <cellStyle name="Standard 8 2 2 2 7" xfId="8888"/>
    <cellStyle name="Standard 8 2 2 2 7 2" xfId="8889"/>
    <cellStyle name="Standard 8 2 2 2 8" xfId="8890"/>
    <cellStyle name="Standard 8 2 2 2 9" xfId="8891"/>
    <cellStyle name="Standard 8 2 2 3" xfId="8892"/>
    <cellStyle name="Standard 8 2 2 3 2" xfId="8893"/>
    <cellStyle name="Standard 8 2 2 3 2 2" xfId="8894"/>
    <cellStyle name="Standard 8 2 2 3 2 2 2" xfId="8895"/>
    <cellStyle name="Standard 8 2 2 3 2 3" xfId="8896"/>
    <cellStyle name="Standard 8 2 2 3 2 3 2" xfId="8897"/>
    <cellStyle name="Standard 8 2 2 3 2 4" xfId="8898"/>
    <cellStyle name="Standard 8 2 2 3 2 4 2" xfId="8899"/>
    <cellStyle name="Standard 8 2 2 3 2 5" xfId="8900"/>
    <cellStyle name="Standard 8 2 2 3 2 5 2" xfId="8901"/>
    <cellStyle name="Standard 8 2 2 3 2 6" xfId="8902"/>
    <cellStyle name="Standard 8 2 2 3 2 7" xfId="8903"/>
    <cellStyle name="Standard 8 2 2 3 2 8" xfId="8904"/>
    <cellStyle name="Standard 8 2 2 3 3" xfId="8905"/>
    <cellStyle name="Standard 8 2 2 3 3 2" xfId="8906"/>
    <cellStyle name="Standard 8 2 2 3 4" xfId="8907"/>
    <cellStyle name="Standard 8 2 2 3 4 2" xfId="8908"/>
    <cellStyle name="Standard 8 2 2 3 5" xfId="8909"/>
    <cellStyle name="Standard 8 2 2 3 5 2" xfId="8910"/>
    <cellStyle name="Standard 8 2 2 3 6" xfId="8911"/>
    <cellStyle name="Standard 8 2 2 3 6 2" xfId="8912"/>
    <cellStyle name="Standard 8 2 2 3 7" xfId="8913"/>
    <cellStyle name="Standard 8 2 2 3 8" xfId="8914"/>
    <cellStyle name="Standard 8 2 2 3 9" xfId="8915"/>
    <cellStyle name="Standard 8 2 2 4" xfId="8916"/>
    <cellStyle name="Standard 8 2 2 4 2" xfId="8917"/>
    <cellStyle name="Standard 8 2 2 4 2 2" xfId="8918"/>
    <cellStyle name="Standard 8 2 2 4 3" xfId="8919"/>
    <cellStyle name="Standard 8 2 2 4 3 2" xfId="8920"/>
    <cellStyle name="Standard 8 2 2 4 4" xfId="8921"/>
    <cellStyle name="Standard 8 2 2 4 4 2" xfId="8922"/>
    <cellStyle name="Standard 8 2 2 4 5" xfId="8923"/>
    <cellStyle name="Standard 8 2 2 4 5 2" xfId="8924"/>
    <cellStyle name="Standard 8 2 2 4 6" xfId="8925"/>
    <cellStyle name="Standard 8 2 2 4 7" xfId="8926"/>
    <cellStyle name="Standard 8 2 2 4 8" xfId="8927"/>
    <cellStyle name="Standard 8 2 2 5" xfId="8928"/>
    <cellStyle name="Standard 8 2 2 5 2" xfId="8929"/>
    <cellStyle name="Standard 8 2 2 6" xfId="8930"/>
    <cellStyle name="Standard 8 2 2 6 2" xfId="8931"/>
    <cellStyle name="Standard 8 2 2 7" xfId="8932"/>
    <cellStyle name="Standard 8 2 2 7 2" xfId="8933"/>
    <cellStyle name="Standard 8 2 2 8" xfId="8934"/>
    <cellStyle name="Standard 8 2 2 8 2" xfId="8935"/>
    <cellStyle name="Standard 8 2 2 9" xfId="8936"/>
    <cellStyle name="Standard 8 2 3" xfId="8937"/>
    <cellStyle name="Standard 8 2 3 2" xfId="8938"/>
    <cellStyle name="Standard 8 2 3 2 2" xfId="8939"/>
    <cellStyle name="Standard 8 2 3 2 2 2" xfId="8940"/>
    <cellStyle name="Standard 8 2 3 2 3" xfId="8941"/>
    <cellStyle name="Standard 8 2 3 2 3 2" xfId="8942"/>
    <cellStyle name="Standard 8 2 3 2 4" xfId="8943"/>
    <cellStyle name="Standard 8 2 3 2 4 2" xfId="8944"/>
    <cellStyle name="Standard 8 2 3 2 5" xfId="8945"/>
    <cellStyle name="Standard 8 2 3 2 5 2" xfId="8946"/>
    <cellStyle name="Standard 8 2 3 2 6" xfId="8947"/>
    <cellStyle name="Standard 8 2 3 2 7" xfId="8948"/>
    <cellStyle name="Standard 8 2 3 2 8" xfId="8949"/>
    <cellStyle name="Standard 8 2 3 3" xfId="8950"/>
    <cellStyle name="Standard 8 2 3 3 2" xfId="8951"/>
    <cellStyle name="Standard 8 2 3 4" xfId="8952"/>
    <cellStyle name="Standard 8 2 3 4 2" xfId="8953"/>
    <cellStyle name="Standard 8 2 3 5" xfId="8954"/>
    <cellStyle name="Standard 8 2 3 5 2" xfId="8955"/>
    <cellStyle name="Standard 8 2 3 6" xfId="8956"/>
    <cellStyle name="Standard 8 2 3 6 2" xfId="8957"/>
    <cellStyle name="Standard 8 2 3 7" xfId="8958"/>
    <cellStyle name="Standard 8 2 3 8" xfId="8959"/>
    <cellStyle name="Standard 8 2 3 9" xfId="8960"/>
    <cellStyle name="Standard 8 2 4" xfId="8961"/>
    <cellStyle name="Standard 8 2 4 2" xfId="8962"/>
    <cellStyle name="Standard 8 2 4 2 2" xfId="8963"/>
    <cellStyle name="Standard 8 2 4 3" xfId="8964"/>
    <cellStyle name="Standard 8 2 4 3 2" xfId="8965"/>
    <cellStyle name="Standard 8 2 4 4" xfId="8966"/>
    <cellStyle name="Standard 8 2 4 4 2" xfId="8967"/>
    <cellStyle name="Standard 8 2 4 5" xfId="8968"/>
    <cellStyle name="Standard 8 2 4 5 2" xfId="8969"/>
    <cellStyle name="Standard 8 2 4 6" xfId="8970"/>
    <cellStyle name="Standard 8 2 4 7" xfId="8971"/>
    <cellStyle name="Standard 8 2 4 8" xfId="8972"/>
    <cellStyle name="Standard 8 2 5" xfId="8973"/>
    <cellStyle name="Standard 8 2 5 2" xfId="8974"/>
    <cellStyle name="Standard 8 2 6" xfId="8975"/>
    <cellStyle name="Standard 8 2 6 2" xfId="8976"/>
    <cellStyle name="Standard 8 2 7" xfId="8977"/>
    <cellStyle name="Standard 8 2 7 2" xfId="8978"/>
    <cellStyle name="Standard 8 2 8" xfId="8979"/>
    <cellStyle name="Standard 8 2 8 2" xfId="8980"/>
    <cellStyle name="Standard 8 2 9" xfId="8981"/>
    <cellStyle name="Standard 8 3" xfId="8982"/>
    <cellStyle name="Standard 8 3 2" xfId="8983"/>
    <cellStyle name="Standard 8 3 2 2" xfId="8984"/>
    <cellStyle name="Standard 8 3 2 2 2" xfId="8985"/>
    <cellStyle name="Standard 8 3 2 3" xfId="8986"/>
    <cellStyle name="Standard 8 3 2 3 2" xfId="8987"/>
    <cellStyle name="Standard 8 3 2 4" xfId="8988"/>
    <cellStyle name="Standard 8 3 2 4 2" xfId="8989"/>
    <cellStyle name="Standard 8 3 2 5" xfId="8990"/>
    <cellStyle name="Standard 8 3 2 5 2" xfId="8991"/>
    <cellStyle name="Standard 8 3 2 6" xfId="8992"/>
    <cellStyle name="Standard 8 3 2 7" xfId="8993"/>
    <cellStyle name="Standard 8 3 2 8" xfId="8994"/>
    <cellStyle name="Standard 8 3 3" xfId="8995"/>
    <cellStyle name="Standard 8 3 3 2" xfId="8996"/>
    <cellStyle name="Standard 8 3 4" xfId="8997"/>
    <cellStyle name="Standard 8 3 4 2" xfId="8998"/>
    <cellStyle name="Standard 8 3 5" xfId="8999"/>
    <cellStyle name="Standard 8 3 5 2" xfId="9000"/>
    <cellStyle name="Standard 8 3 6" xfId="9001"/>
    <cellStyle name="Standard 8 3 6 2" xfId="9002"/>
    <cellStyle name="Standard 8 3 7" xfId="9003"/>
    <cellStyle name="Standard 8 3 8" xfId="9004"/>
    <cellStyle name="Standard 8 3 9" xfId="9005"/>
    <cellStyle name="Standard 8 4" xfId="9006"/>
    <cellStyle name="Standard 8 4 2" xfId="9007"/>
    <cellStyle name="Standard 8 4 3" xfId="9008"/>
    <cellStyle name="Standard 8 4 3 2" xfId="9009"/>
    <cellStyle name="Standard 8 4 4" xfId="9010"/>
    <cellStyle name="Standard 8 4 4 2" xfId="9011"/>
    <cellStyle name="Standard 8 4 5" xfId="9012"/>
    <cellStyle name="Standard 8 4 5 2" xfId="9013"/>
    <cellStyle name="Standard 8 4 6" xfId="9014"/>
    <cellStyle name="Standard 8 4 7" xfId="9015"/>
    <cellStyle name="Standard 8 4 8" xfId="9016"/>
    <cellStyle name="Standard 8 5" xfId="9017"/>
    <cellStyle name="Standard 8 5 2" xfId="9018"/>
    <cellStyle name="Standard 8 6" xfId="9019"/>
    <cellStyle name="Standard 8 6 2" xfId="9020"/>
    <cellStyle name="Standard 8 7" xfId="9021"/>
    <cellStyle name="Standard 8 7 2" xfId="9022"/>
    <cellStyle name="Standard 8 8" xfId="9023"/>
    <cellStyle name="Standard 8 9" xfId="9024"/>
    <cellStyle name="Standard 80" xfId="9025"/>
    <cellStyle name="Standard 80 2" xfId="9026"/>
    <cellStyle name="Standard 80 2 2" xfId="9027"/>
    <cellStyle name="Standard 80 2 3" xfId="9028"/>
    <cellStyle name="Standard 80 2 4" xfId="9029"/>
    <cellStyle name="Standard 80 2 5" xfId="9030"/>
    <cellStyle name="Standard 80 2 6" xfId="29507"/>
    <cellStyle name="Standard 80 3" xfId="9031"/>
    <cellStyle name="Standard 80 4" xfId="9032"/>
    <cellStyle name="Standard 80 5" xfId="9033"/>
    <cellStyle name="Standard 80 6" xfId="9034"/>
    <cellStyle name="Standard 80 7" xfId="29508"/>
    <cellStyle name="Standard 81" xfId="9035"/>
    <cellStyle name="Standard 81 2" xfId="9036"/>
    <cellStyle name="Standard 81 2 2" xfId="9037"/>
    <cellStyle name="Standard 81 2 3" xfId="9038"/>
    <cellStyle name="Standard 81 2 4" xfId="9039"/>
    <cellStyle name="Standard 81 2 5" xfId="9040"/>
    <cellStyle name="Standard 81 2 6" xfId="29509"/>
    <cellStyle name="Standard 81 3" xfId="9041"/>
    <cellStyle name="Standard 81 4" xfId="9042"/>
    <cellStyle name="Standard 81 5" xfId="9043"/>
    <cellStyle name="Standard 81 6" xfId="9044"/>
    <cellStyle name="Standard 81 7" xfId="29510"/>
    <cellStyle name="Standard 82" xfId="9045"/>
    <cellStyle name="Standard 82 2" xfId="9046"/>
    <cellStyle name="Standard 82 2 2" xfId="9047"/>
    <cellStyle name="Standard 82 2 3" xfId="9048"/>
    <cellStyle name="Standard 82 2 4" xfId="9049"/>
    <cellStyle name="Standard 82 2 5" xfId="9050"/>
    <cellStyle name="Standard 82 2 6" xfId="29511"/>
    <cellStyle name="Standard 82 3" xfId="9051"/>
    <cellStyle name="Standard 82 4" xfId="9052"/>
    <cellStyle name="Standard 82 5" xfId="9053"/>
    <cellStyle name="Standard 82 6" xfId="9054"/>
    <cellStyle name="Standard 82 7" xfId="29512"/>
    <cellStyle name="Standard 83" xfId="9055"/>
    <cellStyle name="Standard 83 2" xfId="9056"/>
    <cellStyle name="Standard 83 2 2" xfId="9057"/>
    <cellStyle name="Standard 83 2 3" xfId="9058"/>
    <cellStyle name="Standard 83 2 4" xfId="9059"/>
    <cellStyle name="Standard 83 2 5" xfId="9060"/>
    <cellStyle name="Standard 83 2 6" xfId="29513"/>
    <cellStyle name="Standard 83 3" xfId="9061"/>
    <cellStyle name="Standard 83 4" xfId="9062"/>
    <cellStyle name="Standard 83 5" xfId="9063"/>
    <cellStyle name="Standard 83 6" xfId="9064"/>
    <cellStyle name="Standard 83 7" xfId="29514"/>
    <cellStyle name="Standard 84" xfId="9065"/>
    <cellStyle name="Standard 84 2" xfId="9066"/>
    <cellStyle name="Standard 84 2 2" xfId="9067"/>
    <cellStyle name="Standard 84 2 3" xfId="9068"/>
    <cellStyle name="Standard 84 2 4" xfId="9069"/>
    <cellStyle name="Standard 84 2 5" xfId="9070"/>
    <cellStyle name="Standard 84 2 6" xfId="29515"/>
    <cellStyle name="Standard 84 3" xfId="9071"/>
    <cellStyle name="Standard 84 4" xfId="9072"/>
    <cellStyle name="Standard 84 5" xfId="9073"/>
    <cellStyle name="Standard 84 6" xfId="9074"/>
    <cellStyle name="Standard 84 7" xfId="29516"/>
    <cellStyle name="Standard 85" xfId="9075"/>
    <cellStyle name="Standard 85 2" xfId="9076"/>
    <cellStyle name="Standard 85 2 2" xfId="9077"/>
    <cellStyle name="Standard 85 2 3" xfId="9078"/>
    <cellStyle name="Standard 85 2 4" xfId="9079"/>
    <cellStyle name="Standard 85 2 5" xfId="9080"/>
    <cellStyle name="Standard 85 2 6" xfId="29517"/>
    <cellStyle name="Standard 85 3" xfId="9081"/>
    <cellStyle name="Standard 85 4" xfId="9082"/>
    <cellStyle name="Standard 85 5" xfId="9083"/>
    <cellStyle name="Standard 85 6" xfId="9084"/>
    <cellStyle name="Standard 85 7" xfId="29518"/>
    <cellStyle name="Standard 86" xfId="9085"/>
    <cellStyle name="Standard 86 2" xfId="9086"/>
    <cellStyle name="Standard 86 2 2" xfId="9087"/>
    <cellStyle name="Standard 86 2 3" xfId="9088"/>
    <cellStyle name="Standard 86 2 4" xfId="9089"/>
    <cellStyle name="Standard 86 2 5" xfId="9090"/>
    <cellStyle name="Standard 86 2 6" xfId="29519"/>
    <cellStyle name="Standard 86 3" xfId="9091"/>
    <cellStyle name="Standard 86 4" xfId="9092"/>
    <cellStyle name="Standard 86 5" xfId="9093"/>
    <cellStyle name="Standard 86 6" xfId="9094"/>
    <cellStyle name="Standard 86 7" xfId="29520"/>
    <cellStyle name="Standard 87" xfId="9095"/>
    <cellStyle name="Standard 87 2" xfId="9096"/>
    <cellStyle name="Standard 87 2 2" xfId="9097"/>
    <cellStyle name="Standard 87 2 3" xfId="9098"/>
    <cellStyle name="Standard 87 2 4" xfId="9099"/>
    <cellStyle name="Standard 87 2 5" xfId="9100"/>
    <cellStyle name="Standard 87 2 6" xfId="29521"/>
    <cellStyle name="Standard 87 3" xfId="9101"/>
    <cellStyle name="Standard 87 4" xfId="9102"/>
    <cellStyle name="Standard 87 5" xfId="9103"/>
    <cellStyle name="Standard 87 6" xfId="9104"/>
    <cellStyle name="Standard 87 7" xfId="29522"/>
    <cellStyle name="Standard 88" xfId="9105"/>
    <cellStyle name="Standard 88 2" xfId="9106"/>
    <cellStyle name="Standard 88 2 2" xfId="9107"/>
    <cellStyle name="Standard 88 2 3" xfId="9108"/>
    <cellStyle name="Standard 88 2 4" xfId="9109"/>
    <cellStyle name="Standard 88 2 5" xfId="9110"/>
    <cellStyle name="Standard 88 2 6" xfId="29523"/>
    <cellStyle name="Standard 88 3" xfId="9111"/>
    <cellStyle name="Standard 88 4" xfId="9112"/>
    <cellStyle name="Standard 88 5" xfId="9113"/>
    <cellStyle name="Standard 88 6" xfId="9114"/>
    <cellStyle name="Standard 88 7" xfId="29524"/>
    <cellStyle name="Standard 89" xfId="9115"/>
    <cellStyle name="Standard 89 2" xfId="9116"/>
    <cellStyle name="Standard 89 2 2" xfId="9117"/>
    <cellStyle name="Standard 89 2 3" xfId="9118"/>
    <cellStyle name="Standard 89 2 4" xfId="9119"/>
    <cellStyle name="Standard 89 2 5" xfId="9120"/>
    <cellStyle name="Standard 89 2 6" xfId="29525"/>
    <cellStyle name="Standard 89 3" xfId="9121"/>
    <cellStyle name="Standard 89 4" xfId="9122"/>
    <cellStyle name="Standard 89 5" xfId="9123"/>
    <cellStyle name="Standard 89 6" xfId="9124"/>
    <cellStyle name="Standard 89 7" xfId="29526"/>
    <cellStyle name="Standard 9" xfId="9125"/>
    <cellStyle name="Standard 9 10" xfId="9126"/>
    <cellStyle name="Standard 9 11" xfId="9127"/>
    <cellStyle name="Standard 9 12" xfId="29527"/>
    <cellStyle name="Standard 9 2" xfId="9128"/>
    <cellStyle name="Standard 9 2 10" xfId="29528"/>
    <cellStyle name="Standard 9 2 2" xfId="9129"/>
    <cellStyle name="Standard 9 2 2 2" xfId="9130"/>
    <cellStyle name="Standard 9 2 2 2 2" xfId="9131"/>
    <cellStyle name="Standard 9 2 2 3" xfId="9132"/>
    <cellStyle name="Standard 9 2 2 3 2" xfId="9133"/>
    <cellStyle name="Standard 9 2 2 4" xfId="9134"/>
    <cellStyle name="Standard 9 2 2 4 2" xfId="9135"/>
    <cellStyle name="Standard 9 2 2 5" xfId="9136"/>
    <cellStyle name="Standard 9 2 2 5 2" xfId="9137"/>
    <cellStyle name="Standard 9 2 2 6" xfId="9138"/>
    <cellStyle name="Standard 9 2 2 7" xfId="9139"/>
    <cellStyle name="Standard 9 2 2 8" xfId="9140"/>
    <cellStyle name="Standard 9 2 3" xfId="9141"/>
    <cellStyle name="Standard 9 2 3 2" xfId="9142"/>
    <cellStyle name="Standard 9 2 4" xfId="9143"/>
    <cellStyle name="Standard 9 2 4 2" xfId="9144"/>
    <cellStyle name="Standard 9 2 5" xfId="9145"/>
    <cellStyle name="Standard 9 2 5 2" xfId="9146"/>
    <cellStyle name="Standard 9 2 6" xfId="9147"/>
    <cellStyle name="Standard 9 2 6 2" xfId="9148"/>
    <cellStyle name="Standard 9 2 7" xfId="9149"/>
    <cellStyle name="Standard 9 2 8" xfId="9150"/>
    <cellStyle name="Standard 9 2 9" xfId="9151"/>
    <cellStyle name="Standard 9 3" xfId="9152"/>
    <cellStyle name="Standard 9 3 2" xfId="9153"/>
    <cellStyle name="Standard 9 3 2 2" xfId="9154"/>
    <cellStyle name="Standard 9 3 3" xfId="9155"/>
    <cellStyle name="Standard 9 3 3 2" xfId="9156"/>
    <cellStyle name="Standard 9 3 4" xfId="9157"/>
    <cellStyle name="Standard 9 3 4 2" xfId="9158"/>
    <cellStyle name="Standard 9 3 5" xfId="9159"/>
    <cellStyle name="Standard 9 3 5 2" xfId="9160"/>
    <cellStyle name="Standard 9 3 6" xfId="9161"/>
    <cellStyle name="Standard 9 3 7" xfId="9162"/>
    <cellStyle name="Standard 9 3 8" xfId="9163"/>
    <cellStyle name="Standard 9 4" xfId="9164"/>
    <cellStyle name="Standard 9 4 2" xfId="9165"/>
    <cellStyle name="Standard 9 5" xfId="9166"/>
    <cellStyle name="Standard 9 5 2" xfId="9167"/>
    <cellStyle name="Standard 9 6" xfId="9168"/>
    <cellStyle name="Standard 9 6 2" xfId="9169"/>
    <cellStyle name="Standard 9 7" xfId="9170"/>
    <cellStyle name="Standard 9 7 2" xfId="9171"/>
    <cellStyle name="Standard 9 8" xfId="9172"/>
    <cellStyle name="Standard 9 9" xfId="9173"/>
    <cellStyle name="Standard 90" xfId="9174"/>
    <cellStyle name="Standard 90 2" xfId="9175"/>
    <cellStyle name="Standard 90 2 2" xfId="9176"/>
    <cellStyle name="Standard 90 2 3" xfId="9177"/>
    <cellStyle name="Standard 90 2 4" xfId="9178"/>
    <cellStyle name="Standard 90 2 5" xfId="9179"/>
    <cellStyle name="Standard 90 2 6" xfId="29529"/>
    <cellStyle name="Standard 90 3" xfId="9180"/>
    <cellStyle name="Standard 90 4" xfId="9181"/>
    <cellStyle name="Standard 90 5" xfId="9182"/>
    <cellStyle name="Standard 90 6" xfId="9183"/>
    <cellStyle name="Standard 90 7" xfId="29530"/>
    <cellStyle name="Standard 91" xfId="9184"/>
    <cellStyle name="Standard 91 2" xfId="9185"/>
    <cellStyle name="Standard 91 2 2" xfId="9186"/>
    <cellStyle name="Standard 91 2 3" xfId="9187"/>
    <cellStyle name="Standard 91 2 4" xfId="9188"/>
    <cellStyle name="Standard 91 2 5" xfId="9189"/>
    <cellStyle name="Standard 91 2 6" xfId="29531"/>
    <cellStyle name="Standard 91 3" xfId="9190"/>
    <cellStyle name="Standard 91 4" xfId="9191"/>
    <cellStyle name="Standard 91 5" xfId="9192"/>
    <cellStyle name="Standard 91 6" xfId="9193"/>
    <cellStyle name="Standard 91 7" xfId="29532"/>
    <cellStyle name="Standard 92" xfId="9194"/>
    <cellStyle name="Standard 92 2" xfId="9195"/>
    <cellStyle name="Standard 92 2 2" xfId="9196"/>
    <cellStyle name="Standard 92 2 3" xfId="9197"/>
    <cellStyle name="Standard 92 2 4" xfId="9198"/>
    <cellStyle name="Standard 92 2 5" xfId="9199"/>
    <cellStyle name="Standard 92 2 6" xfId="29533"/>
    <cellStyle name="Standard 92 3" xfId="9200"/>
    <cellStyle name="Standard 92 4" xfId="9201"/>
    <cellStyle name="Standard 92 5" xfId="9202"/>
    <cellStyle name="Standard 92 6" xfId="9203"/>
    <cellStyle name="Standard 92 7" xfId="29534"/>
    <cellStyle name="Standard 93" xfId="9204"/>
    <cellStyle name="Standard 93 2" xfId="9205"/>
    <cellStyle name="Standard 93 2 2" xfId="9206"/>
    <cellStyle name="Standard 93 2 3" xfId="9207"/>
    <cellStyle name="Standard 93 2 4" xfId="9208"/>
    <cellStyle name="Standard 93 2 5" xfId="9209"/>
    <cellStyle name="Standard 93 2 6" xfId="29535"/>
    <cellStyle name="Standard 93 3" xfId="9210"/>
    <cellStyle name="Standard 93 4" xfId="9211"/>
    <cellStyle name="Standard 93 5" xfId="9212"/>
    <cellStyle name="Standard 93 6" xfId="9213"/>
    <cellStyle name="Standard 93 7" xfId="29536"/>
    <cellStyle name="Standard 94" xfId="9214"/>
    <cellStyle name="Standard 94 2" xfId="9215"/>
    <cellStyle name="Standard 94 2 2" xfId="9216"/>
    <cellStyle name="Standard 94 2 3" xfId="9217"/>
    <cellStyle name="Standard 94 2 4" xfId="9218"/>
    <cellStyle name="Standard 94 2 5" xfId="9219"/>
    <cellStyle name="Standard 94 2 6" xfId="29537"/>
    <cellStyle name="Standard 94 3" xfId="9220"/>
    <cellStyle name="Standard 94 4" xfId="9221"/>
    <cellStyle name="Standard 94 5" xfId="9222"/>
    <cellStyle name="Standard 94 6" xfId="9223"/>
    <cellStyle name="Standard 94 7" xfId="29538"/>
    <cellStyle name="Standard 95" xfId="9224"/>
    <cellStyle name="Standard 95 2" xfId="9225"/>
    <cellStyle name="Standard 95 2 2" xfId="9226"/>
    <cellStyle name="Standard 95 2 3" xfId="9227"/>
    <cellStyle name="Standard 95 2 4" xfId="9228"/>
    <cellStyle name="Standard 95 2 5" xfId="9229"/>
    <cellStyle name="Standard 95 2 6" xfId="29539"/>
    <cellStyle name="Standard 95 3" xfId="9230"/>
    <cellStyle name="Standard 95 4" xfId="9231"/>
    <cellStyle name="Standard 95 5" xfId="9232"/>
    <cellStyle name="Standard 95 6" xfId="9233"/>
    <cellStyle name="Standard 95 7" xfId="29540"/>
    <cellStyle name="Standard 96" xfId="9234"/>
    <cellStyle name="Standard 96 2" xfId="9235"/>
    <cellStyle name="Standard 96 2 2" xfId="9236"/>
    <cellStyle name="Standard 96 2 3" xfId="9237"/>
    <cellStyle name="Standard 96 2 4" xfId="9238"/>
    <cellStyle name="Standard 96 2 5" xfId="9239"/>
    <cellStyle name="Standard 96 2 6" xfId="29541"/>
    <cellStyle name="Standard 96 3" xfId="9240"/>
    <cellStyle name="Standard 96 4" xfId="9241"/>
    <cellStyle name="Standard 96 5" xfId="9242"/>
    <cellStyle name="Standard 96 6" xfId="9243"/>
    <cellStyle name="Standard 96 7" xfId="29542"/>
    <cellStyle name="Standard 97" xfId="9244"/>
    <cellStyle name="Standard 97 2" xfId="9245"/>
    <cellStyle name="Standard 97 2 2" xfId="9246"/>
    <cellStyle name="Standard 97 2 3" xfId="9247"/>
    <cellStyle name="Standard 97 2 4" xfId="9248"/>
    <cellStyle name="Standard 97 2 5" xfId="9249"/>
    <cellStyle name="Standard 97 2 6" xfId="29543"/>
    <cellStyle name="Standard 97 3" xfId="9250"/>
    <cellStyle name="Standard 97 4" xfId="9251"/>
    <cellStyle name="Standard 97 5" xfId="9252"/>
    <cellStyle name="Standard 97 6" xfId="9253"/>
    <cellStyle name="Standard 97 7" xfId="29544"/>
    <cellStyle name="Standard 98" xfId="9254"/>
    <cellStyle name="Standard 98 2" xfId="9255"/>
    <cellStyle name="Standard 98 2 2" xfId="9256"/>
    <cellStyle name="Standard 98 2 3" xfId="9257"/>
    <cellStyle name="Standard 98 2 4" xfId="9258"/>
    <cellStyle name="Standard 98 2 5" xfId="9259"/>
    <cellStyle name="Standard 98 2 6" xfId="29545"/>
    <cellStyle name="Standard 98 3" xfId="9260"/>
    <cellStyle name="Standard 98 4" xfId="9261"/>
    <cellStyle name="Standard 98 5" xfId="9262"/>
    <cellStyle name="Standard 98 6" xfId="9263"/>
    <cellStyle name="Standard 98 7" xfId="29546"/>
    <cellStyle name="Standard 99" xfId="9264"/>
    <cellStyle name="Standard 99 2" xfId="9265"/>
    <cellStyle name="Standard 99 2 2" xfId="9266"/>
    <cellStyle name="Standard 99 2 3" xfId="9267"/>
    <cellStyle name="Standard 99 2 4" xfId="9268"/>
    <cellStyle name="Standard 99 2 5" xfId="9269"/>
    <cellStyle name="Standard 99 2 6" xfId="29547"/>
    <cellStyle name="Standard 99 3" xfId="9270"/>
    <cellStyle name="Standard 99 4" xfId="9271"/>
    <cellStyle name="Standard 99 5" xfId="9272"/>
    <cellStyle name="Standard 99 6" xfId="9273"/>
    <cellStyle name="Standard 99 7" xfId="29548"/>
    <cellStyle name="Stil 1" xfId="9274"/>
    <cellStyle name="Stil 1 10" xfId="13817"/>
    <cellStyle name="Stil 1 10 2" xfId="23759"/>
    <cellStyle name="Stil 1 10 2 2" xfId="43986"/>
    <cellStyle name="Stil 1 10 2 3" xfId="37324"/>
    <cellStyle name="Stil 1 10 3" xfId="27856"/>
    <cellStyle name="Stil 1 10 3 2" xfId="46686"/>
    <cellStyle name="Stil 1 10 3 3" xfId="47786"/>
    <cellStyle name="Stil 1 10 4" xfId="18682"/>
    <cellStyle name="Stil 1 10 4 2" xfId="40681"/>
    <cellStyle name="Stil 1 10 4 3" xfId="36431"/>
    <cellStyle name="Stil 1 10 5" xfId="37703"/>
    <cellStyle name="Stil 1 10 6" xfId="33271"/>
    <cellStyle name="Stil 1 11" xfId="14007"/>
    <cellStyle name="Stil 1 11 2" xfId="23945"/>
    <cellStyle name="Stil 1 11 2 2" xfId="44134"/>
    <cellStyle name="Stil 1 11 2 3" xfId="44177"/>
    <cellStyle name="Stil 1 11 3" xfId="28037"/>
    <cellStyle name="Stil 1 11 3 2" xfId="46830"/>
    <cellStyle name="Stil 1 11 3 3" xfId="47959"/>
    <cellStyle name="Stil 1 11 4" xfId="18872"/>
    <cellStyle name="Stil 1 11 4 2" xfId="40831"/>
    <cellStyle name="Stil 1 11 4 3" xfId="45422"/>
    <cellStyle name="Stil 1 11 5" xfId="37854"/>
    <cellStyle name="Stil 1 11 6" xfId="33085"/>
    <cellStyle name="Stil 1 12" xfId="13903"/>
    <cellStyle name="Stil 1 12 2" xfId="23845"/>
    <cellStyle name="Stil 1 12 2 2" xfId="44061"/>
    <cellStyle name="Stil 1 12 2 3" xfId="43931"/>
    <cellStyle name="Stil 1 12 3" xfId="27937"/>
    <cellStyle name="Stil 1 12 3 2" xfId="46758"/>
    <cellStyle name="Stil 1 12 3 3" xfId="47863"/>
    <cellStyle name="Stil 1 12 4" xfId="18768"/>
    <cellStyle name="Stil 1 12 4 2" xfId="40753"/>
    <cellStyle name="Stil 1 12 4 3" xfId="45718"/>
    <cellStyle name="Stil 1 12 5" xfId="37778"/>
    <cellStyle name="Stil 1 12 6" xfId="33185"/>
    <cellStyle name="Stil 1 13" xfId="19600"/>
    <cellStyle name="Stil 1 13 2" xfId="41329"/>
    <cellStyle name="Stil 1 13 3" xfId="44319"/>
    <cellStyle name="Stil 1 14" xfId="24056"/>
    <cellStyle name="Stil 1 14 2" xfId="44223"/>
    <cellStyle name="Stil 1 14 3" xfId="37898"/>
    <cellStyle name="Stil 1 15" xfId="14457"/>
    <cellStyle name="Stil 1 15 2" xfId="38183"/>
    <cellStyle name="Stil 1 15 3" xfId="32720"/>
    <cellStyle name="Stil 1 16" xfId="9594"/>
    <cellStyle name="Stil 1 16 2" xfId="35070"/>
    <cellStyle name="Stil 1 17" xfId="34956"/>
    <cellStyle name="Stil 1 2" xfId="9275"/>
    <cellStyle name="Stil 1 2 10" xfId="14008"/>
    <cellStyle name="Stil 1 2 10 2" xfId="23946"/>
    <cellStyle name="Stil 1 2 10 2 2" xfId="44135"/>
    <cellStyle name="Stil 1 2 10 2 3" xfId="37897"/>
    <cellStyle name="Stil 1 2 10 3" xfId="28038"/>
    <cellStyle name="Stil 1 2 10 3 2" xfId="46831"/>
    <cellStyle name="Stil 1 2 10 3 3" xfId="47960"/>
    <cellStyle name="Stil 1 2 10 4" xfId="18873"/>
    <cellStyle name="Stil 1 2 10 4 2" xfId="40832"/>
    <cellStyle name="Stil 1 2 10 4 3" xfId="42662"/>
    <cellStyle name="Stil 1 2 10 5" xfId="37855"/>
    <cellStyle name="Stil 1 2 10 6" xfId="33084"/>
    <cellStyle name="Stil 1 2 11" xfId="13904"/>
    <cellStyle name="Stil 1 2 11 2" xfId="23846"/>
    <cellStyle name="Stil 1 2 11 2 2" xfId="44062"/>
    <cellStyle name="Stil 1 2 11 2 3" xfId="37645"/>
    <cellStyle name="Stil 1 2 11 3" xfId="27938"/>
    <cellStyle name="Stil 1 2 11 3 2" xfId="46759"/>
    <cellStyle name="Stil 1 2 11 3 3" xfId="47864"/>
    <cellStyle name="Stil 1 2 11 4" xfId="18769"/>
    <cellStyle name="Stil 1 2 11 4 2" xfId="40754"/>
    <cellStyle name="Stil 1 2 11 4 3" xfId="42970"/>
    <cellStyle name="Stil 1 2 11 5" xfId="37779"/>
    <cellStyle name="Stil 1 2 11 6" xfId="33184"/>
    <cellStyle name="Stil 1 2 12" xfId="19601"/>
    <cellStyle name="Stil 1 2 12 2" xfId="41330"/>
    <cellStyle name="Stil 1 2 12 3" xfId="41445"/>
    <cellStyle name="Stil 1 2 13" xfId="24057"/>
    <cellStyle name="Stil 1 2 13 2" xfId="44224"/>
    <cellStyle name="Stil 1 2 13 3" xfId="40802"/>
    <cellStyle name="Stil 1 2 14" xfId="14458"/>
    <cellStyle name="Stil 1 2 14 2" xfId="38184"/>
    <cellStyle name="Stil 1 2 14 3" xfId="32719"/>
    <cellStyle name="Stil 1 2 15" xfId="9595"/>
    <cellStyle name="Stil 1 2 15 2" xfId="35071"/>
    <cellStyle name="Stil 1 2 16" xfId="34957"/>
    <cellStyle name="Stil 1 2 2" xfId="12454"/>
    <cellStyle name="Stil 1 2 2 2" xfId="22410"/>
    <cellStyle name="Stil 1 2 2 2 2" xfId="42842"/>
    <cellStyle name="Stil 1 2 2 2 3" xfId="37872"/>
    <cellStyle name="Stil 1 2 2 3" xfId="26555"/>
    <cellStyle name="Stil 1 2 2 3 2" xfId="45590"/>
    <cellStyle name="Stil 1 2 2 3 3" xfId="40911"/>
    <cellStyle name="Stil 1 2 2 4" xfId="17319"/>
    <cellStyle name="Stil 1 2 2 4 2" xfId="36820"/>
    <cellStyle name="Stil 1 2 2 5" xfId="34472"/>
    <cellStyle name="Stil 1 2 3" xfId="12452"/>
    <cellStyle name="Stil 1 2 3 2" xfId="22408"/>
    <cellStyle name="Stil 1 2 3 2 2" xfId="42840"/>
    <cellStyle name="Stil 1 2 3 2 3" xfId="46845"/>
    <cellStyle name="Stil 1 2 3 3" xfId="26553"/>
    <cellStyle name="Stil 1 2 3 3 2" xfId="45588"/>
    <cellStyle name="Stil 1 2 3 3 3" xfId="41341"/>
    <cellStyle name="Stil 1 2 3 4" xfId="17317"/>
    <cellStyle name="Stil 1 2 3 4 2" xfId="39528"/>
    <cellStyle name="Stil 1 2 3 4 3" xfId="45859"/>
    <cellStyle name="Stil 1 2 3 5" xfId="36544"/>
    <cellStyle name="Stil 1 2 4" xfId="12761"/>
    <cellStyle name="Stil 1 2 4 2" xfId="22717"/>
    <cellStyle name="Stil 1 2 4 2 2" xfId="43097"/>
    <cellStyle name="Stil 1 2 4 2 3" xfId="41401"/>
    <cellStyle name="Stil 1 2 4 3" xfId="26858"/>
    <cellStyle name="Stil 1 2 4 3 2" xfId="45842"/>
    <cellStyle name="Stil 1 2 4 3 3" xfId="37675"/>
    <cellStyle name="Stil 1 2 4 4" xfId="17626"/>
    <cellStyle name="Stil 1 2 4 4 2" xfId="39788"/>
    <cellStyle name="Stil 1 2 4 4 3" xfId="42642"/>
    <cellStyle name="Stil 1 2 4 5" xfId="36799"/>
    <cellStyle name="Stil 1 2 5" xfId="12912"/>
    <cellStyle name="Stil 1 2 5 2" xfId="22868"/>
    <cellStyle name="Stil 1 2 5 2 2" xfId="43228"/>
    <cellStyle name="Stil 1 2 5 2 3" xfId="43608"/>
    <cellStyle name="Stil 1 2 5 3" xfId="27000"/>
    <cellStyle name="Stil 1 2 5 3 2" xfId="45964"/>
    <cellStyle name="Stil 1 2 5 3 3" xfId="47030"/>
    <cellStyle name="Stil 1 2 5 4" xfId="17777"/>
    <cellStyle name="Stil 1 2 5 4 2" xfId="39917"/>
    <cellStyle name="Stil 1 2 5 4 3" xfId="36280"/>
    <cellStyle name="Stil 1 2 5 5" xfId="36930"/>
    <cellStyle name="Stil 1 2 5 6" xfId="34076"/>
    <cellStyle name="Stil 1 2 6" xfId="13214"/>
    <cellStyle name="Stil 1 2 6 2" xfId="23169"/>
    <cellStyle name="Stil 1 2 6 2 2" xfId="43503"/>
    <cellStyle name="Stil 1 2 6 2 3" xfId="39561"/>
    <cellStyle name="Stil 1 2 6 3" xfId="27294"/>
    <cellStyle name="Stil 1 2 6 3 2" xfId="46231"/>
    <cellStyle name="Stil 1 2 6 3 3" xfId="47298"/>
    <cellStyle name="Stil 1 2 6 4" xfId="18079"/>
    <cellStyle name="Stil 1 2 6 4 2" xfId="40189"/>
    <cellStyle name="Stil 1 2 6 4 3" xfId="42650"/>
    <cellStyle name="Stil 1 2 6 5" xfId="37207"/>
    <cellStyle name="Stil 1 2 6 6" xfId="33796"/>
    <cellStyle name="Stil 1 2 7" xfId="13591"/>
    <cellStyle name="Stil 1 2 7 2" xfId="23538"/>
    <cellStyle name="Stil 1 2 7 2 2" xfId="43817"/>
    <cellStyle name="Stil 1 2 7 2 3" xfId="44396"/>
    <cellStyle name="Stil 1 2 7 3" xfId="27649"/>
    <cellStyle name="Stil 1 2 7 3 2" xfId="46527"/>
    <cellStyle name="Stil 1 2 7 3 3" xfId="47609"/>
    <cellStyle name="Stil 1 2 7 4" xfId="18456"/>
    <cellStyle name="Stil 1 2 7 4 2" xfId="40506"/>
    <cellStyle name="Stil 1 2 7 4 3" xfId="39273"/>
    <cellStyle name="Stil 1 2 7 5" xfId="37529"/>
    <cellStyle name="Stil 1 2 7 6" xfId="33465"/>
    <cellStyle name="Stil 1 2 8" xfId="13623"/>
    <cellStyle name="Stil 1 2 8 2" xfId="23570"/>
    <cellStyle name="Stil 1 2 8 2 2" xfId="43839"/>
    <cellStyle name="Stil 1 2 8 2 3" xfId="45999"/>
    <cellStyle name="Stil 1 2 8 3" xfId="27677"/>
    <cellStyle name="Stil 1 2 8 3 2" xfId="46545"/>
    <cellStyle name="Stil 1 2 8 3 3" xfId="47637"/>
    <cellStyle name="Stil 1 2 8 4" xfId="18488"/>
    <cellStyle name="Stil 1 2 8 4 2" xfId="40529"/>
    <cellStyle name="Stil 1 2 8 4 3" xfId="39272"/>
    <cellStyle name="Stil 1 2 8 5" xfId="37551"/>
    <cellStyle name="Stil 1 2 8 6" xfId="33433"/>
    <cellStyle name="Stil 1 2 9" xfId="13818"/>
    <cellStyle name="Stil 1 2 9 2" xfId="23760"/>
    <cellStyle name="Stil 1 2 9 2 2" xfId="43987"/>
    <cellStyle name="Stil 1 2 9 2 3" xfId="39955"/>
    <cellStyle name="Stil 1 2 9 3" xfId="27857"/>
    <cellStyle name="Stil 1 2 9 3 2" xfId="46687"/>
    <cellStyle name="Stil 1 2 9 3 3" xfId="47787"/>
    <cellStyle name="Stil 1 2 9 4" xfId="18683"/>
    <cellStyle name="Stil 1 2 9 4 2" xfId="40682"/>
    <cellStyle name="Stil 1 2 9 4 3" xfId="39660"/>
    <cellStyle name="Stil 1 2 9 5" xfId="37704"/>
    <cellStyle name="Stil 1 2 9 6" xfId="33270"/>
    <cellStyle name="Stil 1 3" xfId="12453"/>
    <cellStyle name="Stil 1 3 2" xfId="22409"/>
    <cellStyle name="Stil 1 3 2 2" xfId="42841"/>
    <cellStyle name="Stil 1 3 2 3" xfId="44152"/>
    <cellStyle name="Stil 1 3 3" xfId="26554"/>
    <cellStyle name="Stil 1 3 3 2" xfId="45589"/>
    <cellStyle name="Stil 1 3 3 3" xfId="40923"/>
    <cellStyle name="Stil 1 3 4" xfId="17318"/>
    <cellStyle name="Stil 1 3 4 2" xfId="43118"/>
    <cellStyle name="Stil 1 3 5" xfId="34473"/>
    <cellStyle name="Stil 1 4" xfId="12451"/>
    <cellStyle name="Stil 1 4 2" xfId="22407"/>
    <cellStyle name="Stil 1 4 2 2" xfId="42839"/>
    <cellStyle name="Stil 1 4 2 3" xfId="40848"/>
    <cellStyle name="Stil 1 4 3" xfId="26552"/>
    <cellStyle name="Stil 1 4 3 2" xfId="45587"/>
    <cellStyle name="Stil 1 4 3 3" xfId="37949"/>
    <cellStyle name="Stil 1 4 4" xfId="17316"/>
    <cellStyle name="Stil 1 4 4 2" xfId="39527"/>
    <cellStyle name="Stil 1 4 4 3" xfId="39809"/>
    <cellStyle name="Stil 1 4 5" xfId="36543"/>
    <cellStyle name="Stil 1 5" xfId="12760"/>
    <cellStyle name="Stil 1 5 2" xfId="22716"/>
    <cellStyle name="Stil 1 5 2 2" xfId="43096"/>
    <cellStyle name="Stil 1 5 2 3" xfId="44279"/>
    <cellStyle name="Stil 1 5 3" xfId="26857"/>
    <cellStyle name="Stil 1 5 3 2" xfId="45841"/>
    <cellStyle name="Stil 1 5 3 3" xfId="43961"/>
    <cellStyle name="Stil 1 5 4" xfId="17625"/>
    <cellStyle name="Stil 1 5 4 2" xfId="39787"/>
    <cellStyle name="Stil 1 5 4 3" xfId="45402"/>
    <cellStyle name="Stil 1 5 5" xfId="36798"/>
    <cellStyle name="Stil 1 6" xfId="12911"/>
    <cellStyle name="Stil 1 6 2" xfId="22867"/>
    <cellStyle name="Stil 1 6 2 2" xfId="43227"/>
    <cellStyle name="Stil 1 6 2 3" xfId="46327"/>
    <cellStyle name="Stil 1 6 3" xfId="26999"/>
    <cellStyle name="Stil 1 6 3 2" xfId="45963"/>
    <cellStyle name="Stil 1 6 3 3" xfId="47029"/>
    <cellStyle name="Stil 1 6 4" xfId="17776"/>
    <cellStyle name="Stil 1 6 4 2" xfId="39916"/>
    <cellStyle name="Stil 1 6 4 3" xfId="42577"/>
    <cellStyle name="Stil 1 6 5" xfId="36929"/>
    <cellStyle name="Stil 1 6 6" xfId="34077"/>
    <cellStyle name="Stil 1 7" xfId="13213"/>
    <cellStyle name="Stil 1 7 2" xfId="23168"/>
    <cellStyle name="Stil 1 7 2 2" xfId="43502"/>
    <cellStyle name="Stil 1 7 2 3" xfId="37010"/>
    <cellStyle name="Stil 1 7 3" xfId="27293"/>
    <cellStyle name="Stil 1 7 3 2" xfId="46230"/>
    <cellStyle name="Stil 1 7 3 3" xfId="47297"/>
    <cellStyle name="Stil 1 7 4" xfId="18078"/>
    <cellStyle name="Stil 1 7 4 2" xfId="40188"/>
    <cellStyle name="Stil 1 7 4 3" xfId="45410"/>
    <cellStyle name="Stil 1 7 5" xfId="37206"/>
    <cellStyle name="Stil 1 7 6" xfId="33797"/>
    <cellStyle name="Stil 1 8" xfId="13590"/>
    <cellStyle name="Stil 1 8 2" xfId="23537"/>
    <cellStyle name="Stil 1 8 2 2" xfId="43816"/>
    <cellStyle name="Stil 1 8 2 3" xfId="38359"/>
    <cellStyle name="Stil 1 8 3" xfId="27648"/>
    <cellStyle name="Stil 1 8 3 2" xfId="46526"/>
    <cellStyle name="Stil 1 8 3 3" xfId="47608"/>
    <cellStyle name="Stil 1 8 4" xfId="18455"/>
    <cellStyle name="Stil 1 8 4 2" xfId="40505"/>
    <cellStyle name="Stil 1 8 4 3" xfId="35194"/>
    <cellStyle name="Stil 1 8 5" xfId="37528"/>
    <cellStyle name="Stil 1 8 6" xfId="33466"/>
    <cellStyle name="Stil 1 9" xfId="13622"/>
    <cellStyle name="Stil 1 9 2" xfId="23569"/>
    <cellStyle name="Stil 1 9 2 2" xfId="43838"/>
    <cellStyle name="Stil 1 9 2 3" xfId="39952"/>
    <cellStyle name="Stil 1 9 3" xfId="27676"/>
    <cellStyle name="Stil 1 9 3 2" xfId="46544"/>
    <cellStyle name="Stil 1 9 3 3" xfId="47636"/>
    <cellStyle name="Stil 1 9 4" xfId="18487"/>
    <cellStyle name="Stil 1 9 4 2" xfId="40528"/>
    <cellStyle name="Stil 1 9 4 3" xfId="35195"/>
    <cellStyle name="Stil 1 9 5" xfId="37550"/>
    <cellStyle name="Stil 1 9 6" xfId="33434"/>
    <cellStyle name="Style 2" xfId="9276"/>
    <cellStyle name="Style 21" xfId="9277"/>
    <cellStyle name="Style 21 2" xfId="9278"/>
    <cellStyle name="Style 21 3" xfId="9279"/>
    <cellStyle name="Style 22" xfId="9280"/>
    <cellStyle name="Style 22 2" xfId="9281"/>
    <cellStyle name="Style 22 3" xfId="9282"/>
    <cellStyle name="Style 23" xfId="9283"/>
    <cellStyle name="Style 23 2" xfId="9284"/>
    <cellStyle name="Style 23 3" xfId="9285"/>
    <cellStyle name="Style 24" xfId="9286"/>
    <cellStyle name="Style 24 2" xfId="9287"/>
    <cellStyle name="Style 24 3" xfId="9288"/>
    <cellStyle name="Style 29" xfId="9289"/>
    <cellStyle name="Style 29 2" xfId="9290"/>
    <cellStyle name="Style 29 3" xfId="9291"/>
    <cellStyle name="Style 30" xfId="9292"/>
    <cellStyle name="Style 30 2" xfId="9293"/>
    <cellStyle name="Style 30 3" xfId="9294"/>
    <cellStyle name="Style 31" xfId="9295"/>
    <cellStyle name="Style 31 2" xfId="9296"/>
    <cellStyle name="Style 31 3" xfId="9297"/>
    <cellStyle name="Style 32" xfId="9298"/>
    <cellStyle name="Style 32 2" xfId="9299"/>
    <cellStyle name="Style 32 3" xfId="9300"/>
    <cellStyle name="Text" xfId="9301"/>
    <cellStyle name="Text 10" xfId="14114"/>
    <cellStyle name="Text 10 2" xfId="24052"/>
    <cellStyle name="Text 10 3" xfId="28140"/>
    <cellStyle name="Text 10 4" xfId="18979"/>
    <cellStyle name="Text 11" xfId="19602"/>
    <cellStyle name="Text 12" xfId="24058"/>
    <cellStyle name="Text 13" xfId="14459"/>
    <cellStyle name="Text 2" xfId="9302"/>
    <cellStyle name="Text 2 10" xfId="19603"/>
    <cellStyle name="Text 2 11" xfId="24059"/>
    <cellStyle name="Text 2 12" xfId="14460"/>
    <cellStyle name="Text 2 2" xfId="12465"/>
    <cellStyle name="Text 2 2 2" xfId="22421"/>
    <cellStyle name="Text 2 2 3" xfId="26566"/>
    <cellStyle name="Text 2 2 4" xfId="17330"/>
    <cellStyle name="Text 2 3" xfId="12639"/>
    <cellStyle name="Text 2 3 2" xfId="22595"/>
    <cellStyle name="Text 2 3 3" xfId="26737"/>
    <cellStyle name="Text 2 3 4" xfId="17504"/>
    <cellStyle name="Text 2 4" xfId="12456"/>
    <cellStyle name="Text 2 4 2" xfId="22412"/>
    <cellStyle name="Text 2 4 3" xfId="26557"/>
    <cellStyle name="Text 2 4 4" xfId="17321"/>
    <cellStyle name="Text 2 5" xfId="12960"/>
    <cellStyle name="Text 2 5 2" xfId="22916"/>
    <cellStyle name="Text 2 5 3" xfId="27048"/>
    <cellStyle name="Text 2 5 4" xfId="17825"/>
    <cellStyle name="Text 2 6" xfId="13216"/>
    <cellStyle name="Text 2 6 2" xfId="23171"/>
    <cellStyle name="Text 2 6 3" xfId="27296"/>
    <cellStyle name="Text 2 6 4" xfId="18081"/>
    <cellStyle name="Text 2 7" xfId="13500"/>
    <cellStyle name="Text 2 7 2" xfId="23451"/>
    <cellStyle name="Text 2 7 3" xfId="27562"/>
    <cellStyle name="Text 2 7 4" xfId="18365"/>
    <cellStyle name="Text 2 8" xfId="13803"/>
    <cellStyle name="Text 2 8 2" xfId="23749"/>
    <cellStyle name="Text 2 8 3" xfId="27846"/>
    <cellStyle name="Text 2 8 4" xfId="18668"/>
    <cellStyle name="Text 2 9" xfId="14115"/>
    <cellStyle name="Text 2 9 2" xfId="24053"/>
    <cellStyle name="Text 2 9 3" xfId="28141"/>
    <cellStyle name="Text 2 9 4" xfId="18980"/>
    <cellStyle name="Text 3" xfId="12464"/>
    <cellStyle name="Text 3 2" xfId="22420"/>
    <cellStyle name="Text 3 3" xfId="26565"/>
    <cellStyle name="Text 3 4" xfId="17329"/>
    <cellStyle name="Text 4" xfId="12638"/>
    <cellStyle name="Text 4 2" xfId="22594"/>
    <cellStyle name="Text 4 3" xfId="26736"/>
    <cellStyle name="Text 4 4" xfId="17503"/>
    <cellStyle name="Text 5" xfId="12455"/>
    <cellStyle name="Text 5 2" xfId="22411"/>
    <cellStyle name="Text 5 3" xfId="26556"/>
    <cellStyle name="Text 5 4" xfId="17320"/>
    <cellStyle name="Text 6" xfId="12959"/>
    <cellStyle name="Text 6 2" xfId="22915"/>
    <cellStyle name="Text 6 3" xfId="27047"/>
    <cellStyle name="Text 6 4" xfId="17824"/>
    <cellStyle name="Text 7" xfId="13215"/>
    <cellStyle name="Text 7 2" xfId="23170"/>
    <cellStyle name="Text 7 3" xfId="27295"/>
    <cellStyle name="Text 7 4" xfId="18080"/>
    <cellStyle name="Text 8" xfId="13499"/>
    <cellStyle name="Text 8 2" xfId="23450"/>
    <cellStyle name="Text 8 3" xfId="27561"/>
    <cellStyle name="Text 8 4" xfId="18364"/>
    <cellStyle name="Text 9" xfId="13802"/>
    <cellStyle name="Text 9 2" xfId="23748"/>
    <cellStyle name="Text 9 3" xfId="27845"/>
    <cellStyle name="Text 9 4" xfId="18667"/>
    <cellStyle name="Title 2" xfId="9303"/>
    <cellStyle name="Title-1" xfId="9304"/>
    <cellStyle name="Title-2" xfId="9305"/>
    <cellStyle name="Titre ligne" xfId="9306"/>
    <cellStyle name="Total 2" xfId="9307"/>
    <cellStyle name="Total 2 10" xfId="13218"/>
    <cellStyle name="Total 2 10 2" xfId="23173"/>
    <cellStyle name="Total 2 10 2 2" xfId="39730"/>
    <cellStyle name="Total 2 10 3" xfId="27298"/>
    <cellStyle name="Total 2 10 3 2" xfId="47300"/>
    <cellStyle name="Total 2 10 4" xfId="18083"/>
    <cellStyle name="Total 2 10 4 2" xfId="41469"/>
    <cellStyle name="Total 2 10 5" xfId="33794"/>
    <cellStyle name="Total 2 11" xfId="13217"/>
    <cellStyle name="Total 2 11 2" xfId="23172"/>
    <cellStyle name="Total 2 11 2 2" xfId="36574"/>
    <cellStyle name="Total 2 11 3" xfId="27297"/>
    <cellStyle name="Total 2 11 3 2" xfId="47299"/>
    <cellStyle name="Total 2 11 4" xfId="18082"/>
    <cellStyle name="Total 2 11 4 2" xfId="44343"/>
    <cellStyle name="Total 2 11 5" xfId="33795"/>
    <cellStyle name="Total 2 12" xfId="13613"/>
    <cellStyle name="Total 2 12 2" xfId="23560"/>
    <cellStyle name="Total 2 12 2 2" xfId="40467"/>
    <cellStyle name="Total 2 12 3" xfId="27667"/>
    <cellStyle name="Total 2 12 3 2" xfId="47627"/>
    <cellStyle name="Total 2 12 4" xfId="18478"/>
    <cellStyle name="Total 2 12 4 2" xfId="42965"/>
    <cellStyle name="Total 2 12 5" xfId="33443"/>
    <cellStyle name="Total 2 13" xfId="13654"/>
    <cellStyle name="Total 2 13 2" xfId="23601"/>
    <cellStyle name="Total 2 13 2 2" xfId="46864"/>
    <cellStyle name="Total 2 13 3" xfId="27708"/>
    <cellStyle name="Total 2 13 3 2" xfId="47668"/>
    <cellStyle name="Total 2 13 4" xfId="18519"/>
    <cellStyle name="Total 2 13 4 2" xfId="40136"/>
    <cellStyle name="Total 2 13 5" xfId="33402"/>
    <cellStyle name="Total 2 14" xfId="13804"/>
    <cellStyle name="Total 2 14 2" xfId="23750"/>
    <cellStyle name="Total 2 14 2 2" xfId="43930"/>
    <cellStyle name="Total 2 14 3" xfId="27847"/>
    <cellStyle name="Total 2 14 3 2" xfId="47777"/>
    <cellStyle name="Total 2 14 4" xfId="18669"/>
    <cellStyle name="Total 2 14 4 2" xfId="37383"/>
    <cellStyle name="Total 2 14 5" xfId="33284"/>
    <cellStyle name="Total 2 15" xfId="13905"/>
    <cellStyle name="Total 2 15 2" xfId="23847"/>
    <cellStyle name="Total 2 15 2 2" xfId="40471"/>
    <cellStyle name="Total 2 15 3" xfId="27939"/>
    <cellStyle name="Total 2 15 3 2" xfId="47865"/>
    <cellStyle name="Total 2 15 4" xfId="18770"/>
    <cellStyle name="Total 2 15 4 2" xfId="36671"/>
    <cellStyle name="Total 2 15 5" xfId="33183"/>
    <cellStyle name="Total 2 16" xfId="14009"/>
    <cellStyle name="Total 2 16 2" xfId="23947"/>
    <cellStyle name="Total 2 16 2 2" xfId="40801"/>
    <cellStyle name="Total 2 16 3" xfId="28039"/>
    <cellStyle name="Total 2 16 3 2" xfId="47961"/>
    <cellStyle name="Total 2 16 4" xfId="18874"/>
    <cellStyle name="Total 2 16 4 2" xfId="36365"/>
    <cellStyle name="Total 2 16 5" xfId="33083"/>
    <cellStyle name="Total 2 17" xfId="13917"/>
    <cellStyle name="Total 2 17 2" xfId="23855"/>
    <cellStyle name="Total 2 17 2 2" xfId="37326"/>
    <cellStyle name="Total 2 17 3" xfId="27947"/>
    <cellStyle name="Total 2 17 3 2" xfId="47873"/>
    <cellStyle name="Total 2 17 4" xfId="18782"/>
    <cellStyle name="Total 2 17 4 2" xfId="36296"/>
    <cellStyle name="Total 2 17 5" xfId="33171"/>
    <cellStyle name="Total 2 18" xfId="19604"/>
    <cellStyle name="Total 2 18 2" xfId="38044"/>
    <cellStyle name="Total 2 19" xfId="24060"/>
    <cellStyle name="Total 2 19 2" xfId="37825"/>
    <cellStyle name="Total 2 2" xfId="9308"/>
    <cellStyle name="Total 2 2 10" xfId="13226"/>
    <cellStyle name="Total 2 2 10 2" xfId="23181"/>
    <cellStyle name="Total 2 2 10 2 2" xfId="38229"/>
    <cellStyle name="Total 2 2 10 3" xfId="27306"/>
    <cellStyle name="Total 2 2 10 3 2" xfId="47308"/>
    <cellStyle name="Total 2 2 10 4" xfId="18091"/>
    <cellStyle name="Total 2 2 10 4 2" xfId="41604"/>
    <cellStyle name="Total 2 2 10 5" xfId="33786"/>
    <cellStyle name="Total 2 2 11" xfId="13614"/>
    <cellStyle name="Total 2 2 11 2" xfId="23561"/>
    <cellStyle name="Total 2 2 11 2 2" xfId="46489"/>
    <cellStyle name="Total 2 2 11 3" xfId="27668"/>
    <cellStyle name="Total 2 2 11 3 2" xfId="47628"/>
    <cellStyle name="Total 2 2 11 4" xfId="18479"/>
    <cellStyle name="Total 2 2 11 4 2" xfId="36666"/>
    <cellStyle name="Total 2 2 11 5" xfId="33442"/>
    <cellStyle name="Total 2 2 12" xfId="13655"/>
    <cellStyle name="Total 2 2 12 2" xfId="23602"/>
    <cellStyle name="Total 2 2 12 2 2" xfId="44172"/>
    <cellStyle name="Total 2 2 12 3" xfId="27709"/>
    <cellStyle name="Total 2 2 12 3 2" xfId="47669"/>
    <cellStyle name="Total 2 2 12 4" xfId="18520"/>
    <cellStyle name="Total 2 2 12 4 2" xfId="46178"/>
    <cellStyle name="Total 2 2 12 5" xfId="33401"/>
    <cellStyle name="Total 2 2 13" xfId="13805"/>
    <cellStyle name="Total 2 2 13 2" xfId="23751"/>
    <cellStyle name="Total 2 2 13 2 2" xfId="37644"/>
    <cellStyle name="Total 2 2 13 3" xfId="27848"/>
    <cellStyle name="Total 2 2 13 3 2" xfId="47778"/>
    <cellStyle name="Total 2 2 13 4" xfId="18670"/>
    <cellStyle name="Total 2 2 13 4 2" xfId="40139"/>
    <cellStyle name="Total 2 2 13 5" xfId="33283"/>
    <cellStyle name="Total 2 2 14" xfId="13906"/>
    <cellStyle name="Total 2 2 14 2" xfId="23848"/>
    <cellStyle name="Total 2 2 14 2 2" xfId="46493"/>
    <cellStyle name="Total 2 2 14 3" xfId="27940"/>
    <cellStyle name="Total 2 2 14 3 2" xfId="47866"/>
    <cellStyle name="Total 2 2 14 4" xfId="18771"/>
    <cellStyle name="Total 2 2 14 4 2" xfId="39345"/>
    <cellStyle name="Total 2 2 14 5" xfId="33182"/>
    <cellStyle name="Total 2 2 15" xfId="14010"/>
    <cellStyle name="Total 2 2 15 2" xfId="23948"/>
    <cellStyle name="Total 2 2 15 2 2" xfId="46801"/>
    <cellStyle name="Total 2 2 15 3" xfId="28040"/>
    <cellStyle name="Total 2 2 15 3 2" xfId="47962"/>
    <cellStyle name="Total 2 2 15 4" xfId="18875"/>
    <cellStyle name="Total 2 2 15 4 2" xfId="38294"/>
    <cellStyle name="Total 2 2 15 5" xfId="33082"/>
    <cellStyle name="Total 2 2 16" xfId="13918"/>
    <cellStyle name="Total 2 2 16 2" xfId="23856"/>
    <cellStyle name="Total 2 2 16 2 2" xfId="39957"/>
    <cellStyle name="Total 2 2 16 3" xfId="27948"/>
    <cellStyle name="Total 2 2 16 3 2" xfId="47874"/>
    <cellStyle name="Total 2 2 16 4" xfId="18783"/>
    <cellStyle name="Total 2 2 16 4 2" xfId="38429"/>
    <cellStyle name="Total 2 2 16 5" xfId="33170"/>
    <cellStyle name="Total 2 2 17" xfId="19605"/>
    <cellStyle name="Total 2 2 17 2" xfId="41254"/>
    <cellStyle name="Total 2 2 18" xfId="24061"/>
    <cellStyle name="Total 2 2 18 2" xfId="40552"/>
    <cellStyle name="Total 2 2 19" xfId="14462"/>
    <cellStyle name="Total 2 2 19 2" xfId="32717"/>
    <cellStyle name="Total 2 2 2" xfId="9309"/>
    <cellStyle name="Total 2 2 2 10" xfId="13806"/>
    <cellStyle name="Total 2 2 2 10 2" xfId="23752"/>
    <cellStyle name="Total 2 2 2 10 2 2" xfId="40470"/>
    <cellStyle name="Total 2 2 2 10 3" xfId="27849"/>
    <cellStyle name="Total 2 2 2 10 3 2" xfId="47779"/>
    <cellStyle name="Total 2 2 2 10 4" xfId="18671"/>
    <cellStyle name="Total 2 2 2 10 4 2" xfId="46181"/>
    <cellStyle name="Total 2 2 2 10 5" xfId="33282"/>
    <cellStyle name="Total 2 2 2 11" xfId="13907"/>
    <cellStyle name="Total 2 2 2 11 2" xfId="23849"/>
    <cellStyle name="Total 2 2 2 11 2 2" xfId="43783"/>
    <cellStyle name="Total 2 2 2 11 3" xfId="27941"/>
    <cellStyle name="Total 2 2 2 11 3 2" xfId="47867"/>
    <cellStyle name="Total 2 2 2 11 4" xfId="18772"/>
    <cellStyle name="Total 2 2 2 11 4 2" xfId="45420"/>
    <cellStyle name="Total 2 2 2 11 5" xfId="33181"/>
    <cellStyle name="Total 2 2 2 12" xfId="14011"/>
    <cellStyle name="Total 2 2 2 12 2" xfId="23949"/>
    <cellStyle name="Total 2 2 2 12 2 2" xfId="44105"/>
    <cellStyle name="Total 2 2 2 12 3" xfId="28041"/>
    <cellStyle name="Total 2 2 2 12 3 2" xfId="47963"/>
    <cellStyle name="Total 2 2 2 12 4" xfId="18876"/>
    <cellStyle name="Total 2 2 2 12 4 2" xfId="44331"/>
    <cellStyle name="Total 2 2 2 12 5" xfId="33081"/>
    <cellStyle name="Total 2 2 2 13" xfId="13919"/>
    <cellStyle name="Total 2 2 2 13 2" xfId="23857"/>
    <cellStyle name="Total 2 2 2 13 2 2" xfId="46004"/>
    <cellStyle name="Total 2 2 2 13 3" xfId="27949"/>
    <cellStyle name="Total 2 2 2 13 3 2" xfId="47875"/>
    <cellStyle name="Total 2 2 2 13 4" xfId="18784"/>
    <cellStyle name="Total 2 2 2 13 4 2" xfId="44467"/>
    <cellStyle name="Total 2 2 2 13 5" xfId="33169"/>
    <cellStyle name="Total 2 2 2 14" xfId="19606"/>
    <cellStyle name="Total 2 2 2 14 2" xfId="41012"/>
    <cellStyle name="Total 2 2 2 15" xfId="24062"/>
    <cellStyle name="Total 2 2 2 15 2" xfId="46568"/>
    <cellStyle name="Total 2 2 2 16" xfId="14463"/>
    <cellStyle name="Total 2 2 2 16 2" xfId="32716"/>
    <cellStyle name="Total 2 2 2 17" xfId="9598"/>
    <cellStyle name="Total 2 2 2 17 2" xfId="35074"/>
    <cellStyle name="Total 2 2 2 17 3" xfId="42154"/>
    <cellStyle name="Total 2 2 2 18" xfId="38784"/>
    <cellStyle name="Total 2 2 2 2" xfId="12469"/>
    <cellStyle name="Total 2 2 2 2 2" xfId="22425"/>
    <cellStyle name="Total 2 2 2 2 2 2" xfId="43763"/>
    <cellStyle name="Total 2 2 2 2 3" xfId="26570"/>
    <cellStyle name="Total 2 2 2 2 3 2" xfId="43738"/>
    <cellStyle name="Total 2 2 2 2 4" xfId="17334"/>
    <cellStyle name="Total 2 2 2 2 4 2" xfId="41481"/>
    <cellStyle name="Total 2 2 2 2 5" xfId="34461"/>
    <cellStyle name="Total 2 2 2 3" xfId="12459"/>
    <cellStyle name="Total 2 2 2 3 2" xfId="22415"/>
    <cellStyle name="Total 2 2 2 3 2 2" xfId="40524"/>
    <cellStyle name="Total 2 2 2 3 3" xfId="26560"/>
    <cellStyle name="Total 2 2 2 3 3 2" xfId="40665"/>
    <cellStyle name="Total 2 2 2 3 4" xfId="17324"/>
    <cellStyle name="Total 2 2 2 3 4 2" xfId="39633"/>
    <cellStyle name="Total 2 2 2 3 5" xfId="34469"/>
    <cellStyle name="Total 2 2 2 4" xfId="12770"/>
    <cellStyle name="Total 2 2 2 4 2" xfId="22726"/>
    <cellStyle name="Total 2 2 2 4 2 2" xfId="40852"/>
    <cellStyle name="Total 2 2 2 4 3" xfId="26865"/>
    <cellStyle name="Total 2 2 2 4 3 2" xfId="46915"/>
    <cellStyle name="Total 2 2 2 4 4" xfId="17635"/>
    <cellStyle name="Total 2 2 2 4 4 2" xfId="36278"/>
    <cellStyle name="Total 2 2 2 4 5" xfId="34204"/>
    <cellStyle name="Total 2 2 2 5" xfId="12928"/>
    <cellStyle name="Total 2 2 2 5 2" xfId="22884"/>
    <cellStyle name="Total 2 2 2 5 2 2" xfId="43036"/>
    <cellStyle name="Total 2 2 2 5 3" xfId="27016"/>
    <cellStyle name="Total 2 2 2 5 3 2" xfId="47042"/>
    <cellStyle name="Total 2 2 2 5 4" xfId="17793"/>
    <cellStyle name="Total 2 2 2 5 4 2" xfId="40211"/>
    <cellStyle name="Total 2 2 2 5 5" xfId="34062"/>
    <cellStyle name="Total 2 2 2 6" xfId="13220"/>
    <cellStyle name="Total 2 2 2 6 2" xfId="23175"/>
    <cellStyle name="Total 2 2 2 6 2 2" xfId="43040"/>
    <cellStyle name="Total 2 2 2 6 3" xfId="27300"/>
    <cellStyle name="Total 2 2 2 6 3 2" xfId="47302"/>
    <cellStyle name="Total 2 2 2 6 4" xfId="18085"/>
    <cellStyle name="Total 2 2 2 6 4 2" xfId="39267"/>
    <cellStyle name="Total 2 2 2 6 5" xfId="33792"/>
    <cellStyle name="Total 2 2 2 7" xfId="13227"/>
    <cellStyle name="Total 2 2 2 7 2" xfId="23182"/>
    <cellStyle name="Total 2 2 2 7 2 2" xfId="44270"/>
    <cellStyle name="Total 2 2 2 7 3" xfId="27307"/>
    <cellStyle name="Total 2 2 2 7 3 2" xfId="47309"/>
    <cellStyle name="Total 2 2 2 7 4" xfId="18092"/>
    <cellStyle name="Total 2 2 2 7 4 2" xfId="35333"/>
    <cellStyle name="Total 2 2 2 7 5" xfId="33785"/>
    <cellStyle name="Total 2 2 2 8" xfId="13615"/>
    <cellStyle name="Total 2 2 2 8 2" xfId="23562"/>
    <cellStyle name="Total 2 2 2 8 2 2" xfId="43779"/>
    <cellStyle name="Total 2 2 2 8 3" xfId="27669"/>
    <cellStyle name="Total 2 2 2 8 3 2" xfId="47629"/>
    <cellStyle name="Total 2 2 2 8 4" xfId="18480"/>
    <cellStyle name="Total 2 2 2 8 4 2" xfId="39340"/>
    <cellStyle name="Total 2 2 2 8 5" xfId="33441"/>
    <cellStyle name="Total 2 2 2 9" xfId="13656"/>
    <cellStyle name="Total 2 2 2 9 2" xfId="23603"/>
    <cellStyle name="Total 2 2 2 9 2 2" xfId="37892"/>
    <cellStyle name="Total 2 2 2 9 3" xfId="27710"/>
    <cellStyle name="Total 2 2 2 9 3 2" xfId="47670"/>
    <cellStyle name="Total 2 2 2 9 4" xfId="18521"/>
    <cellStyle name="Total 2 2 2 9 4 2" xfId="43450"/>
    <cellStyle name="Total 2 2 2 9 5" xfId="33400"/>
    <cellStyle name="Total 2 2 20" xfId="9597"/>
    <cellStyle name="Total 2 2 20 2" xfId="35073"/>
    <cellStyle name="Total 2 2 20 3" xfId="44935"/>
    <cellStyle name="Total 2 2 21" xfId="35537"/>
    <cellStyle name="Total 2 2 3" xfId="9310"/>
    <cellStyle name="Total 2 2 3 10" xfId="13807"/>
    <cellStyle name="Total 2 2 3 10 2" xfId="23753"/>
    <cellStyle name="Total 2 2 3 10 2 2" xfId="46492"/>
    <cellStyle name="Total 2 2 3 10 3" xfId="27850"/>
    <cellStyle name="Total 2 2 3 10 3 2" xfId="47780"/>
    <cellStyle name="Total 2 2 3 10 4" xfId="18672"/>
    <cellStyle name="Total 2 2 3 10 4 2" xfId="43453"/>
    <cellStyle name="Total 2 2 3 10 5" xfId="33281"/>
    <cellStyle name="Total 2 2 3 11" xfId="13908"/>
    <cellStyle name="Total 2 2 3 11 2" xfId="23850"/>
    <cellStyle name="Total 2 2 3 11 2 2" xfId="37496"/>
    <cellStyle name="Total 2 2 3 11 3" xfId="27942"/>
    <cellStyle name="Total 2 2 3 11 3 2" xfId="47868"/>
    <cellStyle name="Total 2 2 3 11 4" xfId="18773"/>
    <cellStyle name="Total 2 2 3 11 4 2" xfId="42660"/>
    <cellStyle name="Total 2 2 3 11 5" xfId="33180"/>
    <cellStyle name="Total 2 2 3 12" xfId="14012"/>
    <cellStyle name="Total 2 2 3 12 2" xfId="23950"/>
    <cellStyle name="Total 2 2 3 12 2 2" xfId="37824"/>
    <cellStyle name="Total 2 2 3 12 3" xfId="28042"/>
    <cellStyle name="Total 2 2 3 12 3 2" xfId="47964"/>
    <cellStyle name="Total 2 2 3 12 4" xfId="18877"/>
    <cellStyle name="Total 2 2 3 12 4 2" xfId="41457"/>
    <cellStyle name="Total 2 2 3 12 5" xfId="33080"/>
    <cellStyle name="Total 2 2 3 13" xfId="13920"/>
    <cellStyle name="Total 2 2 3 13 2" xfId="23858"/>
    <cellStyle name="Total 2 2 3 13 2 2" xfId="43268"/>
    <cellStyle name="Total 2 2 3 13 3" xfId="27950"/>
    <cellStyle name="Total 2 2 3 13 3 2" xfId="47876"/>
    <cellStyle name="Total 2 2 3 13 4" xfId="18785"/>
    <cellStyle name="Total 2 2 3 13 4 2" xfId="41595"/>
    <cellStyle name="Total 2 2 3 13 5" xfId="33168"/>
    <cellStyle name="Total 2 2 3 14" xfId="19607"/>
    <cellStyle name="Total 2 2 3 14 2" xfId="40750"/>
    <cellStyle name="Total 2 2 3 15" xfId="24063"/>
    <cellStyle name="Total 2 2 3 15 2" xfId="43861"/>
    <cellStyle name="Total 2 2 3 16" xfId="14464"/>
    <cellStyle name="Total 2 2 3 16 2" xfId="32715"/>
    <cellStyle name="Total 2 2 3 17" xfId="9599"/>
    <cellStyle name="Total 2 2 3 17 2" xfId="35075"/>
    <cellStyle name="Total 2 2 3 17 3" xfId="35845"/>
    <cellStyle name="Total 2 2 3 18" xfId="44789"/>
    <cellStyle name="Total 2 2 3 2" xfId="12470"/>
    <cellStyle name="Total 2 2 3 2 2" xfId="22426"/>
    <cellStyle name="Total 2 2 3 2 2 2" xfId="37475"/>
    <cellStyle name="Total 2 2 3 2 3" xfId="26571"/>
    <cellStyle name="Total 2 2 3 2 3 2" xfId="37446"/>
    <cellStyle name="Total 2 2 3 2 4" xfId="17335"/>
    <cellStyle name="Total 2 2 3 2 4 2" xfId="35212"/>
    <cellStyle name="Total 2 2 3 2 5" xfId="34460"/>
    <cellStyle name="Total 2 2 3 3" xfId="12460"/>
    <cellStyle name="Total 2 2 3 3 2" xfId="22416"/>
    <cellStyle name="Total 2 2 3 3 2 2" xfId="46540"/>
    <cellStyle name="Total 2 2 3 3 3" xfId="26561"/>
    <cellStyle name="Total 2 2 3 3 3 2" xfId="46677"/>
    <cellStyle name="Total 2 2 3 3 4" xfId="17325"/>
    <cellStyle name="Total 2 2 3 3 4 2" xfId="45692"/>
    <cellStyle name="Total 2 2 3 3 5" xfId="34468"/>
    <cellStyle name="Total 2 2 3 4" xfId="12771"/>
    <cellStyle name="Total 2 2 3 4 2" xfId="22727"/>
    <cellStyle name="Total 2 2 3 4 2 2" xfId="46849"/>
    <cellStyle name="Total 2 2 3 4 3" xfId="26866"/>
    <cellStyle name="Total 2 2 3 4 3 2" xfId="46916"/>
    <cellStyle name="Total 2 2 3 4 4" xfId="17636"/>
    <cellStyle name="Total 2 2 3 4 4 2" xfId="38447"/>
    <cellStyle name="Total 2 2 3 4 5" xfId="34203"/>
    <cellStyle name="Total 2 2 3 5" xfId="12929"/>
    <cellStyle name="Total 2 2 3 5 2" xfId="22885"/>
    <cellStyle name="Total 2 2 3 5 2 2" xfId="36737"/>
    <cellStyle name="Total 2 2 3 5 3" xfId="27017"/>
    <cellStyle name="Total 2 2 3 5 3 2" xfId="47043"/>
    <cellStyle name="Total 2 2 3 5 4" xfId="17794"/>
    <cellStyle name="Total 2 2 3 5 4 2" xfId="46248"/>
    <cellStyle name="Total 2 2 3 5 5" xfId="34061"/>
    <cellStyle name="Total 2 2 3 6" xfId="13221"/>
    <cellStyle name="Total 2 2 3 6 2" xfId="23176"/>
    <cellStyle name="Total 2 2 3 6 2 2" xfId="36741"/>
    <cellStyle name="Total 2 2 3 6 3" xfId="27301"/>
    <cellStyle name="Total 2 2 3 6 3 2" xfId="47303"/>
    <cellStyle name="Total 2 2 3 6 4" xfId="18086"/>
    <cellStyle name="Total 2 2 3 6 4 2" xfId="45344"/>
    <cellStyle name="Total 2 2 3 6 5" xfId="33791"/>
    <cellStyle name="Total 2 2 3 7" xfId="13228"/>
    <cellStyle name="Total 2 2 3 7 2" xfId="23183"/>
    <cellStyle name="Total 2 2 3 7 2 2" xfId="41393"/>
    <cellStyle name="Total 2 2 3 7 3" xfId="27308"/>
    <cellStyle name="Total 2 2 3 7 3 2" xfId="47310"/>
    <cellStyle name="Total 2 2 3 7 4" xfId="18093"/>
    <cellStyle name="Total 2 2 3 7 4 2" xfId="38506"/>
    <cellStyle name="Total 2 2 3 7 5" xfId="33784"/>
    <cellStyle name="Total 2 2 3 8" xfId="13616"/>
    <cellStyle name="Total 2 2 3 8 2" xfId="23563"/>
    <cellStyle name="Total 2 2 3 8 2 2" xfId="37492"/>
    <cellStyle name="Total 2 2 3 8 3" xfId="27670"/>
    <cellStyle name="Total 2 2 3 8 3 2" xfId="47630"/>
    <cellStyle name="Total 2 2 3 8 4" xfId="18481"/>
    <cellStyle name="Total 2 2 3 8 4 2" xfId="45415"/>
    <cellStyle name="Total 2 2 3 8 5" xfId="33440"/>
    <cellStyle name="Total 2 2 3 9" xfId="13657"/>
    <cellStyle name="Total 2 2 3 9 2" xfId="23604"/>
    <cellStyle name="Total 2 2 3 9 2 2" xfId="40796"/>
    <cellStyle name="Total 2 2 3 9 3" xfId="27711"/>
    <cellStyle name="Total 2 2 3 9 3 2" xfId="47671"/>
    <cellStyle name="Total 2 2 3 9 4" xfId="18522"/>
    <cellStyle name="Total 2 2 3 9 4 2" xfId="37154"/>
    <cellStyle name="Total 2 2 3 9 5" xfId="33399"/>
    <cellStyle name="Total 2 2 4" xfId="9311"/>
    <cellStyle name="Total 2 2 4 10" xfId="13808"/>
    <cellStyle name="Total 2 2 4 10 2" xfId="23754"/>
    <cellStyle name="Total 2 2 4 10 2 2" xfId="43782"/>
    <cellStyle name="Total 2 2 4 10 3" xfId="27851"/>
    <cellStyle name="Total 2 2 4 10 3 2" xfId="47781"/>
    <cellStyle name="Total 2 2 4 10 4" xfId="18673"/>
    <cellStyle name="Total 2 2 4 10 4 2" xfId="37157"/>
    <cellStyle name="Total 2 2 4 10 5" xfId="33280"/>
    <cellStyle name="Total 2 2 4 11" xfId="13909"/>
    <cellStyle name="Total 2 2 4 11 2" xfId="23851"/>
    <cellStyle name="Total 2 2 4 11 2 2" xfId="29862"/>
    <cellStyle name="Total 2 2 4 11 3" xfId="27943"/>
    <cellStyle name="Total 2 2 4 11 3 2" xfId="47869"/>
    <cellStyle name="Total 2 2 4 11 4" xfId="18774"/>
    <cellStyle name="Total 2 2 4 11 4 2" xfId="36363"/>
    <cellStyle name="Total 2 2 4 11 5" xfId="33179"/>
    <cellStyle name="Total 2 2 4 12" xfId="14013"/>
    <cellStyle name="Total 2 2 4 12 2" xfId="23951"/>
    <cellStyle name="Total 2 2 4 12 2 2" xfId="40551"/>
    <cellStyle name="Total 2 2 4 12 3" xfId="28043"/>
    <cellStyle name="Total 2 2 4 12 3 2" xfId="47965"/>
    <cellStyle name="Total 2 2 4 12 4" xfId="18878"/>
    <cellStyle name="Total 2 2 4 12 4 2" xfId="35188"/>
    <cellStyle name="Total 2 2 4 12 5" xfId="33079"/>
    <cellStyle name="Total 2 2 4 13" xfId="13921"/>
    <cellStyle name="Total 2 2 4 13 2" xfId="23859"/>
    <cellStyle name="Total 2 2 4 13 2 2" xfId="36973"/>
    <cellStyle name="Total 2 2 4 13 3" xfId="27951"/>
    <cellStyle name="Total 2 2 4 13 3 2" xfId="47877"/>
    <cellStyle name="Total 2 2 4 13 4" xfId="18786"/>
    <cellStyle name="Total 2 2 4 13 4 2" xfId="35324"/>
    <cellStyle name="Total 2 2 4 13 5" xfId="33167"/>
    <cellStyle name="Total 2 2 4 14" xfId="19608"/>
    <cellStyle name="Total 2 2 4 14 2" xfId="46752"/>
    <cellStyle name="Total 2 2 4 15" xfId="24064"/>
    <cellStyle name="Total 2 2 4 15 2" xfId="37574"/>
    <cellStyle name="Total 2 2 4 16" xfId="14465"/>
    <cellStyle name="Total 2 2 4 16 2" xfId="32714"/>
    <cellStyle name="Total 2 2 4 17" xfId="9600"/>
    <cellStyle name="Total 2 2 4 17 2" xfId="35076"/>
    <cellStyle name="Total 2 2 4 17 3" xfId="34857"/>
    <cellStyle name="Total 2 2 4 18" xfId="41997"/>
    <cellStyle name="Total 2 2 4 2" xfId="12471"/>
    <cellStyle name="Total 2 2 4 2 2" xfId="22427"/>
    <cellStyle name="Total 2 2 4 2 2 2" xfId="40287"/>
    <cellStyle name="Total 2 2 4 2 3" xfId="26572"/>
    <cellStyle name="Total 2 2 4 2 3 2" xfId="39834"/>
    <cellStyle name="Total 2 2 4 2 4" xfId="17336"/>
    <cellStyle name="Total 2 2 4 2 4 2" xfId="39255"/>
    <cellStyle name="Total 2 2 4 2 5" xfId="34459"/>
    <cellStyle name="Total 2 2 4 3" xfId="12461"/>
    <cellStyle name="Total 2 2 4 3 2" xfId="22417"/>
    <cellStyle name="Total 2 2 4 3 2 2" xfId="43834"/>
    <cellStyle name="Total 2 2 4 3 3" xfId="26562"/>
    <cellStyle name="Total 2 2 4 3 3 2" xfId="43971"/>
    <cellStyle name="Total 2 2 4 3 4" xfId="17326"/>
    <cellStyle name="Total 2 2 4 3 4 2" xfId="42945"/>
    <cellStyle name="Total 2 2 4 3 5" xfId="34467"/>
    <cellStyle name="Total 2 2 4 4" xfId="12772"/>
    <cellStyle name="Total 2 2 4 4 2" xfId="22728"/>
    <cellStyle name="Total 2 2 4 4 2 2" xfId="44157"/>
    <cellStyle name="Total 2 2 4 4 3" xfId="26867"/>
    <cellStyle name="Total 2 2 4 4 3 2" xfId="46917"/>
    <cellStyle name="Total 2 2 4 4 4" xfId="17637"/>
    <cellStyle name="Total 2 2 4 4 4 2" xfId="44485"/>
    <cellStyle name="Total 2 2 4 4 5" xfId="34202"/>
    <cellStyle name="Total 2 2 4 5" xfId="12930"/>
    <cellStyle name="Total 2 2 4 5 2" xfId="22886"/>
    <cellStyle name="Total 2 2 4 5 2 2" xfId="39453"/>
    <cellStyle name="Total 2 2 4 5 3" xfId="27018"/>
    <cellStyle name="Total 2 2 4 5 3 2" xfId="47044"/>
    <cellStyle name="Total 2 2 4 5 4" xfId="17795"/>
    <cellStyle name="Total 2 2 4 5 4 2" xfId="43525"/>
    <cellStyle name="Total 2 2 4 5 5" xfId="34060"/>
    <cellStyle name="Total 2 2 4 6" xfId="13222"/>
    <cellStyle name="Total 2 2 4 6 2" xfId="23177"/>
    <cellStyle name="Total 2 2 4 6 2 2" xfId="39457"/>
    <cellStyle name="Total 2 2 4 6 3" xfId="27302"/>
    <cellStyle name="Total 2 2 4 6 3 2" xfId="47304"/>
    <cellStyle name="Total 2 2 4 6 4" xfId="18087"/>
    <cellStyle name="Total 2 2 4 6 4 2" xfId="42584"/>
    <cellStyle name="Total 2 2 4 6 5" xfId="33790"/>
    <cellStyle name="Total 2 2 4 7" xfId="13229"/>
    <cellStyle name="Total 2 2 4 7 2" xfId="23184"/>
    <cellStyle name="Total 2 2 4 7 2 2" xfId="35124"/>
    <cellStyle name="Total 2 2 4 7 3" xfId="27309"/>
    <cellStyle name="Total 2 2 4 7 3 2" xfId="47311"/>
    <cellStyle name="Total 2 2 4 7 4" xfId="18094"/>
    <cellStyle name="Total 2 2 4 7 4 2" xfId="44539"/>
    <cellStyle name="Total 2 2 4 7 5" xfId="33783"/>
    <cellStyle name="Total 2 2 4 8" xfId="13617"/>
    <cellStyle name="Total 2 2 4 8 2" xfId="23564"/>
    <cellStyle name="Total 2 2 4 8 2 2" xfId="29866"/>
    <cellStyle name="Total 2 2 4 8 3" xfId="27671"/>
    <cellStyle name="Total 2 2 4 8 3 2" xfId="47631"/>
    <cellStyle name="Total 2 2 4 8 4" xfId="18482"/>
    <cellStyle name="Total 2 2 4 8 4 2" xfId="42655"/>
    <cellStyle name="Total 2 2 4 8 5" xfId="33439"/>
    <cellStyle name="Total 2 2 4 9" xfId="13658"/>
    <cellStyle name="Total 2 2 4 9 2" xfId="23605"/>
    <cellStyle name="Total 2 2 4 9 2 2" xfId="46796"/>
    <cellStyle name="Total 2 2 4 9 3" xfId="27712"/>
    <cellStyle name="Total 2 2 4 9 3 2" xfId="47672"/>
    <cellStyle name="Total 2 2 4 9 4" xfId="18523"/>
    <cellStyle name="Total 2 2 4 9 4 2" xfId="30245"/>
    <cellStyle name="Total 2 2 4 9 5" xfId="33398"/>
    <cellStyle name="Total 2 2 5" xfId="12468"/>
    <cellStyle name="Total 2 2 5 2" xfId="22424"/>
    <cellStyle name="Total 2 2 5 2 2" xfId="46473"/>
    <cellStyle name="Total 2 2 5 3" xfId="26569"/>
    <cellStyle name="Total 2 2 5 3 2" xfId="46447"/>
    <cellStyle name="Total 2 2 5 4" xfId="17333"/>
    <cellStyle name="Total 2 2 5 4 2" xfId="44354"/>
    <cellStyle name="Total 2 2 5 5" xfId="34462"/>
    <cellStyle name="Total 2 2 6" xfId="12458"/>
    <cellStyle name="Total 2 2 6 2" xfId="22414"/>
    <cellStyle name="Total 2 2 6 2 2" xfId="37801"/>
    <cellStyle name="Total 2 2 6 3" xfId="26559"/>
    <cellStyle name="Total 2 2 6 3 2" xfId="29572"/>
    <cellStyle name="Total 2 2 6 4" xfId="17323"/>
    <cellStyle name="Total 2 2 6 4 2" xfId="36408"/>
    <cellStyle name="Total 2 2 6 5" xfId="34470"/>
    <cellStyle name="Total 2 2 7" xfId="12769"/>
    <cellStyle name="Total 2 2 7 2" xfId="22725"/>
    <cellStyle name="Total 2 2 7 2 2" xfId="40989"/>
    <cellStyle name="Total 2 2 7 3" xfId="26864"/>
    <cellStyle name="Total 2 2 7 3 2" xfId="29557"/>
    <cellStyle name="Total 2 2 7 4" xfId="17634"/>
    <cellStyle name="Total 2 2 7 4 2" xfId="42575"/>
    <cellStyle name="Total 2 2 7 5" xfId="34205"/>
    <cellStyle name="Total 2 2 8" xfId="12927"/>
    <cellStyle name="Total 2 2 8 2" xfId="22883"/>
    <cellStyle name="Total 2 2 8 2 2" xfId="45782"/>
    <cellStyle name="Total 2 2 8 3" xfId="27015"/>
    <cellStyle name="Total 2 2 8 3 2" xfId="47041"/>
    <cellStyle name="Total 2 2 8 4" xfId="17792"/>
    <cellStyle name="Total 2 2 8 4 2" xfId="37722"/>
    <cellStyle name="Total 2 2 8 5" xfId="34063"/>
    <cellStyle name="Total 2 2 9" xfId="13219"/>
    <cellStyle name="Total 2 2 9 2" xfId="23174"/>
    <cellStyle name="Total 2 2 9 2 2" xfId="45786"/>
    <cellStyle name="Total 2 2 9 3" xfId="27299"/>
    <cellStyle name="Total 2 2 9 3 2" xfId="47301"/>
    <cellStyle name="Total 2 2 9 4" xfId="18084"/>
    <cellStyle name="Total 2 2 9 4 2" xfId="35200"/>
    <cellStyle name="Total 2 2 9 5" xfId="33793"/>
    <cellStyle name="Total 2 20" xfId="14461"/>
    <cellStyle name="Total 2 20 2" xfId="32718"/>
    <cellStyle name="Total 2 21" xfId="9596"/>
    <cellStyle name="Total 2 21 2" xfId="35072"/>
    <cellStyle name="Total 2 21 3" xfId="38943"/>
    <cellStyle name="Total 2 22" xfId="41848"/>
    <cellStyle name="Total 2 3" xfId="9312"/>
    <cellStyle name="Total 2 3 10" xfId="13809"/>
    <cellStyle name="Total 2 3 10 2" xfId="23755"/>
    <cellStyle name="Total 2 3 10 2 2" xfId="37495"/>
    <cellStyle name="Total 2 3 10 3" xfId="27852"/>
    <cellStyle name="Total 2 3 10 3 2" xfId="47782"/>
    <cellStyle name="Total 2 3 10 4" xfId="18674"/>
    <cellStyle name="Total 2 3 10 4 2" xfId="30242"/>
    <cellStyle name="Total 2 3 10 5" xfId="33279"/>
    <cellStyle name="Total 2 3 11" xfId="13910"/>
    <cellStyle name="Total 2 3 11 2" xfId="23852"/>
    <cellStyle name="Total 2 3 11 2 2" xfId="40308"/>
    <cellStyle name="Total 2 3 11 3" xfId="27944"/>
    <cellStyle name="Total 2 3 11 3 2" xfId="47870"/>
    <cellStyle name="Total 2 3 11 4" xfId="18775"/>
    <cellStyle name="Total 2 3 11 4 2" xfId="38296"/>
    <cellStyle name="Total 2 3 11 5" xfId="33178"/>
    <cellStyle name="Total 2 3 12" xfId="14014"/>
    <cellStyle name="Total 2 3 12 2" xfId="23952"/>
    <cellStyle name="Total 2 3 12 2 2" xfId="46567"/>
    <cellStyle name="Total 2 3 12 3" xfId="28044"/>
    <cellStyle name="Total 2 3 12 3 2" xfId="47966"/>
    <cellStyle name="Total 2 3 12 4" xfId="18879"/>
    <cellStyle name="Total 2 3 12 4 2" xfId="39279"/>
    <cellStyle name="Total 2 3 12 5" xfId="33078"/>
    <cellStyle name="Total 2 3 13" xfId="13922"/>
    <cellStyle name="Total 2 3 13 2" xfId="23860"/>
    <cellStyle name="Total 2 3 13 2 2" xfId="40005"/>
    <cellStyle name="Total 2 3 13 3" xfId="27952"/>
    <cellStyle name="Total 2 3 13 3 2" xfId="47878"/>
    <cellStyle name="Total 2 3 13 4" xfId="18787"/>
    <cellStyle name="Total 2 3 13 4 2" xfId="38497"/>
    <cellStyle name="Total 2 3 13 5" xfId="33166"/>
    <cellStyle name="Total 2 3 14" xfId="19609"/>
    <cellStyle name="Total 2 3 14 2" xfId="44054"/>
    <cellStyle name="Total 2 3 15" xfId="24065"/>
    <cellStyle name="Total 2 3 15 2" xfId="40627"/>
    <cellStyle name="Total 2 3 16" xfId="14466"/>
    <cellStyle name="Total 2 3 16 2" xfId="32713"/>
    <cellStyle name="Total 2 3 17" xfId="9601"/>
    <cellStyle name="Total 2 3 17 2" xfId="35077"/>
    <cellStyle name="Total 2 3 17 3" xfId="38154"/>
    <cellStyle name="Total 2 3 18" xfId="35681"/>
    <cellStyle name="Total 2 3 2" xfId="12472"/>
    <cellStyle name="Total 2 3 2 2" xfId="22428"/>
    <cellStyle name="Total 2 3 2 2 2" xfId="46319"/>
    <cellStyle name="Total 2 3 2 3" xfId="26573"/>
    <cellStyle name="Total 2 3 2 3 2" xfId="45885"/>
    <cellStyle name="Total 2 3 2 4" xfId="17337"/>
    <cellStyle name="Total 2 3 2 4 2" xfId="45331"/>
    <cellStyle name="Total 2 3 2 5" xfId="34458"/>
    <cellStyle name="Total 2 3 3" xfId="12462"/>
    <cellStyle name="Total 2 3 3 2" xfId="22418"/>
    <cellStyle name="Total 2 3 3 2 2" xfId="37546"/>
    <cellStyle name="Total 2 3 3 3" xfId="26563"/>
    <cellStyle name="Total 2 3 3 3 2" xfId="37685"/>
    <cellStyle name="Total 2 3 3 4" xfId="17327"/>
    <cellStyle name="Total 2 3 3 4 2" xfId="36646"/>
    <cellStyle name="Total 2 3 3 5" xfId="34466"/>
    <cellStyle name="Total 2 3 4" xfId="12773"/>
    <cellStyle name="Total 2 3 4 2" xfId="22729"/>
    <cellStyle name="Total 2 3 4 2 2" xfId="37877"/>
    <cellStyle name="Total 2 3 4 3" xfId="26868"/>
    <cellStyle name="Total 2 3 4 3 2" xfId="46918"/>
    <cellStyle name="Total 2 3 4 4" xfId="17638"/>
    <cellStyle name="Total 2 3 4 4 2" xfId="41612"/>
    <cellStyle name="Total 2 3 4 5" xfId="34201"/>
    <cellStyle name="Total 2 3 5" xfId="12931"/>
    <cellStyle name="Total 2 3 5 2" xfId="22887"/>
    <cellStyle name="Total 2 3 5 2 2" xfId="45522"/>
    <cellStyle name="Total 2 3 5 3" xfId="27019"/>
    <cellStyle name="Total 2 3 5 3 2" xfId="47045"/>
    <cellStyle name="Total 2 3 5 4" xfId="17796"/>
    <cellStyle name="Total 2 3 5 4 2" xfId="37229"/>
    <cellStyle name="Total 2 3 5 5" xfId="34059"/>
    <cellStyle name="Total 2 3 6" xfId="13223"/>
    <cellStyle name="Total 2 3 6 2" xfId="23178"/>
    <cellStyle name="Total 2 3 6 2 2" xfId="45526"/>
    <cellStyle name="Total 2 3 6 3" xfId="27303"/>
    <cellStyle name="Total 2 3 6 3 2" xfId="47305"/>
    <cellStyle name="Total 2 3 6 4" xfId="18088"/>
    <cellStyle name="Total 2 3 6 4 2" xfId="36287"/>
    <cellStyle name="Total 2 3 6 5" xfId="33789"/>
    <cellStyle name="Total 2 3 7" xfId="13230"/>
    <cellStyle name="Total 2 3 7 2" xfId="23185"/>
    <cellStyle name="Total 2 3 7 2 2" xfId="38365"/>
    <cellStyle name="Total 2 3 7 3" xfId="27310"/>
    <cellStyle name="Total 2 3 7 3 2" xfId="47312"/>
    <cellStyle name="Total 2 3 7 4" xfId="18095"/>
    <cellStyle name="Total 2 3 7 4 2" xfId="41671"/>
    <cellStyle name="Total 2 3 7 5" xfId="33782"/>
    <cellStyle name="Total 2 3 8" xfId="13618"/>
    <cellStyle name="Total 2 3 8 2" xfId="23565"/>
    <cellStyle name="Total 2 3 8 2 2" xfId="40304"/>
    <cellStyle name="Total 2 3 8 3" xfId="27672"/>
    <cellStyle name="Total 2 3 8 3 2" xfId="47632"/>
    <cellStyle name="Total 2 3 8 4" xfId="18483"/>
    <cellStyle name="Total 2 3 8 4 2" xfId="36358"/>
    <cellStyle name="Total 2 3 8 5" xfId="33438"/>
    <cellStyle name="Total 2 3 9" xfId="13659"/>
    <cellStyle name="Total 2 3 9 2" xfId="23606"/>
    <cellStyle name="Total 2 3 9 2 2" xfId="44100"/>
    <cellStyle name="Total 2 3 9 3" xfId="27713"/>
    <cellStyle name="Total 2 3 9 3 2" xfId="47673"/>
    <cellStyle name="Total 2 3 9 4" xfId="18524"/>
    <cellStyle name="Total 2 3 9 4 2" xfId="38083"/>
    <cellStyle name="Total 2 3 9 5" xfId="33397"/>
    <cellStyle name="Total 2 4" xfId="9313"/>
    <cellStyle name="Total 2 4 10" xfId="13810"/>
    <cellStyle name="Total 2 4 10 2" xfId="23756"/>
    <cellStyle name="Total 2 4 10 2 2" xfId="40306"/>
    <cellStyle name="Total 2 4 10 3" xfId="27853"/>
    <cellStyle name="Total 2 4 10 3 2" xfId="47783"/>
    <cellStyle name="Total 2 4 10 4" xfId="18675"/>
    <cellStyle name="Total 2 4 10 4 2" xfId="40058"/>
    <cellStyle name="Total 2 4 10 5" xfId="33278"/>
    <cellStyle name="Total 2 4 11" xfId="13911"/>
    <cellStyle name="Total 2 4 11 2" xfId="23853"/>
    <cellStyle name="Total 2 4 11 2 2" xfId="46341"/>
    <cellStyle name="Total 2 4 11 3" xfId="27945"/>
    <cellStyle name="Total 2 4 11 3 2" xfId="47871"/>
    <cellStyle name="Total 2 4 11 4" xfId="18776"/>
    <cellStyle name="Total 2 4 11 4 2" xfId="44333"/>
    <cellStyle name="Total 2 4 11 5" xfId="33177"/>
    <cellStyle name="Total 2 4 12" xfId="14015"/>
    <cellStyle name="Total 2 4 12 2" xfId="23953"/>
    <cellStyle name="Total 2 4 12 2 2" xfId="43860"/>
    <cellStyle name="Total 2 4 12 3" xfId="28045"/>
    <cellStyle name="Total 2 4 12 3 2" xfId="47967"/>
    <cellStyle name="Total 2 4 12 4" xfId="18880"/>
    <cellStyle name="Total 2 4 12 4 2" xfId="45356"/>
    <cellStyle name="Total 2 4 12 5" xfId="33077"/>
    <cellStyle name="Total 2 4 13" xfId="13923"/>
    <cellStyle name="Total 2 4 13 2" xfId="23861"/>
    <cellStyle name="Total 2 4 13 2 2" xfId="46046"/>
    <cellStyle name="Total 2 4 13 3" xfId="27953"/>
    <cellStyle name="Total 2 4 13 3 2" xfId="47879"/>
    <cellStyle name="Total 2 4 13 4" xfId="18788"/>
    <cellStyle name="Total 2 4 13 4 2" xfId="44530"/>
    <cellStyle name="Total 2 4 13 5" xfId="33165"/>
    <cellStyle name="Total 2 4 14" xfId="19610"/>
    <cellStyle name="Total 2 4 14 2" xfId="37773"/>
    <cellStyle name="Total 2 4 15" xfId="24066"/>
    <cellStyle name="Total 2 4 15 2" xfId="46639"/>
    <cellStyle name="Total 2 4 16" xfId="14467"/>
    <cellStyle name="Total 2 4 16 2" xfId="32712"/>
    <cellStyle name="Total 2 4 17" xfId="9602"/>
    <cellStyle name="Total 2 4 17 2" xfId="35078"/>
    <cellStyle name="Total 2 4 17 3" xfId="41082"/>
    <cellStyle name="Total 2 4 18" xfId="39124"/>
    <cellStyle name="Total 2 4 2" xfId="12473"/>
    <cellStyle name="Total 2 4 2 2" xfId="22429"/>
    <cellStyle name="Total 2 4 2 2 2" xfId="43600"/>
    <cellStyle name="Total 2 4 2 3" xfId="26574"/>
    <cellStyle name="Total 2 4 2 3 2" xfId="43144"/>
    <cellStyle name="Total 2 4 2 4" xfId="17338"/>
    <cellStyle name="Total 2 4 2 4 2" xfId="42571"/>
    <cellStyle name="Total 2 4 2 5" xfId="34457"/>
    <cellStyle name="Total 2 4 3" xfId="12463"/>
    <cellStyle name="Total 2 4 3 2" xfId="22419"/>
    <cellStyle name="Total 2 4 3 2 2" xfId="40599"/>
    <cellStyle name="Total 2 4 3 3" xfId="26564"/>
    <cellStyle name="Total 2 4 3 3 2" xfId="40261"/>
    <cellStyle name="Total 2 4 3 4" xfId="17328"/>
    <cellStyle name="Total 2 4 3 4 2" xfId="39324"/>
    <cellStyle name="Total 2 4 3 5" xfId="34465"/>
    <cellStyle name="Total 2 4 4" xfId="12774"/>
    <cellStyle name="Total 2 4 4 2" xfId="22730"/>
    <cellStyle name="Total 2 4 4 2 2" xfId="40780"/>
    <cellStyle name="Total 2 4 4 3" xfId="26869"/>
    <cellStyle name="Total 2 4 4 3 2" xfId="46919"/>
    <cellStyle name="Total 2 4 4 4" xfId="17639"/>
    <cellStyle name="Total 2 4 4 4 2" xfId="35341"/>
    <cellStyle name="Total 2 4 4 5" xfId="34200"/>
    <cellStyle name="Total 2 4 5" xfId="12932"/>
    <cellStyle name="Total 2 4 5 2" xfId="22888"/>
    <cellStyle name="Total 2 4 5 2 2" xfId="42766"/>
    <cellStyle name="Total 2 4 5 3" xfId="27020"/>
    <cellStyle name="Total 2 4 5 3 2" xfId="47046"/>
    <cellStyle name="Total 2 4 5 4" xfId="17797"/>
    <cellStyle name="Total 2 4 5 4 2" xfId="39863"/>
    <cellStyle name="Total 2 4 5 5" xfId="34058"/>
    <cellStyle name="Total 2 4 6" xfId="13224"/>
    <cellStyle name="Total 2 4 6 2" xfId="23179"/>
    <cellStyle name="Total 2 4 6 2 2" xfId="42770"/>
    <cellStyle name="Total 2 4 6 3" xfId="27304"/>
    <cellStyle name="Total 2 4 6 3 2" xfId="47306"/>
    <cellStyle name="Total 2 4 6 4" xfId="18089"/>
    <cellStyle name="Total 2 4 6 4 2" xfId="38438"/>
    <cellStyle name="Total 2 4 6 5" xfId="33788"/>
    <cellStyle name="Total 2 4 7" xfId="13231"/>
    <cellStyle name="Total 2 4 7 2" xfId="23186"/>
    <cellStyle name="Total 2 4 7 2 2" xfId="44402"/>
    <cellStyle name="Total 2 4 7 3" xfId="27311"/>
    <cellStyle name="Total 2 4 7 3 2" xfId="47313"/>
    <cellStyle name="Total 2 4 7 4" xfId="18096"/>
    <cellStyle name="Total 2 4 7 4 2" xfId="35403"/>
    <cellStyle name="Total 2 4 7 5" xfId="33781"/>
    <cellStyle name="Total 2 4 8" xfId="13619"/>
    <cellStyle name="Total 2 4 8 2" xfId="23566"/>
    <cellStyle name="Total 2 4 8 2 2" xfId="46337"/>
    <cellStyle name="Total 2 4 8 3" xfId="27673"/>
    <cellStyle name="Total 2 4 8 3 2" xfId="47633"/>
    <cellStyle name="Total 2 4 8 4" xfId="18484"/>
    <cellStyle name="Total 2 4 8 4 2" xfId="38301"/>
    <cellStyle name="Total 2 4 8 5" xfId="33437"/>
    <cellStyle name="Total 2 4 9" xfId="13660"/>
    <cellStyle name="Total 2 4 9 2" xfId="23607"/>
    <cellStyle name="Total 2 4 9 2 2" xfId="37820"/>
    <cellStyle name="Total 2 4 9 3" xfId="27714"/>
    <cellStyle name="Total 2 4 9 3 2" xfId="47674"/>
    <cellStyle name="Total 2 4 9 4" xfId="18525"/>
    <cellStyle name="Total 2 4 9 4 2" xfId="41215"/>
    <cellStyle name="Total 2 4 9 5" xfId="33396"/>
    <cellStyle name="Total 2 5" xfId="9314"/>
    <cellStyle name="Total 2 5 10" xfId="13811"/>
    <cellStyle name="Total 2 5 10 2" xfId="23757"/>
    <cellStyle name="Total 2 5 10 2 2" xfId="46339"/>
    <cellStyle name="Total 2 5 10 3" xfId="27854"/>
    <cellStyle name="Total 2 5 10 3 2" xfId="47784"/>
    <cellStyle name="Total 2 5 10 4" xfId="18676"/>
    <cellStyle name="Total 2 5 10 4 2" xfId="46101"/>
    <cellStyle name="Total 2 5 10 5" xfId="33277"/>
    <cellStyle name="Total 2 5 11" xfId="13912"/>
    <cellStyle name="Total 2 5 11 2" xfId="23854"/>
    <cellStyle name="Total 2 5 11 2 2" xfId="43622"/>
    <cellStyle name="Total 2 5 11 3" xfId="27946"/>
    <cellStyle name="Total 2 5 11 3 2" xfId="47872"/>
    <cellStyle name="Total 2 5 11 4" xfId="18777"/>
    <cellStyle name="Total 2 5 11 4 2" xfId="41459"/>
    <cellStyle name="Total 2 5 11 5" xfId="33176"/>
    <cellStyle name="Total 2 5 12" xfId="14016"/>
    <cellStyle name="Total 2 5 12 2" xfId="23954"/>
    <cellStyle name="Total 2 5 12 2 2" xfId="37573"/>
    <cellStyle name="Total 2 5 12 3" xfId="28046"/>
    <cellStyle name="Total 2 5 12 3 2" xfId="47968"/>
    <cellStyle name="Total 2 5 12 4" xfId="18881"/>
    <cellStyle name="Total 2 5 12 4 2" xfId="42595"/>
    <cellStyle name="Total 2 5 12 5" xfId="33076"/>
    <cellStyle name="Total 2 5 13" xfId="13924"/>
    <cellStyle name="Total 2 5 13 2" xfId="23862"/>
    <cellStyle name="Total 2 5 13 2 2" xfId="43316"/>
    <cellStyle name="Total 2 5 13 3" xfId="27954"/>
    <cellStyle name="Total 2 5 13 3 2" xfId="47880"/>
    <cellStyle name="Total 2 5 13 4" xfId="18789"/>
    <cellStyle name="Total 2 5 13 4 2" xfId="41662"/>
    <cellStyle name="Total 2 5 13 5" xfId="33164"/>
    <cellStyle name="Total 2 5 14" xfId="19611"/>
    <cellStyle name="Total 2 5 14 2" xfId="40507"/>
    <cellStyle name="Total 2 5 15" xfId="24067"/>
    <cellStyle name="Total 2 5 15 2" xfId="43934"/>
    <cellStyle name="Total 2 5 16" xfId="14468"/>
    <cellStyle name="Total 2 5 16 2" xfId="32711"/>
    <cellStyle name="Total 2 5 17" xfId="9603"/>
    <cellStyle name="Total 2 5 17 2" xfId="35079"/>
    <cellStyle name="Total 2 5 17 3" xfId="41161"/>
    <cellStyle name="Total 2 5 18" xfId="45106"/>
    <cellStyle name="Total 2 5 2" xfId="12474"/>
    <cellStyle name="Total 2 5 2 2" xfId="22430"/>
    <cellStyle name="Total 2 5 2 2 2" xfId="37306"/>
    <cellStyle name="Total 2 5 2 3" xfId="26575"/>
    <cellStyle name="Total 2 5 2 3 2" xfId="36846"/>
    <cellStyle name="Total 2 5 2 4" xfId="17339"/>
    <cellStyle name="Total 2 5 2 4 2" xfId="36273"/>
    <cellStyle name="Total 2 5 2 5" xfId="34456"/>
    <cellStyle name="Total 2 5 3" xfId="12466"/>
    <cellStyle name="Total 2 5 3 2" xfId="22422"/>
    <cellStyle name="Total 2 5 3 2 2" xfId="37621"/>
    <cellStyle name="Total 2 5 3 3" xfId="26567"/>
    <cellStyle name="Total 2 5 3 3 2" xfId="37280"/>
    <cellStyle name="Total 2 5 3 4" xfId="17331"/>
    <cellStyle name="Total 2 5 3 4 2" xfId="36343"/>
    <cellStyle name="Total 2 5 3 5" xfId="34464"/>
    <cellStyle name="Total 2 5 4" xfId="12775"/>
    <cellStyle name="Total 2 5 4 2" xfId="22731"/>
    <cellStyle name="Total 2 5 4 2 2" xfId="46781"/>
    <cellStyle name="Total 2 5 4 3" xfId="26870"/>
    <cellStyle name="Total 2 5 4 3 2" xfId="46920"/>
    <cellStyle name="Total 2 5 4 4" xfId="17640"/>
    <cellStyle name="Total 2 5 4 4 2" xfId="38515"/>
    <cellStyle name="Total 2 5 4 5" xfId="34199"/>
    <cellStyle name="Total 2 5 5" xfId="12933"/>
    <cellStyle name="Total 2 5 5 2" xfId="22889"/>
    <cellStyle name="Total 2 5 5 2 2" xfId="36469"/>
    <cellStyle name="Total 2 5 5 3" xfId="27021"/>
    <cellStyle name="Total 2 5 5 3 2" xfId="47047"/>
    <cellStyle name="Total 2 5 5 4" xfId="17798"/>
    <cellStyle name="Total 2 5 5 4 2" xfId="45908"/>
    <cellStyle name="Total 2 5 5 5" xfId="34057"/>
    <cellStyle name="Total 2 5 6" xfId="13225"/>
    <cellStyle name="Total 2 5 6 2" xfId="23180"/>
    <cellStyle name="Total 2 5 6 2 2" xfId="36473"/>
    <cellStyle name="Total 2 5 6 3" xfId="27305"/>
    <cellStyle name="Total 2 5 6 3 2" xfId="47307"/>
    <cellStyle name="Total 2 5 6 4" xfId="18090"/>
    <cellStyle name="Total 2 5 6 4 2" xfId="44476"/>
    <cellStyle name="Total 2 5 6 5" xfId="33787"/>
    <cellStyle name="Total 2 5 7" xfId="13232"/>
    <cellStyle name="Total 2 5 7 2" xfId="23187"/>
    <cellStyle name="Total 2 5 7 2 2" xfId="41529"/>
    <cellStyle name="Total 2 5 7 3" xfId="27312"/>
    <cellStyle name="Total 2 5 7 3 2" xfId="47314"/>
    <cellStyle name="Total 2 5 7 4" xfId="18097"/>
    <cellStyle name="Total 2 5 7 4 2" xfId="40048"/>
    <cellStyle name="Total 2 5 7 5" xfId="33780"/>
    <cellStyle name="Total 2 5 8" xfId="13620"/>
    <cellStyle name="Total 2 5 8 2" xfId="23567"/>
    <cellStyle name="Total 2 5 8 2 2" xfId="43618"/>
    <cellStyle name="Total 2 5 8 3" xfId="27674"/>
    <cellStyle name="Total 2 5 8 3 2" xfId="47634"/>
    <cellStyle name="Total 2 5 8 4" xfId="18485"/>
    <cellStyle name="Total 2 5 8 4 2" xfId="44338"/>
    <cellStyle name="Total 2 5 8 5" xfId="33436"/>
    <cellStyle name="Total 2 5 9" xfId="13665"/>
    <cellStyle name="Total 2 5 9 2" xfId="23612"/>
    <cellStyle name="Total 2 5 9 2 2" xfId="40622"/>
    <cellStyle name="Total 2 5 9 3" xfId="27715"/>
    <cellStyle name="Total 2 5 9 3 2" xfId="47675"/>
    <cellStyle name="Total 2 5 9 4" xfId="18530"/>
    <cellStyle name="Total 2 5 9 4 2" xfId="37736"/>
    <cellStyle name="Total 2 5 9 5" xfId="33391"/>
    <cellStyle name="Total 2 6" xfId="12467"/>
    <cellStyle name="Total 2 6 2" xfId="22423"/>
    <cellStyle name="Total 2 6 2 2" xfId="40451"/>
    <cellStyle name="Total 2 6 3" xfId="26568"/>
    <cellStyle name="Total 2 6 3 2" xfId="40422"/>
    <cellStyle name="Total 2 6 4" xfId="17332"/>
    <cellStyle name="Total 2 6 4 2" xfId="38316"/>
    <cellStyle name="Total 2 6 5" xfId="34463"/>
    <cellStyle name="Total 2 7" xfId="12457"/>
    <cellStyle name="Total 2 7 2" xfId="22413"/>
    <cellStyle name="Total 2 7 2 2" xfId="44081"/>
    <cellStyle name="Total 2 7 3" xfId="26558"/>
    <cellStyle name="Total 2 7 3 2" xfId="37936"/>
    <cellStyle name="Total 2 7 4" xfId="17322"/>
    <cellStyle name="Total 2 7 4 2" xfId="42705"/>
    <cellStyle name="Total 2 7 5" xfId="34471"/>
    <cellStyle name="Total 2 8" xfId="12768"/>
    <cellStyle name="Total 2 8 2" xfId="22724"/>
    <cellStyle name="Total 2 8 2 2" xfId="41275"/>
    <cellStyle name="Total 2 8 3" xfId="26863"/>
    <cellStyle name="Total 2 8 3 2" xfId="29558"/>
    <cellStyle name="Total 2 8 4" xfId="17633"/>
    <cellStyle name="Total 2 8 4 2" xfId="45335"/>
    <cellStyle name="Total 2 8 5" xfId="34206"/>
    <cellStyle name="Total 2 9" xfId="12926"/>
    <cellStyle name="Total 2 9 2" xfId="22882"/>
    <cellStyle name="Total 2 9 2 2" xfId="39726"/>
    <cellStyle name="Total 2 9 3" xfId="27014"/>
    <cellStyle name="Total 2 9 3 2" xfId="47040"/>
    <cellStyle name="Total 2 9 4" xfId="17791"/>
    <cellStyle name="Total 2 9 4 2" xfId="44004"/>
    <cellStyle name="Total 2 9 5" xfId="34064"/>
    <cellStyle name="Total intermediaire" xfId="9315"/>
    <cellStyle name="Tusenskille [0]_rob4-mon.xls Diagram 1" xfId="9316"/>
    <cellStyle name="Tusenskille_rob4-mon.xls Diagram 1" xfId="9317"/>
    <cellStyle name="Tusental (0)_pldt" xfId="9318"/>
    <cellStyle name="Tusental_pldt" xfId="9319"/>
    <cellStyle name="Überschrift 1 2" xfId="9320"/>
    <cellStyle name="Überschrift 2 2" xfId="9321"/>
    <cellStyle name="Überschrift 3 2" xfId="9322"/>
    <cellStyle name="Überschrift 4 2" xfId="9323"/>
    <cellStyle name="Überschrift 5" xfId="48089"/>
    <cellStyle name="Valuta (0)_pldt" xfId="9324"/>
    <cellStyle name="Valuta [0]_rob4-mon.xls Diagram 1" xfId="9325"/>
    <cellStyle name="Valuta_pldt" xfId="9326"/>
    <cellStyle name="Verknüpfte Zelle 2" xfId="9327"/>
    <cellStyle name="Verknüpfte Zelle 3" xfId="48084"/>
    <cellStyle name="Währung" xfId="48092" builtinId="4"/>
    <cellStyle name="Währung 2" xfId="9328"/>
    <cellStyle name="Währung 2 10" xfId="9329"/>
    <cellStyle name="Währung 2 11" xfId="9330"/>
    <cellStyle name="Währung 2 12" xfId="9331"/>
    <cellStyle name="Währung 2 13" xfId="9332"/>
    <cellStyle name="Währung 2 14" xfId="9333"/>
    <cellStyle name="Währung 2 15" xfId="9334"/>
    <cellStyle name="Währung 2 16" xfId="29549"/>
    <cellStyle name="Währung 2 2" xfId="9335"/>
    <cellStyle name="Währung 2 2 10" xfId="9336"/>
    <cellStyle name="Währung 2 2 11" xfId="9337"/>
    <cellStyle name="Währung 2 2 12" xfId="9338"/>
    <cellStyle name="Währung 2 2 13" xfId="9339"/>
    <cellStyle name="Währung 2 2 14" xfId="9340"/>
    <cellStyle name="Währung 2 2 15" xfId="29550"/>
    <cellStyle name="Währung 2 2 2" xfId="9341"/>
    <cellStyle name="Währung 2 2 2 2" xfId="9342"/>
    <cellStyle name="Währung 2 2 2 2 2" xfId="9343"/>
    <cellStyle name="Währung 2 2 2 2 2 2" xfId="9344"/>
    <cellStyle name="Währung 2 2 2 2 2 3" xfId="9345"/>
    <cellStyle name="Währung 2 2 2 2 2 4" xfId="9346"/>
    <cellStyle name="Währung 2 2 2 2 2 5" xfId="9347"/>
    <cellStyle name="Währung 2 2 2 2 3" xfId="9348"/>
    <cellStyle name="Währung 2 2 2 2 3 2" xfId="9349"/>
    <cellStyle name="Währung 2 2 2 2 4" xfId="9350"/>
    <cellStyle name="Währung 2 2 2 2 4 2" xfId="9351"/>
    <cellStyle name="Währung 2 2 2 2 5" xfId="9352"/>
    <cellStyle name="Währung 2 2 2 2 5 2" xfId="9353"/>
    <cellStyle name="Währung 2 2 2 2 6" xfId="9354"/>
    <cellStyle name="Währung 2 2 2 2 7" xfId="9355"/>
    <cellStyle name="Währung 2 2 2 2 8" xfId="9356"/>
    <cellStyle name="Währung 2 2 2 3" xfId="9357"/>
    <cellStyle name="Währung 2 2 2 3 2" xfId="9358"/>
    <cellStyle name="Währung 2 2 2 3 3" xfId="9359"/>
    <cellStyle name="Währung 2 2 2 3 4" xfId="9360"/>
    <cellStyle name="Währung 2 2 2 3 5" xfId="9361"/>
    <cellStyle name="Währung 2 2 2 4" xfId="9362"/>
    <cellStyle name="Währung 2 2 2 4 2" xfId="9363"/>
    <cellStyle name="Währung 2 2 2 5" xfId="9364"/>
    <cellStyle name="Währung 2 2 2 5 2" xfId="9365"/>
    <cellStyle name="Währung 2 2 2 6" xfId="9366"/>
    <cellStyle name="Währung 2 2 2 6 2" xfId="9367"/>
    <cellStyle name="Währung 2 2 2 7" xfId="9368"/>
    <cellStyle name="Währung 2 2 2 8" xfId="9369"/>
    <cellStyle name="Währung 2 2 2 9" xfId="9370"/>
    <cellStyle name="Währung 2 2 3" xfId="9371"/>
    <cellStyle name="Währung 2 2 3 2" xfId="9372"/>
    <cellStyle name="Währung 2 2 3 2 2" xfId="9373"/>
    <cellStyle name="Währung 2 2 3 2 3" xfId="9374"/>
    <cellStyle name="Währung 2 2 3 2 4" xfId="9375"/>
    <cellStyle name="Währung 2 2 3 2 5" xfId="9376"/>
    <cellStyle name="Währung 2 2 3 3" xfId="9377"/>
    <cellStyle name="Währung 2 2 3 3 2" xfId="9378"/>
    <cellStyle name="Währung 2 2 3 4" xfId="9379"/>
    <cellStyle name="Währung 2 2 3 4 2" xfId="9380"/>
    <cellStyle name="Währung 2 2 3 5" xfId="9381"/>
    <cellStyle name="Währung 2 2 3 5 2" xfId="9382"/>
    <cellStyle name="Währung 2 2 3 6" xfId="9383"/>
    <cellStyle name="Währung 2 2 3 7" xfId="9384"/>
    <cellStyle name="Währung 2 2 3 8" xfId="9385"/>
    <cellStyle name="Währung 2 2 4" xfId="9386"/>
    <cellStyle name="Währung 2 2 4 2" xfId="9387"/>
    <cellStyle name="Währung 2 2 4 3" xfId="9388"/>
    <cellStyle name="Währung 2 2 4 4" xfId="9389"/>
    <cellStyle name="Währung 2 2 4 5" xfId="9390"/>
    <cellStyle name="Währung 2 2 5" xfId="9391"/>
    <cellStyle name="Währung 2 2 5 2" xfId="9392"/>
    <cellStyle name="Währung 2 2 6" xfId="9393"/>
    <cellStyle name="Währung 2 2 6 2" xfId="9394"/>
    <cellStyle name="Währung 2 2 7" xfId="9395"/>
    <cellStyle name="Währung 2 2 7 2" xfId="9396"/>
    <cellStyle name="Währung 2 2 8" xfId="9397"/>
    <cellStyle name="Währung 2 2 9" xfId="9398"/>
    <cellStyle name="Währung 2 3" xfId="9399"/>
    <cellStyle name="Währung 2 3 2" xfId="9400"/>
    <cellStyle name="Währung 2 3 2 2" xfId="9401"/>
    <cellStyle name="Währung 2 3 2 2 2" xfId="9402"/>
    <cellStyle name="Währung 2 3 2 2 3" xfId="9403"/>
    <cellStyle name="Währung 2 3 2 2 4" xfId="9404"/>
    <cellStyle name="Währung 2 3 2 2 5" xfId="9405"/>
    <cellStyle name="Währung 2 3 2 3" xfId="9406"/>
    <cellStyle name="Währung 2 3 2 3 2" xfId="9407"/>
    <cellStyle name="Währung 2 3 2 4" xfId="9408"/>
    <cellStyle name="Währung 2 3 2 4 2" xfId="9409"/>
    <cellStyle name="Währung 2 3 2 5" xfId="9410"/>
    <cellStyle name="Währung 2 3 2 5 2" xfId="9411"/>
    <cellStyle name="Währung 2 3 2 6" xfId="9412"/>
    <cellStyle name="Währung 2 3 2 7" xfId="9413"/>
    <cellStyle name="Währung 2 3 2 8" xfId="9414"/>
    <cellStyle name="Währung 2 3 3" xfId="9415"/>
    <cellStyle name="Währung 2 3 3 2" xfId="9416"/>
    <cellStyle name="Währung 2 3 3 3" xfId="9417"/>
    <cellStyle name="Währung 2 3 3 4" xfId="9418"/>
    <cellStyle name="Währung 2 3 3 5" xfId="9419"/>
    <cellStyle name="Währung 2 3 4" xfId="9420"/>
    <cellStyle name="Währung 2 3 4 2" xfId="9421"/>
    <cellStyle name="Währung 2 3 5" xfId="9422"/>
    <cellStyle name="Währung 2 3 5 2" xfId="9423"/>
    <cellStyle name="Währung 2 3 6" xfId="9424"/>
    <cellStyle name="Währung 2 3 6 2" xfId="9425"/>
    <cellStyle name="Währung 2 3 7" xfId="9426"/>
    <cellStyle name="Währung 2 3 8" xfId="9427"/>
    <cellStyle name="Währung 2 3 9" xfId="9428"/>
    <cellStyle name="Währung 2 4" xfId="9429"/>
    <cellStyle name="Währung 2 4 2" xfId="9430"/>
    <cellStyle name="Währung 2 4 2 2" xfId="9431"/>
    <cellStyle name="Währung 2 4 2 3" xfId="9432"/>
    <cellStyle name="Währung 2 4 2 4" xfId="9433"/>
    <cellStyle name="Währung 2 4 2 5" xfId="9434"/>
    <cellStyle name="Währung 2 4 3" xfId="9435"/>
    <cellStyle name="Währung 2 4 3 2" xfId="9436"/>
    <cellStyle name="Währung 2 4 4" xfId="9437"/>
    <cellStyle name="Währung 2 4 4 2" xfId="9438"/>
    <cellStyle name="Währung 2 4 5" xfId="9439"/>
    <cellStyle name="Währung 2 4 5 2" xfId="9440"/>
    <cellStyle name="Währung 2 4 6" xfId="9441"/>
    <cellStyle name="Währung 2 4 7" xfId="9442"/>
    <cellStyle name="Währung 2 4 8" xfId="9443"/>
    <cellStyle name="Währung 2 5" xfId="9444"/>
    <cellStyle name="Währung 2 5 2" xfId="9445"/>
    <cellStyle name="Währung 2 5 3" xfId="9446"/>
    <cellStyle name="Währung 2 5 4" xfId="9447"/>
    <cellStyle name="Währung 2 5 5" xfId="9448"/>
    <cellStyle name="Währung 2 6" xfId="9449"/>
    <cellStyle name="Währung 2 6 2" xfId="9450"/>
    <cellStyle name="Währung 2 7" xfId="9451"/>
    <cellStyle name="Währung 2 7 2" xfId="9452"/>
    <cellStyle name="Währung 2 8" xfId="9453"/>
    <cellStyle name="Währung 2 8 2" xfId="9454"/>
    <cellStyle name="Währung 2 9" xfId="9455"/>
    <cellStyle name="Währung 3" xfId="9456"/>
    <cellStyle name="Währung 3 2" xfId="9457"/>
    <cellStyle name="Währung 3 2 2" xfId="9458"/>
    <cellStyle name="Währung 3 2 3" xfId="9459"/>
    <cellStyle name="Währung 3 2 4" xfId="9460"/>
    <cellStyle name="Währung 3 3" xfId="9461"/>
    <cellStyle name="Währung 3 3 2" xfId="9462"/>
    <cellStyle name="Währung 3 4" xfId="9463"/>
    <cellStyle name="Währung 3 4 2" xfId="9464"/>
    <cellStyle name="Währung 3 5" xfId="9465"/>
    <cellStyle name="Währung 3 5 2" xfId="9466"/>
    <cellStyle name="Währung 3 6" xfId="9467"/>
    <cellStyle name="Währung 3 6 2" xfId="9468"/>
    <cellStyle name="Währung 3 7" xfId="9469"/>
    <cellStyle name="Währung 3 8" xfId="9470"/>
    <cellStyle name="Währung 3 9" xfId="9471"/>
    <cellStyle name="Währung 4" xfId="9472"/>
    <cellStyle name="Währung 4 2" xfId="9473"/>
    <cellStyle name="Währung 4 2 2" xfId="29551"/>
    <cellStyle name="Währung 4 3" xfId="29552"/>
    <cellStyle name="Währung 5" xfId="9474"/>
    <cellStyle name="Währung 5 2" xfId="9475"/>
    <cellStyle name="Währung 6" xfId="9476"/>
    <cellStyle name="Währung 6 2" xfId="9477"/>
    <cellStyle name="Währung 7" xfId="9478"/>
    <cellStyle name="Währung 8" xfId="9479"/>
    <cellStyle name="Warnender Text 2" xfId="9480"/>
    <cellStyle name="Warnender Text 3" xfId="48090"/>
    <cellStyle name="Warning Text 2" xfId="9481"/>
    <cellStyle name="Year" xfId="9482"/>
    <cellStyle name="Zelle überprüfen" xfId="48050" builtinId="23" customBuiltin="1"/>
    <cellStyle name="Zelle überprüfen 2" xfId="9483"/>
    <cellStyle name="ZW Ergebnisfeld" xfId="29553"/>
    <cellStyle name="Обычный_2++" xfId="9484"/>
  </cellStyles>
  <dxfs count="1">
    <dxf>
      <font>
        <b/>
        <i/>
        <color theme="0"/>
      </font>
      <fill>
        <patternFill>
          <bgColor theme="0" tint="-0.499984740745262"/>
        </patternFill>
      </fill>
    </dxf>
  </dxfs>
  <tableStyles count="1" defaultTableStyle="TableStyleMedium2" defaultPivotStyle="PivotStyleMedium9">
    <tableStyle name="Datenschnittformat 1" pivot="0" table="0" count="1">
      <tableStyleElement type="headerRow" dxfId="0"/>
    </tableStyle>
  </tableStyles>
  <colors>
    <mruColors>
      <color rgb="FF00A6BE"/>
      <color rgb="FFF3FFFC"/>
      <color rgb="FFDFE8F0"/>
      <color rgb="FFCC0000"/>
      <color rgb="FFBFBFBF"/>
      <color rgb="FFFFC000"/>
      <color rgb="FFFAC832"/>
      <color rgb="FFF67EE8"/>
      <color rgb="FF648CB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styles" Target="styles.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1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title>
      <c:tx>
        <c:rich>
          <a:bodyPr/>
          <a:lstStyle/>
          <a:p>
            <a:pPr>
              <a:defRPr sz="2800"/>
            </a:pPr>
            <a:r>
              <a:rPr lang="de-DE" sz="1800" b="1" i="0" baseline="0">
                <a:effectLst/>
                <a:latin typeface="Arial" panose="020B0604020202020204" pitchFamily="34" charset="0"/>
                <a:cs typeface="Arial" panose="020B0604020202020204" pitchFamily="34" charset="0"/>
              </a:rPr>
              <a:t>Aufteilung der Emissionen nach Quellen</a:t>
            </a:r>
            <a:endParaRPr lang="de-DE">
              <a:effectLst/>
              <a:latin typeface="Arial" panose="020B0604020202020204" pitchFamily="34" charset="0"/>
              <a:cs typeface="Arial" panose="020B0604020202020204" pitchFamily="34" charset="0"/>
            </a:endParaRPr>
          </a:p>
        </c:rich>
      </c:tx>
      <c:layout>
        <c:manualLayout>
          <c:xMode val="edge"/>
          <c:yMode val="edge"/>
          <c:x val="0.22211593501421334"/>
          <c:y val="3.9977232337744299E-2"/>
        </c:manualLayout>
      </c:layout>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3497570335783163"/>
          <c:y val="0.19413409545946703"/>
          <c:w val="0.77700058119274196"/>
          <c:h val="0.43438743125638274"/>
        </c:manualLayout>
      </c:layout>
      <c:bar3DChart>
        <c:barDir val="col"/>
        <c:grouping val="stacked"/>
        <c:varyColors val="0"/>
        <c:ser>
          <c:idx val="7"/>
          <c:order val="1"/>
          <c:tx>
            <c:strRef>
              <c:f>'Ergebnis CCF'!$D$71</c:f>
              <c:strCache>
                <c:ptCount val="1"/>
                <c:pt idx="0">
                  <c:v> A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ext>
              </c:extLst>
              <c:f>'Ergebnis CCF'!$B$73:$B$91</c:f>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CCF'!$D$72:$D$91</c15:sqref>
                  </c15:fullRef>
                </c:ext>
              </c:extLst>
              <c:f>'Ergebnis CCF'!$D$73:$D$91</c:f>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AC-67F7-4F7A-B584-7BA639845835}"/>
            </c:ext>
          </c:extLst>
        </c:ser>
        <c:dLbls>
          <c:showLegendKey val="0"/>
          <c:showVal val="0"/>
          <c:showCatName val="0"/>
          <c:showSerName val="0"/>
          <c:showPercent val="0"/>
          <c:showBubbleSize val="0"/>
        </c:dLbls>
        <c:gapWidth val="55"/>
        <c:gapDepth val="55"/>
        <c:shape val="box"/>
        <c:axId val="603267072"/>
        <c:axId val="603267856"/>
        <c:axId val="0"/>
        <c:extLst>
          <c:ext xmlns:c15="http://schemas.microsoft.com/office/drawing/2012/chart" uri="{02D57815-91ED-43cb-92C2-25804820EDAC}">
            <c15:filteredBarSeries>
              <c15:ser>
                <c:idx val="6"/>
                <c:order val="0"/>
                <c:tx>
                  <c:strRef>
                    <c:extLst>
                      <c:ext uri="{02D57815-91ED-43cb-92C2-25804820EDAC}">
                        <c15:formulaRef>
                          <c15:sqref>'Ergebnis CCF'!$C$71</c15:sqref>
                        </c15:formulaRef>
                      </c:ext>
                    </c:extLst>
                    <c:strCache>
                      <c:ptCount val="1"/>
                    </c:strCache>
                  </c:strRef>
                </c:tx>
                <c:spPr>
                  <a:solidFill>
                    <a:srgbClr val="F7C42F"/>
                  </a:solidFill>
                </c:spPr>
                <c:invertIfNegative val="0"/>
                <c:cat>
                  <c:strRef>
                    <c:extLst>
                      <c:ex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uri="{02D57815-91ED-43cb-92C2-25804820EDAC}">
                        <c15:fullRef>
                          <c15:sqref>'Ergebnis CCF'!$C$72:$C$91</c15:sqref>
                        </c15:fullRef>
                        <c15:formulaRef>
                          <c15:sqref>'Ergebnis CCF'!$C$73:$C$91</c15:sqref>
                        </c15:formulaRef>
                      </c:ext>
                    </c:extLst>
                    <c:numCache>
                      <c:formatCode>General</c:formatCode>
                      <c:ptCount val="19"/>
                    </c:numCache>
                  </c:numRef>
                </c:val>
                <c:extLst>
                  <c:ext xmlns:c16="http://schemas.microsoft.com/office/drawing/2014/chart" uri="{C3380CC4-5D6E-409C-BE32-E72D297353CC}">
                    <c16:uniqueId val="{000000AB-67F7-4F7A-B584-7BA639845835}"/>
                  </c:ext>
                </c:extLst>
              </c15:ser>
            </c15:filteredBarSeries>
            <c15:filteredBarSeries>
              <c15:ser>
                <c:idx val="8"/>
                <c:order val="2"/>
                <c:tx>
                  <c:strRef>
                    <c:extLst xmlns:c15="http://schemas.microsoft.com/office/drawing/2012/chart">
                      <c:ext xmlns:c15="http://schemas.microsoft.com/office/drawing/2012/chart" uri="{02D57815-91ED-43cb-92C2-25804820EDAC}">
                        <c15:formulaRef>
                          <c15:sqref>'Ergebnis CCF'!$E$71</c15:sqref>
                        </c15:formulaRef>
                      </c:ext>
                    </c:extLst>
                    <c:strCache>
                      <c:ptCount val="1"/>
                      <c:pt idx="0">
                        <c:v> B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CCF'!$E$72:$E$91</c15:sqref>
                        </c15:fullRef>
                        <c15:formulaRef>
                          <c15:sqref>'Ergebnis CCF'!$E$73:$E$91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AD-67F7-4F7A-B584-7BA639845835}"/>
                  </c:ext>
                </c:extLst>
              </c15:ser>
            </c15:filteredBarSeries>
            <c15:filteredBarSeries>
              <c15:ser>
                <c:idx val="9"/>
                <c:order val="3"/>
                <c:tx>
                  <c:strRef>
                    <c:extLst xmlns:c15="http://schemas.microsoft.com/office/drawing/2012/chart">
                      <c:ext xmlns:c15="http://schemas.microsoft.com/office/drawing/2012/chart" uri="{02D57815-91ED-43cb-92C2-25804820EDAC}">
                        <c15:formulaRef>
                          <c15:sqref>'Ergebnis CCF'!$F$71</c15:sqref>
                        </c15:formulaRef>
                      </c:ext>
                    </c:extLst>
                    <c:strCache>
                      <c:ptCount val="1"/>
                      <c:pt idx="0">
                        <c:v> C </c:v>
                      </c:pt>
                    </c:strCache>
                  </c:strRef>
                </c:tx>
                <c:spPr>
                  <a:solidFill>
                    <a:srgbClr val="F7C42F"/>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CCF'!$F$72:$F$91</c15:sqref>
                        </c15:fullRef>
                        <c15:formulaRef>
                          <c15:sqref>'Ergebnis CCF'!$F$73:$F$91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AE-67F7-4F7A-B584-7BA639845835}"/>
                  </c:ext>
                </c:extLst>
              </c15:ser>
            </c15:filteredBarSeries>
            <c15:filteredBarSeries>
              <c15:ser>
                <c:idx val="10"/>
                <c:order val="4"/>
                <c:tx>
                  <c:strRef>
                    <c:extLst xmlns:c15="http://schemas.microsoft.com/office/drawing/2012/chart">
                      <c:ext xmlns:c15="http://schemas.microsoft.com/office/drawing/2012/chart" uri="{02D57815-91ED-43cb-92C2-25804820EDAC}">
                        <c15:formulaRef>
                          <c15:sqref>'Ergebnis CCF'!$G$71</c15:sqref>
                        </c15:formulaRef>
                      </c:ext>
                    </c:extLst>
                    <c:strCache>
                      <c:ptCount val="1"/>
                      <c:pt idx="0">
                        <c:v> D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CCF'!$G$72:$G$91</c15:sqref>
                        </c15:fullRef>
                        <c15:formulaRef>
                          <c15:sqref>'Ergebnis CCF'!$G$73:$G$91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AF-67F7-4F7A-B584-7BA639845835}"/>
                  </c:ext>
                </c:extLst>
              </c15:ser>
            </c15:filteredBarSeries>
            <c15:filteredBarSeries>
              <c15:ser>
                <c:idx val="11"/>
                <c:order val="5"/>
                <c:tx>
                  <c:strRef>
                    <c:extLst xmlns:c15="http://schemas.microsoft.com/office/drawing/2012/chart">
                      <c:ext xmlns:c15="http://schemas.microsoft.com/office/drawing/2012/chart" uri="{02D57815-91ED-43cb-92C2-25804820EDAC}">
                        <c15:formulaRef>
                          <c15:sqref>'Ergebnis CCF'!$H$71</c15:sqref>
                        </c15:formulaRef>
                      </c:ext>
                    </c:extLst>
                    <c:strCache>
                      <c:ptCount val="1"/>
                      <c:pt idx="0">
                        <c:v> E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CCF'!$H$72:$H$91</c15:sqref>
                        </c15:fullRef>
                        <c15:formulaRef>
                          <c15:sqref>'Ergebnis CCF'!$H$73:$H$91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B0-67F7-4F7A-B584-7BA639845835}"/>
                  </c:ext>
                </c:extLst>
              </c15:ser>
            </c15:filteredBarSeries>
          </c:ext>
        </c:extLst>
      </c:bar3DChart>
      <c:catAx>
        <c:axId val="603267072"/>
        <c:scaling>
          <c:orientation val="minMax"/>
        </c:scaling>
        <c:delete val="0"/>
        <c:axPos val="b"/>
        <c:numFmt formatCode="General" sourceLinked="0"/>
        <c:majorTickMark val="none"/>
        <c:minorTickMark val="none"/>
        <c:tickLblPos val="nextTo"/>
        <c:crossAx val="603267856"/>
        <c:crosses val="autoZero"/>
        <c:auto val="1"/>
        <c:lblAlgn val="ctr"/>
        <c:lblOffset val="100"/>
        <c:noMultiLvlLbl val="0"/>
      </c:catAx>
      <c:valAx>
        <c:axId val="603267856"/>
        <c:scaling>
          <c:orientation val="minMax"/>
        </c:scaling>
        <c:delete val="0"/>
        <c:axPos val="l"/>
        <c:majorGridlines/>
        <c:title>
          <c:tx>
            <c:rich>
              <a:bodyPr rot="0" vert="horz"/>
              <a:lstStyle/>
              <a:p>
                <a:pPr>
                  <a:defRPr sz="1050" b="0"/>
                </a:pPr>
                <a:r>
                  <a:rPr lang="de-DE" sz="1050" b="0">
                    <a:latin typeface="Arial" panose="020B0604020202020204" pitchFamily="34" charset="0"/>
                    <a:cs typeface="Arial" panose="020B0604020202020204" pitchFamily="34" charset="0"/>
                  </a:rPr>
                  <a:t>t CO</a:t>
                </a:r>
                <a:r>
                  <a:rPr lang="de-DE" sz="1050" b="0" baseline="-25000">
                    <a:latin typeface="Arial" panose="020B0604020202020204" pitchFamily="34" charset="0"/>
                    <a:cs typeface="Arial" panose="020B0604020202020204" pitchFamily="34" charset="0"/>
                  </a:rPr>
                  <a:t>2</a:t>
                </a:r>
                <a:r>
                  <a:rPr lang="de-DE" sz="1050" b="0">
                    <a:latin typeface="Arial" panose="020B0604020202020204" pitchFamily="34" charset="0"/>
                    <a:cs typeface="Arial" panose="020B0604020202020204" pitchFamily="34" charset="0"/>
                  </a:rPr>
                  <a:t>e</a:t>
                </a:r>
              </a:p>
            </c:rich>
          </c:tx>
          <c:layout>
            <c:manualLayout>
              <c:xMode val="edge"/>
              <c:yMode val="edge"/>
              <c:x val="5.9155584687732944E-2"/>
              <c:y val="0.1395860948639201"/>
            </c:manualLayout>
          </c:layout>
          <c:overlay val="0"/>
        </c:title>
        <c:numFmt formatCode="_-* #,##0.00\ _€_-;\-* #,##0.00\ _€_-;_-* &quot;-&quot;??\ _€_-;_-@_-" sourceLinked="1"/>
        <c:majorTickMark val="none"/>
        <c:minorTickMark val="none"/>
        <c:tickLblPos val="nextTo"/>
        <c:crossAx val="603267072"/>
        <c:crosses val="autoZero"/>
        <c:crossBetween val="between"/>
      </c:valAx>
    </c:plotArea>
    <c:plotVisOnly val="1"/>
    <c:dispBlanksAs val="gap"/>
    <c:showDLblsOverMax val="0"/>
  </c:chart>
  <c:spPr>
    <a:solidFill>
      <a:srgbClr val="FFFFFF"/>
    </a:solidFill>
    <a:ln>
      <a:noFill/>
    </a:ln>
  </c:sp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a:lstStyle/>
          <a:p>
            <a:pPr algn="ctr">
              <a:defRPr sz="1800"/>
            </a:pPr>
            <a:r>
              <a:rPr lang="de-DE" sz="1800">
                <a:latin typeface="Arial" panose="020B0604020202020204" pitchFamily="34" charset="0"/>
                <a:cs typeface="Arial" panose="020B0604020202020204" pitchFamily="34" charset="0"/>
              </a:rPr>
              <a:t>Aufteilung der Brennstoffverbräuche</a:t>
            </a:r>
          </a:p>
        </c:rich>
      </c:tx>
      <c:layout>
        <c:manualLayout>
          <c:xMode val="edge"/>
          <c:yMode val="edge"/>
          <c:x val="0.23362274405964742"/>
          <c:y val="1.7396181641678352E-3"/>
        </c:manualLayout>
      </c:layout>
      <c:overlay val="0"/>
    </c:title>
    <c:autoTitleDeleted val="0"/>
    <c:view3D>
      <c:rotX val="30"/>
      <c:rotY val="30"/>
      <c:rAngAx val="0"/>
    </c:view3D>
    <c:floor>
      <c:thickness val="0"/>
    </c:floor>
    <c:sideWall>
      <c:thickness val="0"/>
    </c:sideWall>
    <c:backWall>
      <c:thickness val="0"/>
    </c:backWall>
    <c:plotArea>
      <c:layout>
        <c:manualLayout>
          <c:layoutTarget val="inner"/>
          <c:xMode val="edge"/>
          <c:yMode val="edge"/>
          <c:x val="0.14019509996786342"/>
          <c:y val="0.26661963489057028"/>
          <c:w val="0.7546917520265719"/>
          <c:h val="0.67112587638873911"/>
        </c:manualLayout>
      </c:layout>
      <c:pie3DChart>
        <c:varyColors val="1"/>
        <c:ser>
          <c:idx val="7"/>
          <c:order val="7"/>
          <c:dLbls>
            <c:numFmt formatCode="0.0%" sourceLinked="0"/>
            <c:spPr>
              <a:noFill/>
              <a:ln>
                <a:noFill/>
              </a:ln>
              <a:effectLst/>
            </c:spPr>
            <c:txPr>
              <a:bodyPr wrap="square" lIns="38100" tIns="19050" rIns="38100" bIns="19050" anchor="ctr">
                <a:spAutoFit/>
              </a:bodyPr>
              <a:lstStyle/>
              <a:p>
                <a:pPr>
                  <a:defRPr sz="1200"/>
                </a:pPr>
                <a:endParaRPr lang="de-DE"/>
              </a:p>
            </c:txPr>
            <c:showLegendKey val="0"/>
            <c:showVal val="0"/>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'Ergebnis CCF'!$B$8:$B$14</c15:sqref>
                  </c15:fullRef>
                </c:ext>
              </c:extLst>
              <c:f>'Ergebnis CCF'!$B$9:$B$12</c:f>
              <c:strCache>
                <c:ptCount val="4"/>
                <c:pt idx="0">
                  <c:v>1.1a Brennstoffemissionen aus Geschäftsemissionen</c:v>
                </c:pt>
                <c:pt idx="1">
                  <c:v>1.1b Eigene Energieerzeugung aus Brennstoffen</c:v>
                </c:pt>
                <c:pt idx="2">
                  <c:v>1.1c Eigener Fuhrpark</c:v>
                </c:pt>
                <c:pt idx="3">
                  <c:v>1.1d Eigener Baustellenfuhrpark</c:v>
                </c:pt>
              </c:strCache>
            </c:strRef>
          </c:cat>
          <c:val>
            <c:numRef>
              <c:extLst>
                <c:ext xmlns:c15="http://schemas.microsoft.com/office/drawing/2012/chart" uri="{02D57815-91ED-43cb-92C2-25804820EDAC}">
                  <c15:fullRef>
                    <c15:sqref>'Ergebnis CCF'!$I$8:$I$14</c15:sqref>
                  </c15:fullRef>
                </c:ext>
              </c:extLst>
              <c:f>'Ergebnis CCF'!$I$9:$I$12</c:f>
              <c:numCache>
                <c:formatCode>#,##0.00</c:formatCode>
                <c:ptCount val="4"/>
                <c:pt idx="0">
                  <c:v>0</c:v>
                </c:pt>
                <c:pt idx="1">
                  <c:v>0</c:v>
                </c:pt>
                <c:pt idx="2">
                  <c:v>0</c:v>
                </c:pt>
                <c:pt idx="3">
                  <c:v>0</c:v>
                </c:pt>
              </c:numCache>
            </c:numRef>
          </c:val>
          <c:extLst>
            <c:ext xmlns:c16="http://schemas.microsoft.com/office/drawing/2014/chart" uri="{C3380CC4-5D6E-409C-BE32-E72D297353CC}">
              <c16:uniqueId val="{00000003-6A62-4C93-A63F-E06357FECD9E}"/>
            </c:ext>
          </c:extLst>
        </c:ser>
        <c:dLbls>
          <c:showLegendKey val="0"/>
          <c:showVal val="0"/>
          <c:showCatName val="1"/>
          <c:showSerName val="0"/>
          <c:showPercent val="0"/>
          <c:showBubbleSize val="0"/>
          <c:showLeaderLines val="1"/>
        </c:dLbls>
        <c:extLst>
          <c:ext xmlns:c15="http://schemas.microsoft.com/office/drawing/2012/chart" uri="{02D57815-91ED-43cb-92C2-25804820EDAC}">
            <c15:filteredPieSeries>
              <c15:ser>
                <c:idx val="0"/>
                <c:order val="0"/>
                <c:spPr>
                  <a:ln w="38100">
                    <a:solidFill>
                      <a:schemeClr val="bg2"/>
                    </a:solidFill>
                  </a:ln>
                </c:spPr>
                <c:dPt>
                  <c:idx val="2"/>
                  <c:bubble3D val="0"/>
                  <c:spPr>
                    <a:solidFill>
                      <a:srgbClr val="F7C42F">
                        <a:lumMod val="60000"/>
                        <a:lumOff val="40000"/>
                      </a:srgbClr>
                    </a:solidFill>
                    <a:ln w="38100">
                      <a:solidFill>
                        <a:schemeClr val="bg2"/>
                      </a:solidFill>
                    </a:ln>
                  </c:spPr>
                  <c:extLst>
                    <c:ext xmlns:c16="http://schemas.microsoft.com/office/drawing/2014/chart" uri="{C3380CC4-5D6E-409C-BE32-E72D297353CC}">
                      <c16:uniqueId val="{00000011-6A62-4C93-A63F-E06357FECD9E}"/>
                    </c:ext>
                  </c:extLst>
                </c:dPt>
                <c:dPt>
                  <c:idx val="3"/>
                  <c:bubble3D val="0"/>
                  <c:spPr>
                    <a:solidFill>
                      <a:srgbClr val="F7C42F">
                        <a:lumMod val="20000"/>
                        <a:lumOff val="80000"/>
                      </a:srgbClr>
                    </a:solidFill>
                    <a:ln w="38100">
                      <a:solidFill>
                        <a:schemeClr val="bg2"/>
                      </a:solidFill>
                    </a:ln>
                  </c:spPr>
                  <c:extLst>
                    <c:ext xmlns:c16="http://schemas.microsoft.com/office/drawing/2014/chart" uri="{C3380CC4-5D6E-409C-BE32-E72D297353CC}">
                      <c16:uniqueId val="{00000013-6A62-4C93-A63F-E06357FECD9E}"/>
                    </c:ext>
                  </c:extLst>
                </c:dPt>
                <c:dLbls>
                  <c:dLbl>
                    <c:idx val="2"/>
                    <c:layout>
                      <c:manualLayout>
                        <c:x val="2.359882005899705E-2"/>
                        <c:y val="-6.9406392694063929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1-6A62-4C93-A63F-E06357FECD9E}"/>
                      </c:ext>
                    </c:extLst>
                  </c:dLbl>
                  <c:dLbl>
                    <c:idx val="3"/>
                    <c:layout>
                      <c:manualLayout>
                        <c:x val="8.076631129073468E-2"/>
                        <c:y val="-1.7000970769064826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3-6A62-4C93-A63F-E06357FECD9E}"/>
                      </c:ext>
                    </c:extLst>
                  </c:dLbl>
                  <c:numFmt formatCode="0.0\ %" sourceLinked="0"/>
                  <c:spPr>
                    <a:noFill/>
                    <a:ln>
                      <a:noFill/>
                    </a:ln>
                    <a:effectLst/>
                  </c:spPr>
                  <c:txPr>
                    <a:bodyPr/>
                    <a:lstStyle/>
                    <a:p>
                      <a:pPr>
                        <a:defRPr sz="1600"/>
                      </a:pPr>
                      <a:endParaRPr lang="de-DE"/>
                    </a:p>
                  </c:txPr>
                  <c:dLblPos val="outEnd"/>
                  <c:showLegendKey val="0"/>
                  <c:showVal val="0"/>
                  <c:showCatName val="1"/>
                  <c:showSerName val="0"/>
                  <c:showPercent val="1"/>
                  <c:showBubbleSize val="0"/>
                  <c:showLeaderLines val="1"/>
                  <c:extLst>
                    <c:ext uri="{CE6537A1-D6FC-4f65-9D91-7224C49458BB}"/>
                  </c:extLst>
                </c:dLbls>
                <c:cat>
                  <c:strRef>
                    <c:extLst>
                      <c:ext uri="{02D57815-91ED-43cb-92C2-25804820EDAC}">
                        <c15:fullRef>
                          <c15:sqref>'Ergebnis CCF'!$B$8:$B$14</c15:sqref>
                        </c15:fullRef>
                        <c15:formulaRef>
                          <c15:sqref>'Ergebnis CCF'!$B$9:$B$12</c15:sqref>
                        </c15:formulaRef>
                      </c:ext>
                    </c:extLst>
                    <c:strCache>
                      <c:ptCount val="4"/>
                      <c:pt idx="0">
                        <c:v>1.1a Brennstoffemissionen aus Geschäftsemissionen</c:v>
                      </c:pt>
                      <c:pt idx="1">
                        <c:v>1.1b Eigene Energieerzeugung aus Brennstoffen</c:v>
                      </c:pt>
                      <c:pt idx="2">
                        <c:v>1.1c Eigener Fuhrpark</c:v>
                      </c:pt>
                      <c:pt idx="3">
                        <c:v>1.1d Eigener Baustellenfuhrpark</c:v>
                      </c:pt>
                    </c:strCache>
                  </c:strRef>
                </c:cat>
                <c:val>
                  <c:numRef>
                    <c:extLst>
                      <c:ext uri="{02D57815-91ED-43cb-92C2-25804820EDAC}">
                        <c15:fullRef>
                          <c15:sqref>'Ergebnis CCF'!$C$8:$C$14</c15:sqref>
                        </c15:fullRef>
                        <c15:formulaRef>
                          <c15:sqref>'Ergebnis CCF'!$C$9:$C$12</c15:sqref>
                        </c15:formulaRef>
                      </c:ext>
                    </c:extLst>
                    <c:numCache>
                      <c:formatCode>General</c:formatCode>
                      <c:ptCount val="4"/>
                    </c:numCache>
                  </c:numRef>
                </c:val>
                <c:extLst>
                  <c:ext uri="{02D57815-91ED-43cb-92C2-25804820EDAC}">
                    <c15:categoryFilterExceptions>
                      <c15:categoryFilterException>
                        <c15:sqref>'Ergebnis CCF'!$C$8</c15:sqref>
                        <c15:dLbl>
                          <c:idx val="-1"/>
                          <c:layout>
                            <c:manualLayout>
                              <c:x val="0.14428044839393123"/>
                              <c:y val="-2.682656624919893E-3"/>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4-279A-4364-B6C0-3E89A5341642}"/>
                            </c:ext>
                          </c:extLst>
                        </c15:dLbl>
                      </c15:categoryFilterException>
                      <c15:categoryFilterException>
                        <c15:sqref>'Ergebnis CCF'!$C$13</c15:sqref>
                        <c15:spPr xmlns:c15="http://schemas.microsoft.com/office/drawing/2012/chart">
                          <a:solidFill>
                            <a:srgbClr val="F7C42F">
                              <a:lumMod val="60000"/>
                              <a:lumOff val="40000"/>
                            </a:srgbClr>
                          </a:solidFill>
                          <a:ln w="38100">
                            <a:solidFill>
                              <a:schemeClr val="bg2"/>
                            </a:solidFill>
                          </a:ln>
                        </c15:spPr>
                        <c15:bubble3D val="0"/>
                      </c15:categoryFilterException>
                      <c15:categoryFilterException>
                        <c15:sqref>'Ergebnis CCF'!$C$14</c15:sqref>
                        <c15:spPr xmlns:c15="http://schemas.microsoft.com/office/drawing/2012/chart">
                          <a:solidFill>
                            <a:schemeClr val="accent1"/>
                          </a:solidFill>
                          <a:ln w="38100">
                            <a:solidFill>
                              <a:schemeClr val="bg2"/>
                            </a:solidFill>
                          </a:ln>
                        </c15:spPr>
                        <c15:bubble3D val="0"/>
                        <c15:dLbl>
                          <c:idx val="3"/>
                          <c:layout>
                            <c:manualLayout>
                              <c:x val="2.4083199984465387E-2"/>
                              <c:y val="-0.3882086167800454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8-279A-4364-B6C0-3E89A5341642}"/>
                            </c:ext>
                          </c:extLst>
                        </c15:dLbl>
                      </c15:categoryFilterException>
                    </c15:categoryFilterExceptions>
                  </c:ext>
                  <c:ext xmlns:c16="http://schemas.microsoft.com/office/drawing/2014/chart" uri="{C3380CC4-5D6E-409C-BE32-E72D297353CC}">
                    <c16:uniqueId val="{00000009-6A62-4C93-A63F-E06357FECD9E}"/>
                  </c:ext>
                </c:extLst>
              </c15:ser>
            </c15:filteredPieSeries>
            <c15:filteredPieSeries>
              <c15:ser>
                <c:idx val="1"/>
                <c:order val="1"/>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CCF'!$B$8:$B$14</c15:sqref>
                        </c15:fullRef>
                        <c15:formulaRef>
                          <c15:sqref>'Ergebnis CCF'!$B$9:$B$12</c15:sqref>
                        </c15:formulaRef>
                      </c:ext>
                    </c:extLst>
                    <c:strCache>
                      <c:ptCount val="4"/>
                      <c:pt idx="0">
                        <c:v>1.1a Brennstoffemissionen aus Geschäftsemissionen</c:v>
                      </c:pt>
                      <c:pt idx="1">
                        <c:v>1.1b Eigene Energieerzeugung aus Brennstoffen</c:v>
                      </c:pt>
                      <c:pt idx="2">
                        <c:v>1.1c Eigener Fuhrpark</c:v>
                      </c:pt>
                      <c:pt idx="3">
                        <c:v>1.1d Eigener Baustellenfuhrpark</c:v>
                      </c:pt>
                    </c:strCache>
                  </c:strRef>
                </c:cat>
                <c:val>
                  <c:numRef>
                    <c:extLst>
                      <c:ext xmlns:c15="http://schemas.microsoft.com/office/drawing/2012/chart" uri="{02D57815-91ED-43cb-92C2-25804820EDAC}">
                        <c15:fullRef>
                          <c15:sqref>'Ergebnis CCF'!$D$8:$D$14</c15:sqref>
                        </c15:fullRef>
                        <c15:formulaRef>
                          <c15:sqref>'Ergebnis CCF'!$D$9:$D$12</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A-6A62-4C93-A63F-E06357FECD9E}"/>
                  </c:ext>
                </c:extLst>
              </c15:ser>
            </c15:filteredPieSeries>
            <c15:filteredPieSeries>
              <c15:ser>
                <c:idx val="2"/>
                <c:order val="2"/>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CCF'!$B$8:$B$14</c15:sqref>
                        </c15:fullRef>
                        <c15:formulaRef>
                          <c15:sqref>'Ergebnis CCF'!$B$9:$B$12</c15:sqref>
                        </c15:formulaRef>
                      </c:ext>
                    </c:extLst>
                    <c:strCache>
                      <c:ptCount val="4"/>
                      <c:pt idx="0">
                        <c:v>1.1a Brennstoffemissionen aus Geschäftsemissionen</c:v>
                      </c:pt>
                      <c:pt idx="1">
                        <c:v>1.1b Eigene Energieerzeugung aus Brennstoffen</c:v>
                      </c:pt>
                      <c:pt idx="2">
                        <c:v>1.1c Eigener Fuhrpark</c:v>
                      </c:pt>
                      <c:pt idx="3">
                        <c:v>1.1d Eigener Baustellenfuhrpark</c:v>
                      </c:pt>
                    </c:strCache>
                  </c:strRef>
                </c:cat>
                <c:val>
                  <c:numRef>
                    <c:extLst>
                      <c:ext xmlns:c15="http://schemas.microsoft.com/office/drawing/2012/chart" uri="{02D57815-91ED-43cb-92C2-25804820EDAC}">
                        <c15:fullRef>
                          <c15:sqref>'Ergebnis CCF'!$E$8:$E$14</c15:sqref>
                        </c15:fullRef>
                        <c15:formulaRef>
                          <c15:sqref>'Ergebnis CCF'!$E$9:$E$12</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B-6A62-4C93-A63F-E06357FECD9E}"/>
                  </c:ext>
                </c:extLst>
              </c15:ser>
            </c15:filteredPieSeries>
            <c15:filteredPieSeries>
              <c15:ser>
                <c:idx val="3"/>
                <c:order val="3"/>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CCF'!$B$8:$B$14</c15:sqref>
                        </c15:fullRef>
                        <c15:formulaRef>
                          <c15:sqref>'Ergebnis CCF'!$B$9:$B$12</c15:sqref>
                        </c15:formulaRef>
                      </c:ext>
                    </c:extLst>
                    <c:strCache>
                      <c:ptCount val="4"/>
                      <c:pt idx="0">
                        <c:v>1.1a Brennstoffemissionen aus Geschäftsemissionen</c:v>
                      </c:pt>
                      <c:pt idx="1">
                        <c:v>1.1b Eigene Energieerzeugung aus Brennstoffen</c:v>
                      </c:pt>
                      <c:pt idx="2">
                        <c:v>1.1c Eigener Fuhrpark</c:v>
                      </c:pt>
                      <c:pt idx="3">
                        <c:v>1.1d Eigener Baustellenfuhrpark</c:v>
                      </c:pt>
                    </c:strCache>
                  </c:strRef>
                </c:cat>
                <c:val>
                  <c:numRef>
                    <c:extLst>
                      <c:ext xmlns:c15="http://schemas.microsoft.com/office/drawing/2012/chart" uri="{02D57815-91ED-43cb-92C2-25804820EDAC}">
                        <c15:fullRef>
                          <c15:sqref>'Ergebnis CCF'!$F$8:$F$14</c15:sqref>
                        </c15:fullRef>
                        <c15:formulaRef>
                          <c15:sqref>'Ergebnis CCF'!$F$9:$F$12</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C-6A62-4C93-A63F-E06357FECD9E}"/>
                  </c:ext>
                </c:extLst>
              </c15:ser>
            </c15:filteredPieSeries>
            <c15:filteredPieSeries>
              <c15:ser>
                <c:idx val="4"/>
                <c:order val="4"/>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CCF'!$B$8:$B$14</c15:sqref>
                        </c15:fullRef>
                        <c15:formulaRef>
                          <c15:sqref>'Ergebnis CCF'!$B$9:$B$12</c15:sqref>
                        </c15:formulaRef>
                      </c:ext>
                    </c:extLst>
                    <c:strCache>
                      <c:ptCount val="4"/>
                      <c:pt idx="0">
                        <c:v>1.1a Brennstoffemissionen aus Geschäftsemissionen</c:v>
                      </c:pt>
                      <c:pt idx="1">
                        <c:v>1.1b Eigene Energieerzeugung aus Brennstoffen</c:v>
                      </c:pt>
                      <c:pt idx="2">
                        <c:v>1.1c Eigener Fuhrpark</c:v>
                      </c:pt>
                      <c:pt idx="3">
                        <c:v>1.1d Eigener Baustellenfuhrpark</c:v>
                      </c:pt>
                    </c:strCache>
                  </c:strRef>
                </c:cat>
                <c:val>
                  <c:numRef>
                    <c:extLst>
                      <c:ext xmlns:c15="http://schemas.microsoft.com/office/drawing/2012/chart" uri="{02D57815-91ED-43cb-92C2-25804820EDAC}">
                        <c15:fullRef>
                          <c15:sqref>'Ergebnis CCF'!$G$8:$G$14</c15:sqref>
                        </c15:fullRef>
                        <c15:formulaRef>
                          <c15:sqref>'Ergebnis CCF'!$G$9:$G$12</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D-6A62-4C93-A63F-E06357FECD9E}"/>
                  </c:ext>
                </c:extLst>
              </c15:ser>
            </c15:filteredPieSeries>
            <c15:filteredPieSeries>
              <c15:ser>
                <c:idx val="5"/>
                <c:order val="5"/>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CCF'!$B$8:$B$14</c15:sqref>
                        </c15:fullRef>
                        <c15:formulaRef>
                          <c15:sqref>'Ergebnis CCF'!$B$9:$B$12</c15:sqref>
                        </c15:formulaRef>
                      </c:ext>
                    </c:extLst>
                    <c:strCache>
                      <c:ptCount val="4"/>
                      <c:pt idx="0">
                        <c:v>1.1a Brennstoffemissionen aus Geschäftsemissionen</c:v>
                      </c:pt>
                      <c:pt idx="1">
                        <c:v>1.1b Eigene Energieerzeugung aus Brennstoffen</c:v>
                      </c:pt>
                      <c:pt idx="2">
                        <c:v>1.1c Eigener Fuhrpark</c:v>
                      </c:pt>
                      <c:pt idx="3">
                        <c:v>1.1d Eigener Baustellenfuhrpark</c:v>
                      </c:pt>
                    </c:strCache>
                  </c:strRef>
                </c:cat>
                <c:val>
                  <c:numRef>
                    <c:extLst>
                      <c:ext xmlns:c15="http://schemas.microsoft.com/office/drawing/2012/chart" uri="{02D57815-91ED-43cb-92C2-25804820EDAC}">
                        <c15:fullRef>
                          <c15:sqref>'Ergebnis CCF'!$H$8:$H$14</c15:sqref>
                        </c15:fullRef>
                        <c15:formulaRef>
                          <c15:sqref>'Ergebnis CCF'!$H$9:$H$12</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E-6A62-4C93-A63F-E06357FECD9E}"/>
                  </c:ext>
                </c:extLst>
              </c15:ser>
            </c15:filteredPieSeries>
            <c15:filteredPieSeries>
              <c15:ser>
                <c:idx val="6"/>
                <c:order val="6"/>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CCF'!$B$8:$B$14</c15:sqref>
                        </c15:fullRef>
                        <c15:formulaRef>
                          <c15:sqref>'Ergebnis CCF'!$B$9:$B$12</c15:sqref>
                        </c15:formulaRef>
                      </c:ext>
                    </c:extLst>
                    <c:strCache>
                      <c:ptCount val="4"/>
                      <c:pt idx="0">
                        <c:v>1.1a Brennstoffemissionen aus Geschäftsemissionen</c:v>
                      </c:pt>
                      <c:pt idx="1">
                        <c:v>1.1b Eigene Energieerzeugung aus Brennstoffen</c:v>
                      </c:pt>
                      <c:pt idx="2">
                        <c:v>1.1c Eigener Fuhrpark</c:v>
                      </c:pt>
                      <c:pt idx="3">
                        <c:v>1.1d Eigener Baustellenfuhrpark</c:v>
                      </c:pt>
                    </c:strCache>
                  </c:strRef>
                </c:cat>
                <c:val>
                  <c:numRef>
                    <c:extLst>
                      <c:ext xmlns:c15="http://schemas.microsoft.com/office/drawing/2012/chart" uri="{02D57815-91ED-43cb-92C2-25804820EDAC}">
                        <c15:fullRef>
                          <c15:sqref>'Ergebnis CCF'!$I$8:$I$14</c15:sqref>
                        </c15:fullRef>
                        <c15:formulaRef>
                          <c15:sqref>'Ergebnis CCF'!$I$9:$I$12</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F-6A62-4C93-A63F-E06357FECD9E}"/>
                  </c:ext>
                </c:extLst>
              </c15:ser>
            </c15:filteredPieSeries>
          </c:ext>
        </c:extLst>
      </c:pie3DChart>
    </c:plotArea>
    <c:plotVisOnly val="1"/>
    <c:dispBlanksAs val="gap"/>
    <c:showDLblsOverMax val="0"/>
  </c:chart>
  <c:spPr>
    <a:gradFill flip="none" rotWithShape="1">
      <a:gsLst>
        <a:gs pos="0">
          <a:schemeClr val="bg1"/>
        </a:gs>
        <a:gs pos="28000">
          <a:schemeClr val="accent1">
            <a:lumMod val="13000"/>
            <a:lumOff val="87000"/>
          </a:schemeClr>
        </a:gs>
      </a:gsLst>
      <a:path path="circle">
        <a:fillToRect l="50000" t="50000" r="50000" b="50000"/>
      </a:path>
      <a:tileRect/>
    </a:gradFill>
  </c:sp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2800" b="1" i="0" u="none" strike="noStrike" kern="1200" baseline="0">
                <a:solidFill>
                  <a:schemeClr val="tx1"/>
                </a:solidFill>
                <a:latin typeface="+mn-lt"/>
                <a:ea typeface="+mn-ea"/>
                <a:cs typeface="+mn-cs"/>
              </a:defRPr>
            </a:pPr>
            <a:r>
              <a:rPr lang="de-DE" sz="1800" b="1" i="0" baseline="0">
                <a:effectLst/>
                <a:latin typeface="Arial" panose="020B0604020202020204" pitchFamily="34" charset="0"/>
                <a:cs typeface="Arial" panose="020B0604020202020204" pitchFamily="34" charset="0"/>
              </a:rPr>
              <a:t>Aufteilung der monetären Bewertung nach Quellen</a:t>
            </a:r>
            <a:endParaRPr lang="de-DE">
              <a:effectLst/>
              <a:latin typeface="Arial" panose="020B0604020202020204" pitchFamily="34" charset="0"/>
              <a:cs typeface="Arial" panose="020B0604020202020204" pitchFamily="34" charset="0"/>
            </a:endParaRPr>
          </a:p>
        </c:rich>
      </c:tx>
      <c:layout>
        <c:manualLayout>
          <c:xMode val="edge"/>
          <c:yMode val="edge"/>
          <c:x val="0.22211593501421334"/>
          <c:y val="3.9977232337744299E-2"/>
        </c:manualLayout>
      </c:layout>
      <c:overlay val="0"/>
      <c:spPr>
        <a:noFill/>
        <a:ln>
          <a:noFill/>
        </a:ln>
        <a:effectLst/>
      </c:spPr>
      <c:txPr>
        <a:bodyPr rot="0" spcFirstLastPara="1" vertOverflow="ellipsis" vert="horz" wrap="square" anchor="ctr" anchorCtr="1"/>
        <a:lstStyle/>
        <a:p>
          <a:pPr>
            <a:defRPr sz="2800" b="1" i="0" u="none" strike="noStrike" kern="1200" baseline="0">
              <a:solidFill>
                <a:schemeClr val="tx1"/>
              </a:solidFill>
              <a:latin typeface="+mn-lt"/>
              <a:ea typeface="+mn-ea"/>
              <a:cs typeface="+mn-cs"/>
            </a:defRPr>
          </a:pPr>
          <a:endParaRPr lang="de-DE"/>
        </a:p>
      </c:txPr>
    </c:title>
    <c:autoTitleDeleted val="0"/>
    <c:view3D>
      <c:rotX val="15"/>
      <c:rotY val="20"/>
      <c:rAngAx val="1"/>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3497570335783163"/>
          <c:y val="0.19413409545946703"/>
          <c:w val="0.77700058119274196"/>
          <c:h val="0.43438743125638274"/>
        </c:manualLayout>
      </c:layout>
      <c:bar3DChart>
        <c:barDir val="col"/>
        <c:grouping val="stacked"/>
        <c:varyColors val="0"/>
        <c:ser>
          <c:idx val="8"/>
          <c:order val="2"/>
          <c:spPr>
            <a:solidFill>
              <a:schemeClr val="dk1">
                <a:tint val="55000"/>
              </a:schemeClr>
            </a:solidFill>
            <a:ln>
              <a:noFill/>
            </a:ln>
            <a:effectLst/>
            <a:sp3d/>
          </c:spPr>
          <c:invertIfNegative val="0"/>
          <c:cat>
            <c:strRef>
              <c:extLst>
                <c:ext xmlns:c15="http://schemas.microsoft.com/office/drawing/2012/chart" uri="{02D57815-91ED-43cb-92C2-25804820EDAC}">
                  <c15:fullRef>
                    <c15:sqref>'Monetäre Bewertung'!$B$8:$B$32</c15:sqref>
                  </c15:fullRef>
                </c:ext>
              </c:extLst>
              <c:f>('Monetäre Bewertung'!$B$8:$B$10,'Monetäre Bewertung'!$B$13:$B$14,'Monetäre Bewertung'!$B$17:$B$31)</c:f>
              <c:strCache>
                <c:ptCount val="20"/>
                <c:pt idx="0">
                  <c:v>1.1 Brennstoffverbräuche</c:v>
                </c:pt>
                <c:pt idx="1">
                  <c:v>1.2 Kältemittel</c:v>
                </c:pt>
                <c:pt idx="2">
                  <c:v>1.3 Prozessemissionen</c:v>
                </c:pt>
                <c:pt idx="3">
                  <c:v>2.1 Strombezüge</c:v>
                </c:pt>
                <c:pt idx="4">
                  <c:v>2.2 Wärmebezug</c:v>
                </c:pt>
                <c:pt idx="5">
                  <c:v>3.1 Eingekaufte Waren und Dienstleistungen</c:v>
                </c:pt>
                <c:pt idx="6">
                  <c:v>3.2 Kapitalgüter</c:v>
                </c:pt>
                <c:pt idx="7">
                  <c:v>3.3 Energiebedingte Vorkette</c:v>
                </c:pt>
                <c:pt idx="8">
                  <c:v>3.4 Vorgelagerte Logistik</c:v>
                </c:pt>
                <c:pt idx="9">
                  <c:v>3.5 Abfall und Abwasser</c:v>
                </c:pt>
                <c:pt idx="10">
                  <c:v>3.6 Dienstreisen</c:v>
                </c:pt>
                <c:pt idx="11">
                  <c:v>3.7 Arbeitsweg Mitarbeiter:innen</c:v>
                </c:pt>
                <c:pt idx="12">
                  <c:v>3.8 Vorgelagerte geleaste Anlagen</c:v>
                </c:pt>
                <c:pt idx="13">
                  <c:v>3.9 Nachgelagerte Logistik</c:v>
                </c:pt>
                <c:pt idx="14">
                  <c:v>3.10 Verarbeitung verkaufter Zwischenprodukte</c:v>
                </c:pt>
                <c:pt idx="15">
                  <c:v>3.11 Nutzung verkaufter Produkte</c:v>
                </c:pt>
                <c:pt idx="16">
                  <c:v>3.12 Umgang mit verkauften Produkten am Ende ihres Lebenszyklus</c:v>
                </c:pt>
                <c:pt idx="17">
                  <c:v>3.13 Nachgelagerte verleaste Anlagen</c:v>
                </c:pt>
                <c:pt idx="18">
                  <c:v>3.14 Franchises</c:v>
                </c:pt>
                <c:pt idx="19">
                  <c:v>3.15 Investments</c:v>
                </c:pt>
              </c:strCache>
            </c:strRef>
          </c:cat>
          <c:val>
            <c:numRef>
              <c:extLst>
                <c:ext xmlns:c15="http://schemas.microsoft.com/office/drawing/2012/chart" uri="{02D57815-91ED-43cb-92C2-25804820EDAC}">
                  <c15:fullRef>
                    <c15:sqref>'Monetäre Bewertung'!$E$8:$E$32</c15:sqref>
                  </c15:fullRef>
                </c:ext>
              </c:extLst>
              <c:f>('Monetäre Bewertung'!$E$8:$E$10,'Monetäre Bewertung'!$E$13:$E$14,'Monetäre Bewertung'!$E$17:$E$31)</c:f>
              <c:numCache>
                <c:formatCode>_("€"* #,##0.00_);_("€"* \(#,##0.00\);_("€"* "-"??_);_(@_)</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A523-4FFE-88B9-2A5B5AC30A9D}"/>
            </c:ext>
          </c:extLst>
        </c:ser>
        <c:dLbls>
          <c:showLegendKey val="0"/>
          <c:showVal val="0"/>
          <c:showCatName val="0"/>
          <c:showSerName val="0"/>
          <c:showPercent val="0"/>
          <c:showBubbleSize val="0"/>
        </c:dLbls>
        <c:gapWidth val="55"/>
        <c:gapDepth val="55"/>
        <c:shape val="box"/>
        <c:axId val="603267072"/>
        <c:axId val="603267856"/>
        <c:axId val="0"/>
        <c:extLst>
          <c:ext xmlns:c15="http://schemas.microsoft.com/office/drawing/2012/chart" uri="{02D57815-91ED-43cb-92C2-25804820EDAC}">
            <c15:filteredBarSeries>
              <c15:ser>
                <c:idx val="6"/>
                <c:order val="0"/>
                <c:spPr>
                  <a:solidFill>
                    <a:schemeClr val="dk1">
                      <a:tint val="80000"/>
                    </a:schemeClr>
                  </a:solidFill>
                  <a:ln>
                    <a:noFill/>
                  </a:ln>
                  <a:effectLst/>
                  <a:sp3d/>
                </c:spPr>
                <c:invertIfNegative val="0"/>
                <c:cat>
                  <c:strRef>
                    <c:extLst>
                      <c:ext uri="{02D57815-91ED-43cb-92C2-25804820EDAC}">
                        <c15:fullRef>
                          <c15:sqref>'Monetäre Bewertung'!$B$8:$B$32</c15:sqref>
                        </c15:fullRef>
                        <c15:formulaRef>
                          <c15:sqref>('Monetäre Bewertung'!$B$8:$B$10,'Monetäre Bewertung'!$B$13:$B$14,'Monetäre Bewertung'!$B$17:$B$31)</c15:sqref>
                        </c15:formulaRef>
                      </c:ext>
                    </c:extLst>
                    <c:strCache>
                      <c:ptCount val="20"/>
                      <c:pt idx="0">
                        <c:v>1.1 Brennstoffverbräuche</c:v>
                      </c:pt>
                      <c:pt idx="1">
                        <c:v>1.2 Kältemittel</c:v>
                      </c:pt>
                      <c:pt idx="2">
                        <c:v>1.3 Prozessemissionen</c:v>
                      </c:pt>
                      <c:pt idx="3">
                        <c:v>2.1 Strombezüge</c:v>
                      </c:pt>
                      <c:pt idx="4">
                        <c:v>2.2 Wärmebezug</c:v>
                      </c:pt>
                      <c:pt idx="5">
                        <c:v>3.1 Eingekaufte Waren und Dienstleistungen</c:v>
                      </c:pt>
                      <c:pt idx="6">
                        <c:v>3.2 Kapitalgüter</c:v>
                      </c:pt>
                      <c:pt idx="7">
                        <c:v>3.3 Energiebedingte Vorkette</c:v>
                      </c:pt>
                      <c:pt idx="8">
                        <c:v>3.4 Vorgelagerte Logistik</c:v>
                      </c:pt>
                      <c:pt idx="9">
                        <c:v>3.5 Abfall und Abwasser</c:v>
                      </c:pt>
                      <c:pt idx="10">
                        <c:v>3.6 Dienstreisen</c:v>
                      </c:pt>
                      <c:pt idx="11">
                        <c:v>3.7 Arbeitsweg Mitarbeiter:innen</c:v>
                      </c:pt>
                      <c:pt idx="12">
                        <c:v>3.8 Vorgelagerte geleaste Anlagen</c:v>
                      </c:pt>
                      <c:pt idx="13">
                        <c:v>3.9 Nachgelagerte Logistik</c:v>
                      </c:pt>
                      <c:pt idx="14">
                        <c:v>3.10 Verarbeitung verkaufter Zwischenprodukte</c:v>
                      </c:pt>
                      <c:pt idx="15">
                        <c:v>3.11 Nutzung verkaufter Produkte</c:v>
                      </c:pt>
                      <c:pt idx="16">
                        <c:v>3.12 Umgang mit verkauften Produkten am Ende ihres Lebenszyklus</c:v>
                      </c:pt>
                      <c:pt idx="17">
                        <c:v>3.13 Nachgelagerte verleaste Anlagen</c:v>
                      </c:pt>
                      <c:pt idx="18">
                        <c:v>3.14 Franchises</c:v>
                      </c:pt>
                      <c:pt idx="19">
                        <c:v>3.15 Investments</c:v>
                      </c:pt>
                    </c:strCache>
                  </c:strRef>
                </c:cat>
                <c:val>
                  <c:numRef>
                    <c:extLst>
                      <c:ext uri="{02D57815-91ED-43cb-92C2-25804820EDAC}">
                        <c15:fullRef>
                          <c15:sqref>'Monetäre Bewertung'!$C$8:$C$32</c15:sqref>
                        </c15:fullRef>
                        <c15:formulaRef>
                          <c15:sqref>('Monetäre Bewertung'!$C$8:$C$10,'Monetäre Bewertung'!$C$13:$C$14,'Monetäre Bewertung'!$C$17:$C$31)</c15:sqref>
                        </c15:formulaRef>
                      </c:ext>
                    </c:extLst>
                    <c:numCache>
                      <c:formatCode>General</c:formatCode>
                      <c:ptCount val="20"/>
                    </c:numCache>
                  </c:numRef>
                </c:val>
                <c:extLst>
                  <c:ext xmlns:c16="http://schemas.microsoft.com/office/drawing/2014/chart" uri="{C3380CC4-5D6E-409C-BE32-E72D297353CC}">
                    <c16:uniqueId val="{00000001-A523-4FFE-88B9-2A5B5AC30A9D}"/>
                  </c:ext>
                </c:extLst>
              </c15:ser>
            </c15:filteredBarSeries>
            <c15:filteredBarSeries>
              <c15:ser>
                <c:idx val="7"/>
                <c:order val="1"/>
                <c:spPr>
                  <a:solidFill>
                    <a:schemeClr val="dk1">
                      <a:tint val="88500"/>
                    </a:schemeClr>
                  </a:solidFill>
                  <a:ln>
                    <a:noFill/>
                  </a:ln>
                  <a:effectLst/>
                  <a:sp3d/>
                </c:spPr>
                <c:invertIfNegative val="0"/>
                <c:cat>
                  <c:strRef>
                    <c:extLst>
                      <c:ext xmlns:c15="http://schemas.microsoft.com/office/drawing/2012/chart" uri="{02D57815-91ED-43cb-92C2-25804820EDAC}">
                        <c15:fullRef>
                          <c15:sqref>'Monetäre Bewertung'!$B$8:$B$32</c15:sqref>
                        </c15:fullRef>
                        <c15:formulaRef>
                          <c15:sqref>('Monetäre Bewertung'!$B$8:$B$10,'Monetäre Bewertung'!$B$13:$B$14,'Monetäre Bewertung'!$B$17:$B$31)</c15:sqref>
                        </c15:formulaRef>
                      </c:ext>
                    </c:extLst>
                    <c:strCache>
                      <c:ptCount val="20"/>
                      <c:pt idx="0">
                        <c:v>1.1 Brennstoffverbräuche</c:v>
                      </c:pt>
                      <c:pt idx="1">
                        <c:v>1.2 Kältemittel</c:v>
                      </c:pt>
                      <c:pt idx="2">
                        <c:v>1.3 Prozessemissionen</c:v>
                      </c:pt>
                      <c:pt idx="3">
                        <c:v>2.1 Strombezüge</c:v>
                      </c:pt>
                      <c:pt idx="4">
                        <c:v>2.2 Wärmebezug</c:v>
                      </c:pt>
                      <c:pt idx="5">
                        <c:v>3.1 Eingekaufte Waren und Dienstleistungen</c:v>
                      </c:pt>
                      <c:pt idx="6">
                        <c:v>3.2 Kapitalgüter</c:v>
                      </c:pt>
                      <c:pt idx="7">
                        <c:v>3.3 Energiebedingte Vorkette</c:v>
                      </c:pt>
                      <c:pt idx="8">
                        <c:v>3.4 Vorgelagerte Logistik</c:v>
                      </c:pt>
                      <c:pt idx="9">
                        <c:v>3.5 Abfall und Abwasser</c:v>
                      </c:pt>
                      <c:pt idx="10">
                        <c:v>3.6 Dienstreisen</c:v>
                      </c:pt>
                      <c:pt idx="11">
                        <c:v>3.7 Arbeitsweg Mitarbeiter:innen</c:v>
                      </c:pt>
                      <c:pt idx="12">
                        <c:v>3.8 Vorgelagerte geleaste Anlagen</c:v>
                      </c:pt>
                      <c:pt idx="13">
                        <c:v>3.9 Nachgelagerte Logistik</c:v>
                      </c:pt>
                      <c:pt idx="14">
                        <c:v>3.10 Verarbeitung verkaufter Zwischenprodukte</c:v>
                      </c:pt>
                      <c:pt idx="15">
                        <c:v>3.11 Nutzung verkaufter Produkte</c:v>
                      </c:pt>
                      <c:pt idx="16">
                        <c:v>3.12 Umgang mit verkauften Produkten am Ende ihres Lebenszyklus</c:v>
                      </c:pt>
                      <c:pt idx="17">
                        <c:v>3.13 Nachgelagerte verleaste Anlagen</c:v>
                      </c:pt>
                      <c:pt idx="18">
                        <c:v>3.14 Franchises</c:v>
                      </c:pt>
                      <c:pt idx="19">
                        <c:v>3.15 Investments</c:v>
                      </c:pt>
                    </c:strCache>
                  </c:strRef>
                </c:cat>
                <c:val>
                  <c:numRef>
                    <c:extLst>
                      <c:ext xmlns:c15="http://schemas.microsoft.com/office/drawing/2012/chart" uri="{02D57815-91ED-43cb-92C2-25804820EDAC}">
                        <c15:fullRef>
                          <c15:sqref>'Monetäre Bewertung'!$D$8:$D$32</c15:sqref>
                        </c15:fullRef>
                        <c15:formulaRef>
                          <c15:sqref>('Monetäre Bewertung'!$D$8:$D$10,'Monetäre Bewertung'!$D$13:$D$14,'Monetäre Bewertung'!$D$17:$D$31)</c15:sqref>
                        </c15:formulaRef>
                      </c:ext>
                    </c:extLst>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xmlns:c15="http://schemas.microsoft.com/office/drawing/2012/chart">
                  <c:ext xmlns:c16="http://schemas.microsoft.com/office/drawing/2014/chart" uri="{C3380CC4-5D6E-409C-BE32-E72D297353CC}">
                    <c16:uniqueId val="{00000000-A523-4FFE-88B9-2A5B5AC30A9D}"/>
                  </c:ext>
                </c:extLst>
              </c15:ser>
            </c15:filteredBarSeries>
          </c:ext>
        </c:extLst>
      </c:bar3DChart>
      <c:catAx>
        <c:axId val="603267072"/>
        <c:scaling>
          <c:orientation val="minMax"/>
        </c:scaling>
        <c:delete val="0"/>
        <c:axPos val="b"/>
        <c:numFmt formatCode="General"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603267856"/>
        <c:crosses val="autoZero"/>
        <c:auto val="1"/>
        <c:lblAlgn val="ctr"/>
        <c:lblOffset val="100"/>
        <c:noMultiLvlLbl val="0"/>
      </c:catAx>
      <c:valAx>
        <c:axId val="603267856"/>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mn-lt"/>
                    <a:ea typeface="+mn-ea"/>
                    <a:cs typeface="+mn-cs"/>
                  </a:defRPr>
                </a:pPr>
                <a:r>
                  <a:rPr lang="de-DE" sz="1050" b="0">
                    <a:latin typeface="Arial" panose="020B0604020202020204" pitchFamily="34" charset="0"/>
                    <a:cs typeface="Arial" panose="020B0604020202020204" pitchFamily="34" charset="0"/>
                  </a:rPr>
                  <a:t>Euro</a:t>
                </a:r>
              </a:p>
            </c:rich>
          </c:tx>
          <c:layout>
            <c:manualLayout>
              <c:xMode val="edge"/>
              <c:yMode val="edge"/>
              <c:x val="5.9155584687732944E-2"/>
              <c:y val="0.1395860948639201"/>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mn-lt"/>
                  <a:ea typeface="+mn-ea"/>
                  <a:cs typeface="+mn-cs"/>
                </a:defRPr>
              </a:pPr>
              <a:endParaRPr lang="de-DE"/>
            </a:p>
          </c:txPr>
        </c:title>
        <c:numFmt formatCode="_(&quot;€&quot;* #,##0.00_);_(&quot;€&quot;* \(#,##0.00\);_(&quot;€&quot;* &quot;-&quot;??_);_(@_)"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603267072"/>
        <c:crosses val="autoZero"/>
        <c:crossBetween val="between"/>
      </c:valAx>
      <c:spPr>
        <a:noFill/>
        <a:ln>
          <a:noFill/>
        </a:ln>
        <a:effectLst/>
      </c:spPr>
    </c:plotArea>
    <c:plotVisOnly val="1"/>
    <c:dispBlanksAs val="gap"/>
    <c:showDLblsOverMax val="0"/>
  </c:chart>
  <c:spPr>
    <a:solidFill>
      <a:srgbClr val="FFFFFF"/>
    </a:solidFill>
    <a:ln w="9525" cap="flat" cmpd="sng" algn="ctr">
      <a:noFill/>
      <a:prstDash val="solid"/>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title>
      <c:tx>
        <c:rich>
          <a:bodyPr/>
          <a:lstStyle/>
          <a:p>
            <a:pPr>
              <a:defRPr sz="2800"/>
            </a:pPr>
            <a:r>
              <a:rPr lang="de-DE" sz="1800" b="1" i="0" baseline="0">
                <a:effectLst/>
                <a:latin typeface="Arial" panose="020B0604020202020204" pitchFamily="34" charset="0"/>
                <a:cs typeface="Arial" panose="020B0604020202020204" pitchFamily="34" charset="0"/>
              </a:rPr>
              <a:t>Aufteilung der Emissionen nach Quellen</a:t>
            </a:r>
            <a:endParaRPr lang="de-DE">
              <a:effectLst/>
              <a:latin typeface="Arial" panose="020B0604020202020204" pitchFamily="34" charset="0"/>
              <a:cs typeface="Arial" panose="020B0604020202020204" pitchFamily="34" charset="0"/>
            </a:endParaRPr>
          </a:p>
        </c:rich>
      </c:tx>
      <c:layout>
        <c:manualLayout>
          <c:xMode val="edge"/>
          <c:yMode val="edge"/>
          <c:x val="0.22211593501421334"/>
          <c:y val="3.9977232337744299E-2"/>
        </c:manualLayout>
      </c:layout>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3497570335783163"/>
          <c:y val="0.19413409545946703"/>
          <c:w val="0.77700058119274196"/>
          <c:h val="0.43438743125638274"/>
        </c:manualLayout>
      </c:layout>
      <c:bar3DChart>
        <c:barDir val="col"/>
        <c:grouping val="stacked"/>
        <c:varyColors val="0"/>
        <c:ser>
          <c:idx val="8"/>
          <c:order val="2"/>
          <c:tx>
            <c:strRef>
              <c:f>'Ergebnis CCF'!$E$71</c:f>
              <c:strCache>
                <c:ptCount val="1"/>
                <c:pt idx="0">
                  <c:v> B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ext>
              </c:extLst>
              <c:f>'Ergebnis CCF'!$B$73:$B$91</c:f>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CCF'!$E$72:$E$91</c15:sqref>
                  </c15:fullRef>
                </c:ext>
              </c:extLst>
              <c:f>'Ergebnis CCF'!$E$73:$E$91</c:f>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29-EEAB-47BB-A228-5E78728A2160}"/>
            </c:ext>
          </c:extLst>
        </c:ser>
        <c:dLbls>
          <c:showLegendKey val="0"/>
          <c:showVal val="0"/>
          <c:showCatName val="0"/>
          <c:showSerName val="0"/>
          <c:showPercent val="0"/>
          <c:showBubbleSize val="0"/>
        </c:dLbls>
        <c:gapWidth val="55"/>
        <c:gapDepth val="55"/>
        <c:shape val="box"/>
        <c:axId val="603267072"/>
        <c:axId val="603267856"/>
        <c:axId val="0"/>
        <c:extLst>
          <c:ext xmlns:c15="http://schemas.microsoft.com/office/drawing/2012/chart" uri="{02D57815-91ED-43cb-92C2-25804820EDAC}">
            <c15:filteredBarSeries>
              <c15:ser>
                <c:idx val="6"/>
                <c:order val="0"/>
                <c:tx>
                  <c:strRef>
                    <c:extLst>
                      <c:ext uri="{02D57815-91ED-43cb-92C2-25804820EDAC}">
                        <c15:formulaRef>
                          <c15:sqref>'Ergebnis CCF'!$C$71</c15:sqref>
                        </c15:formulaRef>
                      </c:ext>
                    </c:extLst>
                    <c:strCache>
                      <c:ptCount val="1"/>
                    </c:strCache>
                  </c:strRef>
                </c:tx>
                <c:spPr>
                  <a:solidFill>
                    <a:srgbClr val="F7C42F"/>
                  </a:solidFill>
                </c:spPr>
                <c:invertIfNegative val="0"/>
                <c:cat>
                  <c:strRef>
                    <c:extLst>
                      <c:ex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uri="{02D57815-91ED-43cb-92C2-25804820EDAC}">
                        <c15:fullRef>
                          <c15:sqref>'Ergebnis CCF'!$C$72:$C$91</c15:sqref>
                        </c15:fullRef>
                        <c15:formulaRef>
                          <c15:sqref>'Ergebnis CCF'!$C$73:$C$91</c15:sqref>
                        </c15:formulaRef>
                      </c:ext>
                    </c:extLst>
                    <c:numCache>
                      <c:formatCode>General</c:formatCode>
                      <c:ptCount val="19"/>
                    </c:numCache>
                  </c:numRef>
                </c:val>
                <c:extLst>
                  <c:ext xmlns:c16="http://schemas.microsoft.com/office/drawing/2014/chart" uri="{C3380CC4-5D6E-409C-BE32-E72D297353CC}">
                    <c16:uniqueId val="{00000028-EEAB-47BB-A228-5E78728A2160}"/>
                  </c:ext>
                </c:extLst>
              </c15:ser>
            </c15:filteredBarSeries>
            <c15:filteredBarSeries>
              <c15:ser>
                <c:idx val="7"/>
                <c:order val="1"/>
                <c:tx>
                  <c:strRef>
                    <c:extLst xmlns:c15="http://schemas.microsoft.com/office/drawing/2012/chart">
                      <c:ext xmlns:c15="http://schemas.microsoft.com/office/drawing/2012/chart" uri="{02D57815-91ED-43cb-92C2-25804820EDAC}">
                        <c15:formulaRef>
                          <c15:sqref>'Ergebnis CCF'!$D$71</c15:sqref>
                        </c15:formulaRef>
                      </c:ext>
                    </c:extLst>
                    <c:strCache>
                      <c:ptCount val="1"/>
                      <c:pt idx="0">
                        <c:v> A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CCF'!$D$72:$D$91</c15:sqref>
                        </c15:fullRef>
                        <c15:formulaRef>
                          <c15:sqref>'Ergebnis CCF'!$D$73:$D$91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0-EEAB-47BB-A228-5E78728A2160}"/>
                  </c:ext>
                </c:extLst>
              </c15:ser>
            </c15:filteredBarSeries>
            <c15:filteredBarSeries>
              <c15:ser>
                <c:idx val="9"/>
                <c:order val="3"/>
                <c:tx>
                  <c:strRef>
                    <c:extLst xmlns:c15="http://schemas.microsoft.com/office/drawing/2012/chart">
                      <c:ext xmlns:c15="http://schemas.microsoft.com/office/drawing/2012/chart" uri="{02D57815-91ED-43cb-92C2-25804820EDAC}">
                        <c15:formulaRef>
                          <c15:sqref>'Ergebnis CCF'!$F$71</c15:sqref>
                        </c15:formulaRef>
                      </c:ext>
                    </c:extLst>
                    <c:strCache>
                      <c:ptCount val="1"/>
                      <c:pt idx="0">
                        <c:v> C </c:v>
                      </c:pt>
                    </c:strCache>
                  </c:strRef>
                </c:tx>
                <c:spPr>
                  <a:solidFill>
                    <a:srgbClr val="F7C42F"/>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CCF'!$F$72:$F$91</c15:sqref>
                        </c15:fullRef>
                        <c15:formulaRef>
                          <c15:sqref>'Ergebnis CCF'!$F$73:$F$91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1-EEAB-47BB-A228-5E78728A2160}"/>
                  </c:ext>
                </c:extLst>
              </c15:ser>
            </c15:filteredBarSeries>
            <c15:filteredBarSeries>
              <c15:ser>
                <c:idx val="10"/>
                <c:order val="4"/>
                <c:tx>
                  <c:strRef>
                    <c:extLst xmlns:c15="http://schemas.microsoft.com/office/drawing/2012/chart">
                      <c:ext xmlns:c15="http://schemas.microsoft.com/office/drawing/2012/chart" uri="{02D57815-91ED-43cb-92C2-25804820EDAC}">
                        <c15:formulaRef>
                          <c15:sqref>'Ergebnis CCF'!$G$71</c15:sqref>
                        </c15:formulaRef>
                      </c:ext>
                    </c:extLst>
                    <c:strCache>
                      <c:ptCount val="1"/>
                      <c:pt idx="0">
                        <c:v> D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CCF'!$G$72:$G$91</c15:sqref>
                        </c15:fullRef>
                        <c15:formulaRef>
                          <c15:sqref>'Ergebnis CCF'!$G$73:$G$91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2-EEAB-47BB-A228-5E78728A2160}"/>
                  </c:ext>
                </c:extLst>
              </c15:ser>
            </c15:filteredBarSeries>
            <c15:filteredBarSeries>
              <c15:ser>
                <c:idx val="11"/>
                <c:order val="5"/>
                <c:tx>
                  <c:strRef>
                    <c:extLst xmlns:c15="http://schemas.microsoft.com/office/drawing/2012/chart">
                      <c:ext xmlns:c15="http://schemas.microsoft.com/office/drawing/2012/chart" uri="{02D57815-91ED-43cb-92C2-25804820EDAC}">
                        <c15:formulaRef>
                          <c15:sqref>'Ergebnis CCF'!$H$71</c15:sqref>
                        </c15:formulaRef>
                      </c:ext>
                    </c:extLst>
                    <c:strCache>
                      <c:ptCount val="1"/>
                      <c:pt idx="0">
                        <c:v> E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CCF'!$H$72:$H$91</c15:sqref>
                        </c15:fullRef>
                        <c15:formulaRef>
                          <c15:sqref>'Ergebnis CCF'!$H$73:$H$91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3-EEAB-47BB-A228-5E78728A2160}"/>
                  </c:ext>
                </c:extLst>
              </c15:ser>
            </c15:filteredBarSeries>
          </c:ext>
        </c:extLst>
      </c:bar3DChart>
      <c:catAx>
        <c:axId val="603267072"/>
        <c:scaling>
          <c:orientation val="minMax"/>
        </c:scaling>
        <c:delete val="0"/>
        <c:axPos val="b"/>
        <c:numFmt formatCode="General" sourceLinked="0"/>
        <c:majorTickMark val="none"/>
        <c:minorTickMark val="none"/>
        <c:tickLblPos val="nextTo"/>
        <c:crossAx val="603267856"/>
        <c:crosses val="autoZero"/>
        <c:auto val="1"/>
        <c:lblAlgn val="ctr"/>
        <c:lblOffset val="100"/>
        <c:noMultiLvlLbl val="0"/>
      </c:catAx>
      <c:valAx>
        <c:axId val="603267856"/>
        <c:scaling>
          <c:orientation val="minMax"/>
        </c:scaling>
        <c:delete val="0"/>
        <c:axPos val="l"/>
        <c:majorGridlines/>
        <c:title>
          <c:tx>
            <c:rich>
              <a:bodyPr rot="0" vert="horz"/>
              <a:lstStyle/>
              <a:p>
                <a:pPr>
                  <a:defRPr sz="1050" b="0"/>
                </a:pPr>
                <a:r>
                  <a:rPr lang="de-DE" sz="1050" b="0">
                    <a:latin typeface="Arial" panose="020B0604020202020204" pitchFamily="34" charset="0"/>
                    <a:cs typeface="Arial" panose="020B0604020202020204" pitchFamily="34" charset="0"/>
                  </a:rPr>
                  <a:t>t CO</a:t>
                </a:r>
                <a:r>
                  <a:rPr lang="de-DE" sz="1050" b="0" baseline="-25000">
                    <a:latin typeface="Arial" panose="020B0604020202020204" pitchFamily="34" charset="0"/>
                    <a:cs typeface="Arial" panose="020B0604020202020204" pitchFamily="34" charset="0"/>
                  </a:rPr>
                  <a:t>2</a:t>
                </a:r>
                <a:r>
                  <a:rPr lang="de-DE" sz="1050" b="0">
                    <a:latin typeface="Arial" panose="020B0604020202020204" pitchFamily="34" charset="0"/>
                    <a:cs typeface="Arial" panose="020B0604020202020204" pitchFamily="34" charset="0"/>
                  </a:rPr>
                  <a:t>e</a:t>
                </a:r>
              </a:p>
            </c:rich>
          </c:tx>
          <c:layout>
            <c:manualLayout>
              <c:xMode val="edge"/>
              <c:yMode val="edge"/>
              <c:x val="5.9155584687732944E-2"/>
              <c:y val="0.1395860948639201"/>
            </c:manualLayout>
          </c:layout>
          <c:overlay val="0"/>
        </c:title>
        <c:numFmt formatCode="_-* #,##0.00\ _€_-;\-* #,##0.00\ _€_-;_-* &quot;-&quot;??\ _€_-;_-@_-" sourceLinked="1"/>
        <c:majorTickMark val="none"/>
        <c:minorTickMark val="none"/>
        <c:tickLblPos val="nextTo"/>
        <c:crossAx val="603267072"/>
        <c:crosses val="autoZero"/>
        <c:crossBetween val="between"/>
      </c:valAx>
    </c:plotArea>
    <c:plotVisOnly val="1"/>
    <c:dispBlanksAs val="gap"/>
    <c:showDLblsOverMax val="0"/>
  </c:chart>
  <c:spPr>
    <a:solidFill>
      <a:srgbClr val="FFFFFF"/>
    </a:solidFill>
    <a:ln>
      <a:noFill/>
    </a:ln>
  </c:sp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1" i="0" u="none" strike="noStrike" kern="1200" baseline="0">
                <a:solidFill>
                  <a:schemeClr val="tx1"/>
                </a:solidFill>
                <a:latin typeface="+mn-lt"/>
                <a:ea typeface="+mn-ea"/>
                <a:cs typeface="+mn-cs"/>
              </a:defRPr>
            </a:pPr>
            <a:r>
              <a:rPr lang="de-DE" sz="1800" b="1" i="0" baseline="0">
                <a:effectLst/>
                <a:latin typeface="Arial" panose="020B0604020202020204" pitchFamily="34" charset="0"/>
                <a:cs typeface="Arial" panose="020B0604020202020204" pitchFamily="34" charset="0"/>
              </a:rPr>
              <a:t>Aufteilung der Emissionen nach Quellen</a:t>
            </a:r>
            <a:endParaRPr lang="de-DE">
              <a:effectLst/>
              <a:latin typeface="Arial" panose="020B0604020202020204" pitchFamily="34" charset="0"/>
              <a:cs typeface="Arial" panose="020B0604020202020204" pitchFamily="34" charset="0"/>
            </a:endParaRPr>
          </a:p>
        </c:rich>
      </c:tx>
      <c:layout>
        <c:manualLayout>
          <c:xMode val="edge"/>
          <c:yMode val="edge"/>
          <c:x val="0.22211593501421334"/>
          <c:y val="3.9977232337744299E-2"/>
        </c:manualLayout>
      </c:layout>
      <c:overlay val="0"/>
      <c:spPr>
        <a:noFill/>
        <a:ln>
          <a:noFill/>
        </a:ln>
        <a:effectLst/>
      </c:spPr>
      <c:txPr>
        <a:bodyPr rot="0" spcFirstLastPara="1" vertOverflow="ellipsis" vert="horz" wrap="square" anchor="ctr" anchorCtr="1"/>
        <a:lstStyle/>
        <a:p>
          <a:pPr>
            <a:defRPr sz="2800" b="1" i="0" u="none" strike="noStrike" kern="1200" baseline="0">
              <a:solidFill>
                <a:schemeClr val="tx1"/>
              </a:solidFill>
              <a:latin typeface="+mn-lt"/>
              <a:ea typeface="+mn-ea"/>
              <a:cs typeface="+mn-cs"/>
            </a:defRPr>
          </a:pPr>
          <a:endParaRPr lang="de-DE"/>
        </a:p>
      </c:txPr>
    </c:title>
    <c:autoTitleDeleted val="0"/>
    <c:view3D>
      <c:rotX val="15"/>
      <c:rotY val="20"/>
      <c:rAngAx val="1"/>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3987619390307549"/>
          <c:y val="0.21524016593278314"/>
          <c:w val="0.77700058119274196"/>
          <c:h val="0.43438743125638274"/>
        </c:manualLayout>
      </c:layout>
      <c:bar3DChart>
        <c:barDir val="col"/>
        <c:grouping val="stacked"/>
        <c:varyColors val="0"/>
        <c:ser>
          <c:idx val="9"/>
          <c:order val="3"/>
          <c:tx>
            <c:strRef>
              <c:f>'Ergebnis CCF'!$F$71</c:f>
              <c:strCache>
                <c:ptCount val="1"/>
                <c:pt idx="0">
                  <c:v> C </c:v>
                </c:pt>
              </c:strCache>
            </c:strRef>
          </c:tx>
          <c:spPr>
            <a:solidFill>
              <a:schemeClr val="accent2">
                <a:lumMod val="80000"/>
              </a:schemeClr>
            </a:solidFill>
            <a:ln>
              <a:noFill/>
            </a:ln>
            <a:effectLst/>
            <a:sp3d/>
          </c:spPr>
          <c:invertIfNegative val="0"/>
          <c:cat>
            <c:strRef>
              <c:extLst>
                <c:ext xmlns:c15="http://schemas.microsoft.com/office/drawing/2012/chart" uri="{02D57815-91ED-43cb-92C2-25804820EDAC}">
                  <c15:fullRef>
                    <c15:sqref>'Ergebnis CCF'!$B$72:$B$91</c15:sqref>
                  </c15:fullRef>
                </c:ext>
              </c:extLst>
              <c:f>'Ergebnis CCF'!$B$73:$B$91</c:f>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CCF'!$F$72:$F$91</c15:sqref>
                  </c15:fullRef>
                </c:ext>
              </c:extLst>
              <c:f>'Ergebnis CCF'!$F$73:$F$91</c:f>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1-B16A-4F72-BFD5-9FD49E5743C5}"/>
            </c:ext>
          </c:extLst>
        </c:ser>
        <c:dLbls>
          <c:showLegendKey val="0"/>
          <c:showVal val="0"/>
          <c:showCatName val="0"/>
          <c:showSerName val="0"/>
          <c:showPercent val="0"/>
          <c:showBubbleSize val="0"/>
        </c:dLbls>
        <c:gapWidth val="55"/>
        <c:gapDepth val="55"/>
        <c:shape val="box"/>
        <c:axId val="603267072"/>
        <c:axId val="603267856"/>
        <c:axId val="0"/>
        <c:extLst>
          <c:ext xmlns:c15="http://schemas.microsoft.com/office/drawing/2012/chart" uri="{02D57815-91ED-43cb-92C2-25804820EDAC}">
            <c15:filteredBarSeries>
              <c15:ser>
                <c:idx val="6"/>
                <c:order val="0"/>
                <c:tx>
                  <c:strRef>
                    <c:extLst>
                      <c:ext uri="{02D57815-91ED-43cb-92C2-25804820EDAC}">
                        <c15:formulaRef>
                          <c15:sqref>'Ergebnis CCF'!$C$71</c15:sqref>
                        </c15:formulaRef>
                      </c:ext>
                    </c:extLst>
                    <c:strCache>
                      <c:ptCount val="1"/>
                    </c:strCache>
                  </c:strRef>
                </c:tx>
                <c:spPr>
                  <a:solidFill>
                    <a:schemeClr val="accent2">
                      <a:lumMod val="80000"/>
                      <a:lumOff val="20000"/>
                    </a:schemeClr>
                  </a:solidFill>
                  <a:ln>
                    <a:noFill/>
                  </a:ln>
                  <a:effectLst/>
                  <a:sp3d/>
                </c:spPr>
                <c:invertIfNegative val="0"/>
                <c:cat>
                  <c:strRef>
                    <c:extLst>
                      <c:ex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uri="{02D57815-91ED-43cb-92C2-25804820EDAC}">
                        <c15:fullRef>
                          <c15:sqref>'Ergebnis CCF'!$C$72:$C$91</c15:sqref>
                        </c15:fullRef>
                        <c15:formulaRef>
                          <c15:sqref>'Ergebnis CCF'!$C$73:$C$91</c15:sqref>
                        </c15:formulaRef>
                      </c:ext>
                    </c:extLst>
                    <c:numCache>
                      <c:formatCode>General</c:formatCode>
                      <c:ptCount val="19"/>
                    </c:numCache>
                  </c:numRef>
                </c:val>
                <c:extLst>
                  <c:ext xmlns:c16="http://schemas.microsoft.com/office/drawing/2014/chart" uri="{C3380CC4-5D6E-409C-BE32-E72D297353CC}">
                    <c16:uniqueId val="{00000028-B16A-4F72-BFD5-9FD49E5743C5}"/>
                  </c:ext>
                </c:extLst>
              </c15:ser>
            </c15:filteredBarSeries>
            <c15:filteredBarSeries>
              <c15:ser>
                <c:idx val="7"/>
                <c:order val="1"/>
                <c:tx>
                  <c:strRef>
                    <c:extLst xmlns:c15="http://schemas.microsoft.com/office/drawing/2012/chart">
                      <c:ext xmlns:c15="http://schemas.microsoft.com/office/drawing/2012/chart" uri="{02D57815-91ED-43cb-92C2-25804820EDAC}">
                        <c15:formulaRef>
                          <c15:sqref>'Ergebnis CCF'!$D$71</c15:sqref>
                        </c15:formulaRef>
                      </c:ext>
                    </c:extLst>
                    <c:strCache>
                      <c:ptCount val="1"/>
                      <c:pt idx="0">
                        <c:v> A </c:v>
                      </c:pt>
                    </c:strCache>
                  </c:strRef>
                </c:tx>
                <c:spPr>
                  <a:solidFill>
                    <a:schemeClr val="accent4">
                      <a:lumMod val="80000"/>
                      <a:lumOff val="20000"/>
                    </a:schemeClr>
                  </a:solidFill>
                  <a:ln>
                    <a:noFill/>
                  </a:ln>
                  <a:effectLst/>
                  <a:sp3d/>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CCF'!$D$72:$D$91</c15:sqref>
                        </c15:fullRef>
                        <c15:formulaRef>
                          <c15:sqref>'Ergebnis CCF'!$D$73:$D$91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0-B16A-4F72-BFD5-9FD49E5743C5}"/>
                  </c:ext>
                </c:extLst>
              </c15:ser>
            </c15:filteredBarSeries>
            <c15:filteredBarSeries>
              <c15:ser>
                <c:idx val="8"/>
                <c:order val="2"/>
                <c:tx>
                  <c:strRef>
                    <c:extLst xmlns:c15="http://schemas.microsoft.com/office/drawing/2012/chart">
                      <c:ext xmlns:c15="http://schemas.microsoft.com/office/drawing/2012/chart" uri="{02D57815-91ED-43cb-92C2-25804820EDAC}">
                        <c15:formulaRef>
                          <c15:sqref>'Ergebnis CCF'!$E$71</c15:sqref>
                        </c15:formulaRef>
                      </c:ext>
                    </c:extLst>
                    <c:strCache>
                      <c:ptCount val="1"/>
                      <c:pt idx="0">
                        <c:v> B </c:v>
                      </c:pt>
                    </c:strCache>
                  </c:strRef>
                </c:tx>
                <c:spPr>
                  <a:solidFill>
                    <a:schemeClr val="accent6">
                      <a:lumMod val="80000"/>
                      <a:lumOff val="20000"/>
                    </a:schemeClr>
                  </a:solidFill>
                  <a:ln>
                    <a:noFill/>
                  </a:ln>
                  <a:effectLst/>
                  <a:sp3d/>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CCF'!$E$72:$E$91</c15:sqref>
                        </c15:fullRef>
                        <c15:formulaRef>
                          <c15:sqref>'Ergebnis CCF'!$E$73:$E$91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29-B16A-4F72-BFD5-9FD49E5743C5}"/>
                  </c:ext>
                </c:extLst>
              </c15:ser>
            </c15:filteredBarSeries>
            <c15:filteredBarSeries>
              <c15:ser>
                <c:idx val="10"/>
                <c:order val="4"/>
                <c:tx>
                  <c:strRef>
                    <c:extLst xmlns:c15="http://schemas.microsoft.com/office/drawing/2012/chart">
                      <c:ext xmlns:c15="http://schemas.microsoft.com/office/drawing/2012/chart" uri="{02D57815-91ED-43cb-92C2-25804820EDAC}">
                        <c15:formulaRef>
                          <c15:sqref>'Ergebnis CCF'!$G$71</c15:sqref>
                        </c15:formulaRef>
                      </c:ext>
                    </c:extLst>
                    <c:strCache>
                      <c:ptCount val="1"/>
                      <c:pt idx="0">
                        <c:v> D </c:v>
                      </c:pt>
                    </c:strCache>
                  </c:strRef>
                </c:tx>
                <c:spPr>
                  <a:solidFill>
                    <a:schemeClr val="accent4">
                      <a:lumMod val="80000"/>
                    </a:schemeClr>
                  </a:solidFill>
                  <a:ln>
                    <a:noFill/>
                  </a:ln>
                  <a:effectLst/>
                  <a:sp3d/>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CCF'!$G$72:$G$91</c15:sqref>
                        </c15:fullRef>
                        <c15:formulaRef>
                          <c15:sqref>'Ergebnis CCF'!$G$73:$G$91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2-B16A-4F72-BFD5-9FD49E5743C5}"/>
                  </c:ext>
                </c:extLst>
              </c15:ser>
            </c15:filteredBarSeries>
            <c15:filteredBarSeries>
              <c15:ser>
                <c:idx val="11"/>
                <c:order val="5"/>
                <c:tx>
                  <c:strRef>
                    <c:extLst xmlns:c15="http://schemas.microsoft.com/office/drawing/2012/chart">
                      <c:ext xmlns:c15="http://schemas.microsoft.com/office/drawing/2012/chart" uri="{02D57815-91ED-43cb-92C2-25804820EDAC}">
                        <c15:formulaRef>
                          <c15:sqref>'Ergebnis CCF'!$H$71</c15:sqref>
                        </c15:formulaRef>
                      </c:ext>
                    </c:extLst>
                    <c:strCache>
                      <c:ptCount val="1"/>
                      <c:pt idx="0">
                        <c:v> E </c:v>
                      </c:pt>
                    </c:strCache>
                  </c:strRef>
                </c:tx>
                <c:spPr>
                  <a:solidFill>
                    <a:schemeClr val="accent6">
                      <a:lumMod val="80000"/>
                    </a:schemeClr>
                  </a:solidFill>
                  <a:ln>
                    <a:noFill/>
                  </a:ln>
                  <a:effectLst/>
                  <a:sp3d/>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CCF'!$H$72:$H$91</c15:sqref>
                        </c15:fullRef>
                        <c15:formulaRef>
                          <c15:sqref>'Ergebnis CCF'!$H$73:$H$91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3-B16A-4F72-BFD5-9FD49E5743C5}"/>
                  </c:ext>
                </c:extLst>
              </c15:ser>
            </c15:filteredBarSeries>
          </c:ext>
        </c:extLst>
      </c:bar3DChart>
      <c:catAx>
        <c:axId val="603267072"/>
        <c:scaling>
          <c:orientation val="minMax"/>
        </c:scaling>
        <c:delete val="0"/>
        <c:axPos val="b"/>
        <c:numFmt formatCode="General"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603267856"/>
        <c:crosses val="autoZero"/>
        <c:auto val="1"/>
        <c:lblAlgn val="ctr"/>
        <c:lblOffset val="100"/>
        <c:noMultiLvlLbl val="0"/>
      </c:catAx>
      <c:valAx>
        <c:axId val="603267856"/>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1050" b="0" i="0" u="none" strike="noStrike" kern="1200" baseline="0">
                    <a:solidFill>
                      <a:schemeClr val="tx1"/>
                    </a:solidFill>
                    <a:latin typeface="+mn-lt"/>
                    <a:ea typeface="+mn-ea"/>
                    <a:cs typeface="+mn-cs"/>
                  </a:defRPr>
                </a:pPr>
                <a:r>
                  <a:rPr lang="de-DE" sz="1050" b="0">
                    <a:latin typeface="Arial" panose="020B0604020202020204" pitchFamily="34" charset="0"/>
                    <a:cs typeface="Arial" panose="020B0604020202020204" pitchFamily="34" charset="0"/>
                  </a:rPr>
                  <a:t>t CO</a:t>
                </a:r>
                <a:r>
                  <a:rPr lang="de-DE" sz="1050" b="0" baseline="-25000">
                    <a:latin typeface="Arial" panose="020B0604020202020204" pitchFamily="34" charset="0"/>
                    <a:cs typeface="Arial" panose="020B0604020202020204" pitchFamily="34" charset="0"/>
                  </a:rPr>
                  <a:t>2</a:t>
                </a:r>
                <a:r>
                  <a:rPr lang="de-DE" sz="1050" b="0">
                    <a:latin typeface="Arial" panose="020B0604020202020204" pitchFamily="34" charset="0"/>
                    <a:cs typeface="Arial" panose="020B0604020202020204" pitchFamily="34" charset="0"/>
                  </a:rPr>
                  <a:t>e</a:t>
                </a:r>
              </a:p>
            </c:rich>
          </c:tx>
          <c:layout>
            <c:manualLayout>
              <c:xMode val="edge"/>
              <c:yMode val="edge"/>
              <c:x val="5.9155584687732944E-2"/>
              <c:y val="0.1395860948639201"/>
            </c:manualLayout>
          </c:layout>
          <c:overlay val="0"/>
          <c:spPr>
            <a:noFill/>
            <a:ln>
              <a:noFill/>
            </a:ln>
            <a:effectLst/>
          </c:spPr>
          <c:txPr>
            <a:bodyPr rot="0" spcFirstLastPara="1" vertOverflow="ellipsis" wrap="square" anchor="ctr" anchorCtr="1"/>
            <a:lstStyle/>
            <a:p>
              <a:pPr>
                <a:defRPr sz="1050" b="0" i="0" u="none" strike="noStrike" kern="1200" baseline="0">
                  <a:solidFill>
                    <a:schemeClr val="tx1"/>
                  </a:solidFill>
                  <a:latin typeface="+mn-lt"/>
                  <a:ea typeface="+mn-ea"/>
                  <a:cs typeface="+mn-cs"/>
                </a:defRPr>
              </a:pPr>
              <a:endParaRPr lang="de-DE"/>
            </a:p>
          </c:txPr>
        </c:title>
        <c:numFmt formatCode="_-* #,##0.00\ _€_-;\-* #,##0.00\ _€_-;_-* &quot;-&quot;??\ _€_-;_-@_-"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603267072"/>
        <c:crosses val="autoZero"/>
        <c:crossBetween val="between"/>
      </c:valAx>
      <c:spPr>
        <a:noFill/>
        <a:ln>
          <a:noFill/>
        </a:ln>
        <a:effectLst/>
      </c:spPr>
    </c:plotArea>
    <c:plotVisOnly val="1"/>
    <c:dispBlanksAs val="gap"/>
    <c:showDLblsOverMax val="0"/>
  </c:chart>
  <c:spPr>
    <a:solidFill>
      <a:srgbClr val="FFFFFF"/>
    </a:solidFill>
    <a:ln w="9525" cap="flat" cmpd="sng" algn="ctr">
      <a:noFill/>
      <a:prstDash val="solid"/>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title>
      <c:tx>
        <c:rich>
          <a:bodyPr/>
          <a:lstStyle/>
          <a:p>
            <a:pPr>
              <a:defRPr sz="2800"/>
            </a:pPr>
            <a:r>
              <a:rPr lang="de-DE" sz="1800" b="1" i="0" baseline="0">
                <a:effectLst/>
                <a:latin typeface="Arial" panose="020B0604020202020204" pitchFamily="34" charset="0"/>
                <a:cs typeface="Arial" panose="020B0604020202020204" pitchFamily="34" charset="0"/>
              </a:rPr>
              <a:t>Aufteilung der Emissionen nach Quellen</a:t>
            </a:r>
            <a:endParaRPr lang="de-DE">
              <a:effectLst/>
              <a:latin typeface="Arial" panose="020B0604020202020204" pitchFamily="34" charset="0"/>
              <a:cs typeface="Arial" panose="020B0604020202020204" pitchFamily="34" charset="0"/>
            </a:endParaRPr>
          </a:p>
        </c:rich>
      </c:tx>
      <c:layout>
        <c:manualLayout>
          <c:xMode val="edge"/>
          <c:yMode val="edge"/>
          <c:x val="0.22211593501421334"/>
          <c:y val="3.9977232337744299E-2"/>
        </c:manualLayout>
      </c:layout>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3497570335783163"/>
          <c:y val="0.19413409545946703"/>
          <c:w val="0.77700058119274196"/>
          <c:h val="0.43438743125638274"/>
        </c:manualLayout>
      </c:layout>
      <c:bar3DChart>
        <c:barDir val="col"/>
        <c:grouping val="stacked"/>
        <c:varyColors val="0"/>
        <c:ser>
          <c:idx val="10"/>
          <c:order val="4"/>
          <c:tx>
            <c:strRef>
              <c:f>'Ergebnis CCF'!$G$71</c:f>
              <c:strCache>
                <c:ptCount val="1"/>
                <c:pt idx="0">
                  <c:v> D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ext>
              </c:extLst>
              <c:f>'Ergebnis CCF'!$B$73:$B$91</c:f>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CCF'!$G$72:$G$91</c15:sqref>
                  </c15:fullRef>
                </c:ext>
              </c:extLst>
              <c:f>'Ergebnis CCF'!$G$73:$G$91</c:f>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2-3013-465A-BDE5-83A9193CE4AE}"/>
            </c:ext>
          </c:extLst>
        </c:ser>
        <c:dLbls>
          <c:showLegendKey val="0"/>
          <c:showVal val="0"/>
          <c:showCatName val="0"/>
          <c:showSerName val="0"/>
          <c:showPercent val="0"/>
          <c:showBubbleSize val="0"/>
        </c:dLbls>
        <c:gapWidth val="55"/>
        <c:gapDepth val="55"/>
        <c:shape val="box"/>
        <c:axId val="603267072"/>
        <c:axId val="603267856"/>
        <c:axId val="0"/>
        <c:extLst>
          <c:ext xmlns:c15="http://schemas.microsoft.com/office/drawing/2012/chart" uri="{02D57815-91ED-43cb-92C2-25804820EDAC}">
            <c15:filteredBarSeries>
              <c15:ser>
                <c:idx val="6"/>
                <c:order val="0"/>
                <c:tx>
                  <c:strRef>
                    <c:extLst>
                      <c:ext uri="{02D57815-91ED-43cb-92C2-25804820EDAC}">
                        <c15:formulaRef>
                          <c15:sqref>'Ergebnis CCF'!$C$71</c15:sqref>
                        </c15:formulaRef>
                      </c:ext>
                    </c:extLst>
                    <c:strCache>
                      <c:ptCount val="1"/>
                    </c:strCache>
                  </c:strRef>
                </c:tx>
                <c:spPr>
                  <a:solidFill>
                    <a:srgbClr val="F7C42F"/>
                  </a:solidFill>
                </c:spPr>
                <c:invertIfNegative val="0"/>
                <c:cat>
                  <c:strRef>
                    <c:extLst>
                      <c:ex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uri="{02D57815-91ED-43cb-92C2-25804820EDAC}">
                        <c15:fullRef>
                          <c15:sqref>'Ergebnis CCF'!$C$72:$C$91</c15:sqref>
                        </c15:fullRef>
                        <c15:formulaRef>
                          <c15:sqref>'Ergebnis CCF'!$C$73:$C$91</c15:sqref>
                        </c15:formulaRef>
                      </c:ext>
                    </c:extLst>
                    <c:numCache>
                      <c:formatCode>General</c:formatCode>
                      <c:ptCount val="19"/>
                    </c:numCache>
                  </c:numRef>
                </c:val>
                <c:extLst>
                  <c:ext xmlns:c16="http://schemas.microsoft.com/office/drawing/2014/chart" uri="{C3380CC4-5D6E-409C-BE32-E72D297353CC}">
                    <c16:uniqueId val="{00000028-3013-465A-BDE5-83A9193CE4AE}"/>
                  </c:ext>
                </c:extLst>
              </c15:ser>
            </c15:filteredBarSeries>
            <c15:filteredBarSeries>
              <c15:ser>
                <c:idx val="7"/>
                <c:order val="1"/>
                <c:tx>
                  <c:strRef>
                    <c:extLst xmlns:c15="http://schemas.microsoft.com/office/drawing/2012/chart">
                      <c:ext xmlns:c15="http://schemas.microsoft.com/office/drawing/2012/chart" uri="{02D57815-91ED-43cb-92C2-25804820EDAC}">
                        <c15:formulaRef>
                          <c15:sqref>'Ergebnis CCF'!$D$71</c15:sqref>
                        </c15:formulaRef>
                      </c:ext>
                    </c:extLst>
                    <c:strCache>
                      <c:ptCount val="1"/>
                      <c:pt idx="0">
                        <c:v> A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CCF'!$D$72:$D$91</c15:sqref>
                        </c15:fullRef>
                        <c15:formulaRef>
                          <c15:sqref>'Ergebnis CCF'!$D$73:$D$91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0-3013-465A-BDE5-83A9193CE4AE}"/>
                  </c:ext>
                </c:extLst>
              </c15:ser>
            </c15:filteredBarSeries>
            <c15:filteredBarSeries>
              <c15:ser>
                <c:idx val="8"/>
                <c:order val="2"/>
                <c:tx>
                  <c:strRef>
                    <c:extLst xmlns:c15="http://schemas.microsoft.com/office/drawing/2012/chart">
                      <c:ext xmlns:c15="http://schemas.microsoft.com/office/drawing/2012/chart" uri="{02D57815-91ED-43cb-92C2-25804820EDAC}">
                        <c15:formulaRef>
                          <c15:sqref>'Ergebnis CCF'!$E$71</c15:sqref>
                        </c15:formulaRef>
                      </c:ext>
                    </c:extLst>
                    <c:strCache>
                      <c:ptCount val="1"/>
                      <c:pt idx="0">
                        <c:v> B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CCF'!$E$72:$E$91</c15:sqref>
                        </c15:fullRef>
                        <c15:formulaRef>
                          <c15:sqref>'Ergebnis CCF'!$E$73:$E$91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29-3013-465A-BDE5-83A9193CE4AE}"/>
                  </c:ext>
                </c:extLst>
              </c15:ser>
            </c15:filteredBarSeries>
            <c15:filteredBarSeries>
              <c15:ser>
                <c:idx val="9"/>
                <c:order val="3"/>
                <c:tx>
                  <c:strRef>
                    <c:extLst xmlns:c15="http://schemas.microsoft.com/office/drawing/2012/chart">
                      <c:ext xmlns:c15="http://schemas.microsoft.com/office/drawing/2012/chart" uri="{02D57815-91ED-43cb-92C2-25804820EDAC}">
                        <c15:formulaRef>
                          <c15:sqref>'Ergebnis CCF'!$F$71</c15:sqref>
                        </c15:formulaRef>
                      </c:ext>
                    </c:extLst>
                    <c:strCache>
                      <c:ptCount val="1"/>
                      <c:pt idx="0">
                        <c:v> C </c:v>
                      </c:pt>
                    </c:strCache>
                  </c:strRef>
                </c:tx>
                <c:spPr>
                  <a:solidFill>
                    <a:srgbClr val="F7C42F"/>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CCF'!$F$72:$F$91</c15:sqref>
                        </c15:fullRef>
                        <c15:formulaRef>
                          <c15:sqref>'Ergebnis CCF'!$F$73:$F$91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1-3013-465A-BDE5-83A9193CE4AE}"/>
                  </c:ext>
                </c:extLst>
              </c15:ser>
            </c15:filteredBarSeries>
            <c15:filteredBarSeries>
              <c15:ser>
                <c:idx val="11"/>
                <c:order val="5"/>
                <c:tx>
                  <c:strRef>
                    <c:extLst xmlns:c15="http://schemas.microsoft.com/office/drawing/2012/chart">
                      <c:ext xmlns:c15="http://schemas.microsoft.com/office/drawing/2012/chart" uri="{02D57815-91ED-43cb-92C2-25804820EDAC}">
                        <c15:formulaRef>
                          <c15:sqref>'Ergebnis CCF'!$H$71</c15:sqref>
                        </c15:formulaRef>
                      </c:ext>
                    </c:extLst>
                    <c:strCache>
                      <c:ptCount val="1"/>
                      <c:pt idx="0">
                        <c:v> E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CCF'!$H$72:$H$91</c15:sqref>
                        </c15:fullRef>
                        <c15:formulaRef>
                          <c15:sqref>'Ergebnis CCF'!$H$73:$H$91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3-3013-465A-BDE5-83A9193CE4AE}"/>
                  </c:ext>
                </c:extLst>
              </c15:ser>
            </c15:filteredBarSeries>
          </c:ext>
        </c:extLst>
      </c:bar3DChart>
      <c:catAx>
        <c:axId val="603267072"/>
        <c:scaling>
          <c:orientation val="minMax"/>
        </c:scaling>
        <c:delete val="0"/>
        <c:axPos val="b"/>
        <c:numFmt formatCode="General" sourceLinked="0"/>
        <c:majorTickMark val="none"/>
        <c:minorTickMark val="none"/>
        <c:tickLblPos val="nextTo"/>
        <c:crossAx val="603267856"/>
        <c:crosses val="autoZero"/>
        <c:auto val="1"/>
        <c:lblAlgn val="ctr"/>
        <c:lblOffset val="100"/>
        <c:noMultiLvlLbl val="0"/>
      </c:catAx>
      <c:valAx>
        <c:axId val="603267856"/>
        <c:scaling>
          <c:orientation val="minMax"/>
        </c:scaling>
        <c:delete val="0"/>
        <c:axPos val="l"/>
        <c:majorGridlines/>
        <c:title>
          <c:tx>
            <c:rich>
              <a:bodyPr rot="0" vert="horz"/>
              <a:lstStyle/>
              <a:p>
                <a:pPr>
                  <a:defRPr sz="1050" b="0"/>
                </a:pPr>
                <a:r>
                  <a:rPr lang="de-DE" sz="1050" b="0">
                    <a:latin typeface="Arial" panose="020B0604020202020204" pitchFamily="34" charset="0"/>
                    <a:cs typeface="Arial" panose="020B0604020202020204" pitchFamily="34" charset="0"/>
                  </a:rPr>
                  <a:t>t CO</a:t>
                </a:r>
                <a:r>
                  <a:rPr lang="de-DE" sz="1050" b="0" baseline="-25000">
                    <a:latin typeface="Arial" panose="020B0604020202020204" pitchFamily="34" charset="0"/>
                    <a:cs typeface="Arial" panose="020B0604020202020204" pitchFamily="34" charset="0"/>
                  </a:rPr>
                  <a:t>2</a:t>
                </a:r>
                <a:r>
                  <a:rPr lang="de-DE" sz="1050" b="0">
                    <a:latin typeface="Arial" panose="020B0604020202020204" pitchFamily="34" charset="0"/>
                    <a:cs typeface="Arial" panose="020B0604020202020204" pitchFamily="34" charset="0"/>
                  </a:rPr>
                  <a:t>e</a:t>
                </a:r>
              </a:p>
            </c:rich>
          </c:tx>
          <c:layout>
            <c:manualLayout>
              <c:xMode val="edge"/>
              <c:yMode val="edge"/>
              <c:x val="5.9155584687732944E-2"/>
              <c:y val="0.1395860948639201"/>
            </c:manualLayout>
          </c:layout>
          <c:overlay val="0"/>
        </c:title>
        <c:numFmt formatCode="_-* #,##0.00\ _€_-;\-* #,##0.00\ _€_-;_-* &quot;-&quot;??\ _€_-;_-@_-" sourceLinked="1"/>
        <c:majorTickMark val="none"/>
        <c:minorTickMark val="none"/>
        <c:tickLblPos val="nextTo"/>
        <c:crossAx val="603267072"/>
        <c:crosses val="autoZero"/>
        <c:crossBetween val="between"/>
      </c:valAx>
    </c:plotArea>
    <c:plotVisOnly val="1"/>
    <c:dispBlanksAs val="gap"/>
    <c:showDLblsOverMax val="0"/>
  </c:chart>
  <c:spPr>
    <a:solidFill>
      <a:srgbClr val="FFFFFF"/>
    </a:solidFill>
    <a:ln>
      <a:noFill/>
    </a:ln>
  </c:sp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title>
      <c:tx>
        <c:rich>
          <a:bodyPr/>
          <a:lstStyle/>
          <a:p>
            <a:pPr>
              <a:defRPr sz="2800"/>
            </a:pPr>
            <a:r>
              <a:rPr lang="de-DE" sz="1800" b="1" i="0" baseline="0">
                <a:effectLst/>
                <a:latin typeface="Arial" panose="020B0604020202020204" pitchFamily="34" charset="0"/>
                <a:cs typeface="Arial" panose="020B0604020202020204" pitchFamily="34" charset="0"/>
              </a:rPr>
              <a:t>Aufteilung der Emissionen nach Quellen</a:t>
            </a:r>
            <a:endParaRPr lang="de-DE">
              <a:effectLst/>
              <a:latin typeface="Arial" panose="020B0604020202020204" pitchFamily="34" charset="0"/>
              <a:cs typeface="Arial" panose="020B0604020202020204" pitchFamily="34" charset="0"/>
            </a:endParaRPr>
          </a:p>
        </c:rich>
      </c:tx>
      <c:layout>
        <c:manualLayout>
          <c:xMode val="edge"/>
          <c:yMode val="edge"/>
          <c:x val="0.22211593501421334"/>
          <c:y val="3.9977232337744299E-2"/>
        </c:manualLayout>
      </c:layout>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3497570335783163"/>
          <c:y val="0.19413409545946703"/>
          <c:w val="0.77700058119274196"/>
          <c:h val="0.43438743125638274"/>
        </c:manualLayout>
      </c:layout>
      <c:bar3DChart>
        <c:barDir val="col"/>
        <c:grouping val="stacked"/>
        <c:varyColors val="0"/>
        <c:ser>
          <c:idx val="11"/>
          <c:order val="5"/>
          <c:tx>
            <c:strRef>
              <c:f>'Ergebnis CCF'!$H$71</c:f>
              <c:strCache>
                <c:ptCount val="1"/>
                <c:pt idx="0">
                  <c:v> E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ext>
              </c:extLst>
              <c:f>'Ergebnis CCF'!$B$73:$B$91</c:f>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CCF'!$H$72:$H$91</c15:sqref>
                  </c15:fullRef>
                </c:ext>
              </c:extLst>
              <c:f>'Ergebnis CCF'!$H$73:$H$91</c:f>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3-59B4-4F67-A046-7304489C2C7A}"/>
            </c:ext>
          </c:extLst>
        </c:ser>
        <c:dLbls>
          <c:showLegendKey val="0"/>
          <c:showVal val="0"/>
          <c:showCatName val="0"/>
          <c:showSerName val="0"/>
          <c:showPercent val="0"/>
          <c:showBubbleSize val="0"/>
        </c:dLbls>
        <c:gapWidth val="55"/>
        <c:gapDepth val="55"/>
        <c:shape val="box"/>
        <c:axId val="603267072"/>
        <c:axId val="603267856"/>
        <c:axId val="0"/>
        <c:extLst>
          <c:ext xmlns:c15="http://schemas.microsoft.com/office/drawing/2012/chart" uri="{02D57815-91ED-43cb-92C2-25804820EDAC}">
            <c15:filteredBarSeries>
              <c15:ser>
                <c:idx val="6"/>
                <c:order val="0"/>
                <c:tx>
                  <c:strRef>
                    <c:extLst>
                      <c:ext uri="{02D57815-91ED-43cb-92C2-25804820EDAC}">
                        <c15:formulaRef>
                          <c15:sqref>'Ergebnis CCF'!$C$71</c15:sqref>
                        </c15:formulaRef>
                      </c:ext>
                    </c:extLst>
                    <c:strCache>
                      <c:ptCount val="1"/>
                    </c:strCache>
                  </c:strRef>
                </c:tx>
                <c:spPr>
                  <a:solidFill>
                    <a:srgbClr val="F7C42F"/>
                  </a:solidFill>
                </c:spPr>
                <c:invertIfNegative val="0"/>
                <c:cat>
                  <c:strRef>
                    <c:extLst>
                      <c:ex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uri="{02D57815-91ED-43cb-92C2-25804820EDAC}">
                        <c15:fullRef>
                          <c15:sqref>'Ergebnis CCF'!$C$72:$C$91</c15:sqref>
                        </c15:fullRef>
                        <c15:formulaRef>
                          <c15:sqref>'Ergebnis CCF'!$C$73:$C$91</c15:sqref>
                        </c15:formulaRef>
                      </c:ext>
                    </c:extLst>
                    <c:numCache>
                      <c:formatCode>General</c:formatCode>
                      <c:ptCount val="19"/>
                    </c:numCache>
                  </c:numRef>
                </c:val>
                <c:extLst>
                  <c:ext xmlns:c16="http://schemas.microsoft.com/office/drawing/2014/chart" uri="{C3380CC4-5D6E-409C-BE32-E72D297353CC}">
                    <c16:uniqueId val="{00000028-59B4-4F67-A046-7304489C2C7A}"/>
                  </c:ext>
                </c:extLst>
              </c15:ser>
            </c15:filteredBarSeries>
            <c15:filteredBarSeries>
              <c15:ser>
                <c:idx val="7"/>
                <c:order val="1"/>
                <c:tx>
                  <c:strRef>
                    <c:extLst xmlns:c15="http://schemas.microsoft.com/office/drawing/2012/chart">
                      <c:ext xmlns:c15="http://schemas.microsoft.com/office/drawing/2012/chart" uri="{02D57815-91ED-43cb-92C2-25804820EDAC}">
                        <c15:formulaRef>
                          <c15:sqref>'Ergebnis CCF'!$D$71</c15:sqref>
                        </c15:formulaRef>
                      </c:ext>
                    </c:extLst>
                    <c:strCache>
                      <c:ptCount val="1"/>
                      <c:pt idx="0">
                        <c:v> A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CCF'!$D$72:$D$91</c15:sqref>
                        </c15:fullRef>
                        <c15:formulaRef>
                          <c15:sqref>'Ergebnis CCF'!$D$73:$D$91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0-59B4-4F67-A046-7304489C2C7A}"/>
                  </c:ext>
                </c:extLst>
              </c15:ser>
            </c15:filteredBarSeries>
            <c15:filteredBarSeries>
              <c15:ser>
                <c:idx val="8"/>
                <c:order val="2"/>
                <c:tx>
                  <c:strRef>
                    <c:extLst xmlns:c15="http://schemas.microsoft.com/office/drawing/2012/chart">
                      <c:ext xmlns:c15="http://schemas.microsoft.com/office/drawing/2012/chart" uri="{02D57815-91ED-43cb-92C2-25804820EDAC}">
                        <c15:formulaRef>
                          <c15:sqref>'Ergebnis CCF'!$E$71</c15:sqref>
                        </c15:formulaRef>
                      </c:ext>
                    </c:extLst>
                    <c:strCache>
                      <c:ptCount val="1"/>
                      <c:pt idx="0">
                        <c:v> B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CCF'!$E$72:$E$91</c15:sqref>
                        </c15:fullRef>
                        <c15:formulaRef>
                          <c15:sqref>'Ergebnis CCF'!$E$73:$E$91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29-59B4-4F67-A046-7304489C2C7A}"/>
                  </c:ext>
                </c:extLst>
              </c15:ser>
            </c15:filteredBarSeries>
            <c15:filteredBarSeries>
              <c15:ser>
                <c:idx val="9"/>
                <c:order val="3"/>
                <c:tx>
                  <c:strRef>
                    <c:extLst xmlns:c15="http://schemas.microsoft.com/office/drawing/2012/chart">
                      <c:ext xmlns:c15="http://schemas.microsoft.com/office/drawing/2012/chart" uri="{02D57815-91ED-43cb-92C2-25804820EDAC}">
                        <c15:formulaRef>
                          <c15:sqref>'Ergebnis CCF'!$F$71</c15:sqref>
                        </c15:formulaRef>
                      </c:ext>
                    </c:extLst>
                    <c:strCache>
                      <c:ptCount val="1"/>
                      <c:pt idx="0">
                        <c:v> C </c:v>
                      </c:pt>
                    </c:strCache>
                  </c:strRef>
                </c:tx>
                <c:spPr>
                  <a:solidFill>
                    <a:srgbClr val="F7C42F"/>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CCF'!$F$72:$F$91</c15:sqref>
                        </c15:fullRef>
                        <c15:formulaRef>
                          <c15:sqref>'Ergebnis CCF'!$F$73:$F$91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1-59B4-4F67-A046-7304489C2C7A}"/>
                  </c:ext>
                </c:extLst>
              </c15:ser>
            </c15:filteredBarSeries>
            <c15:filteredBarSeries>
              <c15:ser>
                <c:idx val="10"/>
                <c:order val="4"/>
                <c:tx>
                  <c:strRef>
                    <c:extLst xmlns:c15="http://schemas.microsoft.com/office/drawing/2012/chart">
                      <c:ext xmlns:c15="http://schemas.microsoft.com/office/drawing/2012/chart" uri="{02D57815-91ED-43cb-92C2-25804820EDAC}">
                        <c15:formulaRef>
                          <c15:sqref>'Ergebnis CCF'!$G$71</c15:sqref>
                        </c15:formulaRef>
                      </c:ext>
                    </c:extLst>
                    <c:strCache>
                      <c:ptCount val="1"/>
                      <c:pt idx="0">
                        <c:v> D </c:v>
                      </c:pt>
                    </c:strCache>
                  </c:strRef>
                </c:tx>
                <c:spPr>
                  <a:solidFill>
                    <a:srgbClr val="91AFCD"/>
                  </a:solidFill>
                </c:spPr>
                <c:invertIfNegative val="0"/>
                <c:cat>
                  <c:strRef>
                    <c:extLst>
                      <c:ext xmlns:c15="http://schemas.microsoft.com/office/drawing/2012/chart" uri="{02D57815-91ED-43cb-92C2-25804820EDAC}">
                        <c15:fullRef>
                          <c15:sqref>'Ergebnis CCF'!$B$72:$B$91</c15:sqref>
                        </c15:fullRef>
                        <c15:formulaRef>
                          <c15:sqref>'Ergebnis CCF'!$B$73:$B$91</c15:sqref>
                        </c15:formulaRef>
                      </c:ext>
                    </c:extLst>
                    <c:strCache>
                      <c:ptCount val="19"/>
                      <c:pt idx="0">
                        <c:v>Eigene Energieerzeugung mittels erneuerbarer Energie</c:v>
                      </c:pt>
                      <c:pt idx="1">
                        <c:v>Brennstoffverbräuche</c:v>
                      </c:pt>
                      <c:pt idx="2">
                        <c:v>Kältemittel</c:v>
                      </c:pt>
                      <c:pt idx="3">
                        <c:v>Prozessemissionen</c:v>
                      </c:pt>
                      <c:pt idx="4">
                        <c:v>Strombezug</c:v>
                      </c:pt>
                      <c:pt idx="5">
                        <c:v>Wärmebezug</c:v>
                      </c:pt>
                      <c:pt idx="6">
                        <c:v>Eingekaufte Waren und Dienstleistungen</c:v>
                      </c:pt>
                      <c:pt idx="7">
                        <c:v>Kapitalgüter</c:v>
                      </c:pt>
                      <c:pt idx="8">
                        <c:v>Vor- und nachgelagerte Logistik</c:v>
                      </c:pt>
                      <c:pt idx="9">
                        <c:v>Abfall und Abwasser</c:v>
                      </c:pt>
                      <c:pt idx="10">
                        <c:v>Dienstreisen</c:v>
                      </c:pt>
                      <c:pt idx="11">
                        <c:v>Arbeitsweg Mitarbeiter:innen</c:v>
                      </c:pt>
                      <c:pt idx="12">
                        <c:v>Vorgelagerte geleaste Anlagen</c:v>
                      </c:pt>
                      <c:pt idx="13">
                        <c:v>Verarbeitung verkaufter Zwischenprodukte</c:v>
                      </c:pt>
                      <c:pt idx="14">
                        <c:v>Nutzung verkaufter Produkte</c:v>
                      </c:pt>
                      <c:pt idx="15">
                        <c:v>Umgang mit verkauften Produkten am Ende ihres Lebenszyklus</c:v>
                      </c:pt>
                      <c:pt idx="16">
                        <c:v>Nachgelagerte verleaste Anlagen</c:v>
                      </c:pt>
                      <c:pt idx="17">
                        <c:v>Franchises</c:v>
                      </c:pt>
                      <c:pt idx="18">
                        <c:v>Investments</c:v>
                      </c:pt>
                    </c:strCache>
                  </c:strRef>
                </c:cat>
                <c:val>
                  <c:numRef>
                    <c:extLst>
                      <c:ext xmlns:c15="http://schemas.microsoft.com/office/drawing/2012/chart" uri="{02D57815-91ED-43cb-92C2-25804820EDAC}">
                        <c15:fullRef>
                          <c15:sqref>'Ergebnis CCF'!$G$72:$G$91</c15:sqref>
                        </c15:fullRef>
                        <c15:formulaRef>
                          <c15:sqref>'Ergebnis CCF'!$G$73:$G$91</c15:sqref>
                        </c15:formulaRef>
                      </c:ext>
                    </c:extLst>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xmlns:c15="http://schemas.microsoft.com/office/drawing/2012/chart">
                  <c:ext xmlns:c16="http://schemas.microsoft.com/office/drawing/2014/chart" uri="{C3380CC4-5D6E-409C-BE32-E72D297353CC}">
                    <c16:uniqueId val="{00000002-59B4-4F67-A046-7304489C2C7A}"/>
                  </c:ext>
                </c:extLst>
              </c15:ser>
            </c15:filteredBarSeries>
          </c:ext>
        </c:extLst>
      </c:bar3DChart>
      <c:catAx>
        <c:axId val="603267072"/>
        <c:scaling>
          <c:orientation val="minMax"/>
        </c:scaling>
        <c:delete val="0"/>
        <c:axPos val="b"/>
        <c:numFmt formatCode="General" sourceLinked="0"/>
        <c:majorTickMark val="none"/>
        <c:minorTickMark val="none"/>
        <c:tickLblPos val="nextTo"/>
        <c:crossAx val="603267856"/>
        <c:crosses val="autoZero"/>
        <c:auto val="1"/>
        <c:lblAlgn val="ctr"/>
        <c:lblOffset val="100"/>
        <c:noMultiLvlLbl val="0"/>
      </c:catAx>
      <c:valAx>
        <c:axId val="603267856"/>
        <c:scaling>
          <c:orientation val="minMax"/>
        </c:scaling>
        <c:delete val="0"/>
        <c:axPos val="l"/>
        <c:majorGridlines/>
        <c:title>
          <c:tx>
            <c:rich>
              <a:bodyPr rot="0" vert="horz"/>
              <a:lstStyle/>
              <a:p>
                <a:pPr>
                  <a:defRPr sz="1050" b="0"/>
                </a:pPr>
                <a:r>
                  <a:rPr lang="de-DE" sz="1050" b="0">
                    <a:latin typeface="Arial" panose="020B0604020202020204" pitchFamily="34" charset="0"/>
                    <a:cs typeface="Arial" panose="020B0604020202020204" pitchFamily="34" charset="0"/>
                  </a:rPr>
                  <a:t>t CO</a:t>
                </a:r>
                <a:r>
                  <a:rPr lang="de-DE" sz="1050" b="0" baseline="-25000">
                    <a:latin typeface="Arial" panose="020B0604020202020204" pitchFamily="34" charset="0"/>
                    <a:cs typeface="Arial" panose="020B0604020202020204" pitchFamily="34" charset="0"/>
                  </a:rPr>
                  <a:t>2</a:t>
                </a:r>
                <a:r>
                  <a:rPr lang="de-DE" sz="1050" b="0">
                    <a:latin typeface="Arial" panose="020B0604020202020204" pitchFamily="34" charset="0"/>
                    <a:cs typeface="Arial" panose="020B0604020202020204" pitchFamily="34" charset="0"/>
                  </a:rPr>
                  <a:t>e</a:t>
                </a:r>
              </a:p>
            </c:rich>
          </c:tx>
          <c:layout>
            <c:manualLayout>
              <c:xMode val="edge"/>
              <c:yMode val="edge"/>
              <c:x val="5.9155584687732944E-2"/>
              <c:y val="0.1395860948639201"/>
            </c:manualLayout>
          </c:layout>
          <c:overlay val="0"/>
        </c:title>
        <c:numFmt formatCode="_-* #,##0.00\ _€_-;\-* #,##0.00\ _€_-;_-* &quot;-&quot;??\ _€_-;_-@_-" sourceLinked="1"/>
        <c:majorTickMark val="none"/>
        <c:minorTickMark val="none"/>
        <c:tickLblPos val="nextTo"/>
        <c:crossAx val="603267072"/>
        <c:crosses val="autoZero"/>
        <c:crossBetween val="between"/>
      </c:valAx>
    </c:plotArea>
    <c:plotVisOnly val="1"/>
    <c:dispBlanksAs val="gap"/>
    <c:showDLblsOverMax val="0"/>
  </c:chart>
  <c:spPr>
    <a:solidFill>
      <a:srgbClr val="FFFFFF"/>
    </a:solidFill>
    <a:ln>
      <a:noFill/>
    </a:ln>
  </c:sp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2800" b="1" i="0" u="none" strike="noStrike" kern="1200" baseline="0">
                <a:solidFill>
                  <a:schemeClr val="tx1"/>
                </a:solidFill>
                <a:latin typeface="+mn-lt"/>
                <a:ea typeface="+mn-ea"/>
                <a:cs typeface="+mn-cs"/>
              </a:defRPr>
            </a:pPr>
            <a:r>
              <a:rPr lang="de-DE" sz="1800" b="1" i="0" baseline="0">
                <a:effectLst/>
              </a:rPr>
              <a:t>Aufteilung der Emissionen nach Standorten</a:t>
            </a:r>
            <a:endParaRPr lang="de-DE">
              <a:effectLst/>
            </a:endParaRPr>
          </a:p>
        </c:rich>
      </c:tx>
      <c:layout>
        <c:manualLayout>
          <c:xMode val="edge"/>
          <c:yMode val="edge"/>
          <c:x val="0.26489879443430381"/>
          <c:y val="1.3772750342330567E-2"/>
        </c:manualLayout>
      </c:layout>
      <c:overlay val="0"/>
      <c:spPr>
        <a:noFill/>
        <a:ln>
          <a:noFill/>
        </a:ln>
        <a:effectLst/>
      </c:spPr>
      <c:txPr>
        <a:bodyPr rot="0" spcFirstLastPara="1" vertOverflow="ellipsis" vert="horz" wrap="square" anchor="ctr" anchorCtr="1"/>
        <a:lstStyle/>
        <a:p>
          <a:pPr>
            <a:defRPr sz="2800" b="1" i="0" u="none" strike="noStrike" kern="1200" baseline="0">
              <a:solidFill>
                <a:schemeClr val="tx1"/>
              </a:solidFill>
              <a:latin typeface="+mn-lt"/>
              <a:ea typeface="+mn-ea"/>
              <a:cs typeface="+mn-cs"/>
            </a:defRPr>
          </a:pPr>
          <a:endParaRPr lang="de-DE"/>
        </a:p>
      </c:txPr>
    </c:title>
    <c:autoTitleDeleted val="0"/>
    <c:view3D>
      <c:rotX val="15"/>
      <c:rotY val="20"/>
      <c:rAngAx val="1"/>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1406919182904403E-2"/>
          <c:y val="0.20739077640608181"/>
          <c:w val="0.8567430401017303"/>
          <c:h val="0.6558460555551332"/>
        </c:manualLayout>
      </c:layout>
      <c:bar3DChart>
        <c:barDir val="col"/>
        <c:grouping val="stacked"/>
        <c:varyColors val="0"/>
        <c:ser>
          <c:idx val="20"/>
          <c:order val="20"/>
          <c:tx>
            <c:strRef>
              <c:f>'Ergebnis CCF'!$B$92</c:f>
              <c:strCache>
                <c:ptCount val="1"/>
                <c:pt idx="0">
                  <c:v>SUMME alle Emissionsquellen</c:v>
                </c:pt>
              </c:strCache>
            </c:strRef>
          </c:tx>
          <c:spPr>
            <a:solidFill>
              <a:schemeClr val="accent4">
                <a:tint val="37000"/>
              </a:schemeClr>
            </a:solidFill>
            <a:ln>
              <a:noFill/>
            </a:ln>
            <a:effectLst/>
            <a:sp3d/>
          </c:spPr>
          <c:invertIfNegative val="0"/>
          <c:cat>
            <c:strRef>
              <c:extLst>
                <c:ext xmlns:c15="http://schemas.microsoft.com/office/drawing/2012/chart" uri="{02D57815-91ED-43cb-92C2-25804820EDAC}">
                  <c15:fullRef>
                    <c15:sqref>'Ergebnis CCF'!$C$71:$H$71</c15:sqref>
                  </c15:fullRef>
                </c:ext>
              </c:extLst>
              <c:f>'Ergebnis CCF'!$D$71:$H$71</c:f>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CCF'!$C$92:$H$92</c15:sqref>
                  </c15:fullRef>
                </c:ext>
              </c:extLst>
              <c:f>'Ergebnis CCF'!$D$92:$H$92</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2D-A3A9-429A-868C-B3C1CC8E524A}"/>
            </c:ext>
          </c:extLst>
        </c:ser>
        <c:dLbls>
          <c:showLegendKey val="0"/>
          <c:showVal val="0"/>
          <c:showCatName val="0"/>
          <c:showSerName val="0"/>
          <c:showPercent val="0"/>
          <c:showBubbleSize val="0"/>
        </c:dLbls>
        <c:gapWidth val="55"/>
        <c:gapDepth val="55"/>
        <c:shape val="box"/>
        <c:axId val="599354872"/>
        <c:axId val="599356440"/>
        <c:axId val="0"/>
        <c:extLst>
          <c:ext xmlns:c15="http://schemas.microsoft.com/office/drawing/2012/chart" uri="{02D57815-91ED-43cb-92C2-25804820EDAC}">
            <c15:filteredBarSeries>
              <c15:ser>
                <c:idx val="0"/>
                <c:order val="0"/>
                <c:tx>
                  <c:strRef>
                    <c:extLst>
                      <c:ext uri="{02D57815-91ED-43cb-92C2-25804820EDAC}">
                        <c15:formulaRef>
                          <c15:sqref>'Ergebnis CCF'!$B$72</c15:sqref>
                        </c15:formulaRef>
                      </c:ext>
                    </c:extLst>
                    <c:strCache>
                      <c:ptCount val="1"/>
                      <c:pt idx="0">
                        <c:v>EMISSIONSQUELLE ↓</c:v>
                      </c:pt>
                    </c:strCache>
                  </c:strRef>
                </c:tx>
                <c:spPr>
                  <a:solidFill>
                    <a:schemeClr val="accent4">
                      <a:shade val="36000"/>
                    </a:schemeClr>
                  </a:solidFill>
                  <a:ln>
                    <a:noFill/>
                  </a:ln>
                  <a:effectLst/>
                  <a:sp3d/>
                </c:spPr>
                <c:invertIfNegative val="0"/>
                <c:cat>
                  <c:strRef>
                    <c:extLst>
                      <c:ex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uri="{02D57815-91ED-43cb-92C2-25804820EDAC}">
                        <c15:fullRef>
                          <c15:sqref>'Ergebnis CCF'!$C$72:$H$72</c15:sqref>
                        </c15:fullRef>
                        <c15:formulaRef>
                          <c15:sqref>'Ergebnis CCF'!$D$72:$H$72</c15:sqref>
                        </c15:formulaRef>
                      </c:ext>
                    </c:extLst>
                    <c:numCache>
                      <c:formatCode>_-* #,##0.00\ _€_-;\-* #,##0.00\ _€_-;_-* "-"??\ _€_-;_-@_-</c:formatCode>
                      <c:ptCount val="5"/>
                    </c:numCache>
                  </c:numRef>
                </c:val>
                <c:extLst>
                  <c:ext xmlns:c16="http://schemas.microsoft.com/office/drawing/2014/chart" uri="{C3380CC4-5D6E-409C-BE32-E72D297353CC}">
                    <c16:uniqueId val="{0000000D-C62C-4B58-A079-3B565E82A26C}"/>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'Ergebnis CCF'!$B$73</c15:sqref>
                        </c15:formulaRef>
                      </c:ext>
                    </c:extLst>
                    <c:strCache>
                      <c:ptCount val="1"/>
                      <c:pt idx="0">
                        <c:v>Eigene Energieerzeugung mittels erneuerbarer Energie</c:v>
                      </c:pt>
                    </c:strCache>
                  </c:strRef>
                </c:tx>
                <c:spPr>
                  <a:solidFill>
                    <a:schemeClr val="accent4">
                      <a:shade val="42000"/>
                    </a:schemeClr>
                  </a:solidFill>
                  <a:ln>
                    <a:noFill/>
                  </a:ln>
                  <a:effectLst/>
                  <a:sp3d/>
                </c:spPr>
                <c:invertIfNegative val="0"/>
                <c:dPt>
                  <c:idx val="0"/>
                  <c:invertIfNegative val="0"/>
                  <c:bubble3D val="0"/>
                  <c:spPr>
                    <a:solidFill>
                      <a:schemeClr val="accent4">
                        <a:shade val="42000"/>
                      </a:schemeClr>
                    </a:solidFill>
                    <a:ln>
                      <a:noFill/>
                    </a:ln>
                    <a:effectLst/>
                    <a:sp3d/>
                  </c:spPr>
                  <c:extLst xmlns:c15="http://schemas.microsoft.com/office/drawing/2012/chart">
                    <c:ext xmlns:c16="http://schemas.microsoft.com/office/drawing/2014/chart" uri="{C3380CC4-5D6E-409C-BE32-E72D297353CC}">
                      <c16:uniqueId val="{00000005-C62C-4B58-A079-3B565E82A26C}"/>
                    </c:ext>
                  </c:extLst>
                </c:dPt>
                <c:dPt>
                  <c:idx val="1"/>
                  <c:invertIfNegative val="0"/>
                  <c:bubble3D val="0"/>
                  <c:spPr>
                    <a:solidFill>
                      <a:schemeClr val="accent4">
                        <a:shade val="42000"/>
                      </a:schemeClr>
                    </a:solidFill>
                    <a:ln>
                      <a:noFill/>
                    </a:ln>
                    <a:effectLst/>
                    <a:sp3d/>
                  </c:spPr>
                  <c:extLst xmlns:c15="http://schemas.microsoft.com/office/drawing/2012/chart">
                    <c:ext xmlns:c16="http://schemas.microsoft.com/office/drawing/2014/chart" uri="{C3380CC4-5D6E-409C-BE32-E72D297353CC}">
                      <c16:uniqueId val="{00000007-C62C-4B58-A079-3B565E82A26C}"/>
                    </c:ext>
                  </c:extLst>
                </c:dPt>
                <c:dPt>
                  <c:idx val="2"/>
                  <c:invertIfNegative val="0"/>
                  <c:bubble3D val="0"/>
                  <c:spPr>
                    <a:solidFill>
                      <a:schemeClr val="accent4">
                        <a:shade val="42000"/>
                      </a:schemeClr>
                    </a:solidFill>
                    <a:ln>
                      <a:noFill/>
                    </a:ln>
                    <a:effectLst/>
                    <a:sp3d/>
                  </c:spPr>
                  <c:extLst xmlns:c15="http://schemas.microsoft.com/office/drawing/2012/chart">
                    <c:ext xmlns:c16="http://schemas.microsoft.com/office/drawing/2014/chart" uri="{C3380CC4-5D6E-409C-BE32-E72D297353CC}">
                      <c16:uniqueId val="{00000009-C62C-4B58-A079-3B565E82A26C}"/>
                    </c:ext>
                  </c:extLst>
                </c:dPt>
                <c:dPt>
                  <c:idx val="3"/>
                  <c:invertIfNegative val="0"/>
                  <c:bubble3D val="0"/>
                  <c:spPr>
                    <a:solidFill>
                      <a:schemeClr val="accent4">
                        <a:shade val="42000"/>
                      </a:schemeClr>
                    </a:solidFill>
                    <a:ln>
                      <a:noFill/>
                    </a:ln>
                    <a:effectLst/>
                    <a:sp3d/>
                  </c:spPr>
                  <c:extLst xmlns:c15="http://schemas.microsoft.com/office/drawing/2012/chart">
                    <c:ext xmlns:c16="http://schemas.microsoft.com/office/drawing/2014/chart" uri="{C3380CC4-5D6E-409C-BE32-E72D297353CC}">
                      <c16:uniqueId val="{0000000B-C62C-4B58-A079-3B565E82A26C}"/>
                    </c:ext>
                  </c:extLst>
                </c:dPt>
                <c:dPt>
                  <c:idx val="4"/>
                  <c:invertIfNegative val="0"/>
                  <c:bubble3D val="0"/>
                  <c:spPr>
                    <a:solidFill>
                      <a:schemeClr val="accent4">
                        <a:shade val="42000"/>
                      </a:schemeClr>
                    </a:solidFill>
                    <a:ln>
                      <a:noFill/>
                    </a:ln>
                    <a:effectLst/>
                    <a:sp3d/>
                  </c:spPr>
                  <c:extLst xmlns:c15="http://schemas.microsoft.com/office/drawing/2012/chart">
                    <c:ext xmlns:c16="http://schemas.microsoft.com/office/drawing/2014/chart" uri="{C3380CC4-5D6E-409C-BE32-E72D297353CC}">
                      <c16:uniqueId val="{00000009-09B0-44EA-AACF-D9B010E6D293}"/>
                    </c:ext>
                  </c:extLst>
                </c:dPt>
                <c:dPt>
                  <c:idx val="5"/>
                  <c:invertIfNegative val="0"/>
                  <c:bubble3D val="0"/>
                  <c:spPr>
                    <a:solidFill>
                      <a:schemeClr val="accent4">
                        <a:shade val="42000"/>
                      </a:schemeClr>
                    </a:solidFill>
                    <a:ln>
                      <a:noFill/>
                    </a:ln>
                    <a:effectLst/>
                    <a:sp3d/>
                  </c:spPr>
                  <c:extLst>
                    <c:ext xmlns:c16="http://schemas.microsoft.com/office/drawing/2014/chart" uri="{C3380CC4-5D6E-409C-BE32-E72D297353CC}">
                      <c16:uniqueId val="{0000000B-09B0-44EA-AACF-D9B010E6D293}"/>
                    </c:ext>
                  </c:extLst>
                </c:dPt>
                <c:dLbls>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extLst xmlns:c15="http://schemas.microsoft.com/office/drawing/2012/chart">
                      <c:ext xmlns:c16="http://schemas.microsoft.com/office/drawing/2014/chart" uri="{C3380CC4-5D6E-409C-BE32-E72D297353CC}">
                        <c16:uniqueId val="{00000007-C62C-4B58-A079-3B565E82A26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de-DE"/>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CCF'!$C$73:$H$73</c15:sqref>
                        </c15:fullRef>
                        <c15:formulaRef>
                          <c15:sqref>'Ergebnis CCF'!$D$73:$H$73</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0C-C62C-4B58-A079-3B565E82A26C}"/>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'Ergebnis CCF'!$B$74</c15:sqref>
                        </c15:formulaRef>
                      </c:ext>
                    </c:extLst>
                    <c:strCache>
                      <c:ptCount val="1"/>
                      <c:pt idx="0">
                        <c:v>Brennstoffverbräuche</c:v>
                      </c:pt>
                    </c:strCache>
                  </c:strRef>
                </c:tx>
                <c:spPr>
                  <a:solidFill>
                    <a:schemeClr val="accent4">
                      <a:shade val="49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CCF'!$C$74:$H$74</c15:sqref>
                        </c15:fullRef>
                        <c15:formulaRef>
                          <c15:sqref>'Ergebnis CCF'!$D$74:$H$74</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0C-A3A9-429A-868C-B3C1CC8E524A}"/>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'Ergebnis CCF'!$B$75</c15:sqref>
                        </c15:formulaRef>
                      </c:ext>
                    </c:extLst>
                    <c:strCache>
                      <c:ptCount val="1"/>
                      <c:pt idx="0">
                        <c:v>Kältemittel</c:v>
                      </c:pt>
                    </c:strCache>
                  </c:strRef>
                </c:tx>
                <c:spPr>
                  <a:solidFill>
                    <a:schemeClr val="accent4">
                      <a:shade val="55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CCF'!$C$75:$H$75</c15:sqref>
                        </c15:fullRef>
                        <c15:formulaRef>
                          <c15:sqref>'Ergebnis CCF'!$D$75:$H$75</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0D-A3A9-429A-868C-B3C1CC8E524A}"/>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'Ergebnis CCF'!$B$76</c15:sqref>
                        </c15:formulaRef>
                      </c:ext>
                    </c:extLst>
                    <c:strCache>
                      <c:ptCount val="1"/>
                      <c:pt idx="0">
                        <c:v>Prozessemissionen</c:v>
                      </c:pt>
                    </c:strCache>
                  </c:strRef>
                </c:tx>
                <c:spPr>
                  <a:solidFill>
                    <a:schemeClr val="accent4">
                      <a:shade val="61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CCF'!$C$76:$H$76</c15:sqref>
                        </c15:fullRef>
                        <c15:formulaRef>
                          <c15:sqref>'Ergebnis CCF'!$D$76:$H$76</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0E-A3A9-429A-868C-B3C1CC8E524A}"/>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'Ergebnis CCF'!$B$77</c15:sqref>
                        </c15:formulaRef>
                      </c:ext>
                    </c:extLst>
                    <c:strCache>
                      <c:ptCount val="1"/>
                      <c:pt idx="0">
                        <c:v>Strombezug</c:v>
                      </c:pt>
                    </c:strCache>
                  </c:strRef>
                </c:tx>
                <c:spPr>
                  <a:solidFill>
                    <a:schemeClr val="accent4">
                      <a:shade val="68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CCF'!$C$77:$H$77</c15:sqref>
                        </c15:fullRef>
                        <c15:formulaRef>
                          <c15:sqref>'Ergebnis CCF'!$D$77:$H$77</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0F-A3A9-429A-868C-B3C1CC8E524A}"/>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'Ergebnis CCF'!$B$78</c15:sqref>
                        </c15:formulaRef>
                      </c:ext>
                    </c:extLst>
                    <c:strCache>
                      <c:ptCount val="1"/>
                      <c:pt idx="0">
                        <c:v>Wärmebezug</c:v>
                      </c:pt>
                    </c:strCache>
                  </c:strRef>
                </c:tx>
                <c:spPr>
                  <a:solidFill>
                    <a:schemeClr val="accent4">
                      <a:shade val="74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CCF'!$C$78:$H$78</c15:sqref>
                        </c15:fullRef>
                        <c15:formulaRef>
                          <c15:sqref>'Ergebnis CCF'!$D$78:$H$78</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1F-A3A9-429A-868C-B3C1CC8E524A}"/>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'Ergebnis CCF'!$B$79</c15:sqref>
                        </c15:formulaRef>
                      </c:ext>
                    </c:extLst>
                    <c:strCache>
                      <c:ptCount val="1"/>
                      <c:pt idx="0">
                        <c:v>Eingekaufte Waren und Dienstleistungen</c:v>
                      </c:pt>
                    </c:strCache>
                  </c:strRef>
                </c:tx>
                <c:spPr>
                  <a:solidFill>
                    <a:schemeClr val="accent4">
                      <a:shade val="80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CCF'!$C$79:$H$79</c15:sqref>
                        </c15:fullRef>
                        <c15:formulaRef>
                          <c15:sqref>'Ergebnis CCF'!$D$79:$H$79</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0-A3A9-429A-868C-B3C1CC8E524A}"/>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'Ergebnis CCF'!$B$80</c15:sqref>
                        </c15:formulaRef>
                      </c:ext>
                    </c:extLst>
                    <c:strCache>
                      <c:ptCount val="1"/>
                      <c:pt idx="0">
                        <c:v>Kapitalgüter</c:v>
                      </c:pt>
                    </c:strCache>
                  </c:strRef>
                </c:tx>
                <c:spPr>
                  <a:solidFill>
                    <a:schemeClr val="accent4">
                      <a:shade val="87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CCF'!$C$80:$H$80</c15:sqref>
                        </c15:fullRef>
                        <c15:formulaRef>
                          <c15:sqref>'Ergebnis CCF'!$D$80:$H$80</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1-A3A9-429A-868C-B3C1CC8E524A}"/>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'Ergebnis CCF'!$B$81</c15:sqref>
                        </c15:formulaRef>
                      </c:ext>
                    </c:extLst>
                    <c:strCache>
                      <c:ptCount val="1"/>
                      <c:pt idx="0">
                        <c:v>Vor- und nachgelagerte Logistik</c:v>
                      </c:pt>
                    </c:strCache>
                  </c:strRef>
                </c:tx>
                <c:spPr>
                  <a:solidFill>
                    <a:schemeClr val="accent4">
                      <a:shade val="93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CCF'!$C$81:$H$81</c15:sqref>
                        </c15:fullRef>
                        <c15:formulaRef>
                          <c15:sqref>'Ergebnis CCF'!$D$81:$H$81</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2-A3A9-429A-868C-B3C1CC8E524A}"/>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'Ergebnis CCF'!$B$82</c15:sqref>
                        </c15:formulaRef>
                      </c:ext>
                    </c:extLst>
                    <c:strCache>
                      <c:ptCount val="1"/>
                      <c:pt idx="0">
                        <c:v>Abfall und Abwasser</c:v>
                      </c:pt>
                    </c:strCache>
                  </c:strRef>
                </c:tx>
                <c:spPr>
                  <a:solidFill>
                    <a:schemeClr val="accent4"/>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CCF'!$C$82:$H$82</c15:sqref>
                        </c15:fullRef>
                        <c15:formulaRef>
                          <c15:sqref>'Ergebnis CCF'!$D$82:$H$82</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3-A3A9-429A-868C-B3C1CC8E524A}"/>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'Ergebnis CCF'!$B$83</c15:sqref>
                        </c15:formulaRef>
                      </c:ext>
                    </c:extLst>
                    <c:strCache>
                      <c:ptCount val="1"/>
                      <c:pt idx="0">
                        <c:v>Dienstreisen</c:v>
                      </c:pt>
                    </c:strCache>
                  </c:strRef>
                </c:tx>
                <c:spPr>
                  <a:solidFill>
                    <a:schemeClr val="accent4">
                      <a:tint val="94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CCF'!$C$83:$H$83</c15:sqref>
                        </c15:fullRef>
                        <c15:formulaRef>
                          <c15:sqref>'Ergebnis CCF'!$D$83:$H$83</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4-A3A9-429A-868C-B3C1CC8E524A}"/>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'Ergebnis CCF'!$B$84</c15:sqref>
                        </c15:formulaRef>
                      </c:ext>
                    </c:extLst>
                    <c:strCache>
                      <c:ptCount val="1"/>
                      <c:pt idx="0">
                        <c:v>Arbeitsweg Mitarbeiter:innen</c:v>
                      </c:pt>
                    </c:strCache>
                  </c:strRef>
                </c:tx>
                <c:spPr>
                  <a:solidFill>
                    <a:schemeClr val="accent4">
                      <a:tint val="88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CCF'!$C$84:$H$84</c15:sqref>
                        </c15:fullRef>
                        <c15:formulaRef>
                          <c15:sqref>'Ergebnis CCF'!$D$84:$H$84</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5-A3A9-429A-868C-B3C1CC8E524A}"/>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'Ergebnis CCF'!$B$85</c15:sqref>
                        </c15:formulaRef>
                      </c:ext>
                    </c:extLst>
                    <c:strCache>
                      <c:ptCount val="1"/>
                      <c:pt idx="0">
                        <c:v>Vorgelagerte geleaste Anlagen</c:v>
                      </c:pt>
                    </c:strCache>
                  </c:strRef>
                </c:tx>
                <c:spPr>
                  <a:solidFill>
                    <a:schemeClr val="accent4">
                      <a:tint val="81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CCF'!$C$85:$H$85</c15:sqref>
                        </c15:fullRef>
                        <c15:formulaRef>
                          <c15:sqref>'Ergebnis CCF'!$D$85:$H$85</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6-A3A9-429A-868C-B3C1CC8E524A}"/>
                  </c:ext>
                </c:extLst>
              </c15:ser>
            </c15:filteredBarSeries>
            <c15:filteredBarSeries>
              <c15:ser>
                <c:idx val="14"/>
                <c:order val="14"/>
                <c:tx>
                  <c:strRef>
                    <c:extLst xmlns:c15="http://schemas.microsoft.com/office/drawing/2012/chart">
                      <c:ext xmlns:c15="http://schemas.microsoft.com/office/drawing/2012/chart" uri="{02D57815-91ED-43cb-92C2-25804820EDAC}">
                        <c15:formulaRef>
                          <c15:sqref>'Ergebnis CCF'!$B$86</c15:sqref>
                        </c15:formulaRef>
                      </c:ext>
                    </c:extLst>
                    <c:strCache>
                      <c:ptCount val="1"/>
                      <c:pt idx="0">
                        <c:v>Verarbeitung verkaufter Zwischenprodukte</c:v>
                      </c:pt>
                    </c:strCache>
                  </c:strRef>
                </c:tx>
                <c:spPr>
                  <a:solidFill>
                    <a:schemeClr val="accent4">
                      <a:tint val="75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CCF'!$C$86:$H$86</c15:sqref>
                        </c15:fullRef>
                        <c15:formulaRef>
                          <c15:sqref>'Ergebnis CCF'!$D$86:$H$86</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7-A3A9-429A-868C-B3C1CC8E524A}"/>
                  </c:ext>
                </c:extLst>
              </c15:ser>
            </c15:filteredBarSeries>
            <c15:filteredBarSeries>
              <c15:ser>
                <c:idx val="15"/>
                <c:order val="15"/>
                <c:tx>
                  <c:strRef>
                    <c:extLst xmlns:c15="http://schemas.microsoft.com/office/drawing/2012/chart">
                      <c:ext xmlns:c15="http://schemas.microsoft.com/office/drawing/2012/chart" uri="{02D57815-91ED-43cb-92C2-25804820EDAC}">
                        <c15:formulaRef>
                          <c15:sqref>'Ergebnis CCF'!$B$87</c15:sqref>
                        </c15:formulaRef>
                      </c:ext>
                    </c:extLst>
                    <c:strCache>
                      <c:ptCount val="1"/>
                      <c:pt idx="0">
                        <c:v>Nutzung verkaufter Produkte</c:v>
                      </c:pt>
                    </c:strCache>
                  </c:strRef>
                </c:tx>
                <c:spPr>
                  <a:solidFill>
                    <a:schemeClr val="accent4">
                      <a:tint val="69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CCF'!$C$87:$H$87</c15:sqref>
                        </c15:fullRef>
                        <c15:formulaRef>
                          <c15:sqref>'Ergebnis CCF'!$D$87:$H$87</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8-A3A9-429A-868C-B3C1CC8E524A}"/>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'Ergebnis CCF'!$B$88</c15:sqref>
                        </c15:formulaRef>
                      </c:ext>
                    </c:extLst>
                    <c:strCache>
                      <c:ptCount val="1"/>
                      <c:pt idx="0">
                        <c:v>Umgang mit verkauften Produkten am Ende ihres Lebenszyklus</c:v>
                      </c:pt>
                    </c:strCache>
                  </c:strRef>
                </c:tx>
                <c:spPr>
                  <a:solidFill>
                    <a:schemeClr val="accent4">
                      <a:tint val="62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CCF'!$C$88:$H$88</c15:sqref>
                        </c15:fullRef>
                        <c15:formulaRef>
                          <c15:sqref>'Ergebnis CCF'!$D$88:$H$88</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9-A3A9-429A-868C-B3C1CC8E524A}"/>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'Ergebnis CCF'!$B$89</c15:sqref>
                        </c15:formulaRef>
                      </c:ext>
                    </c:extLst>
                    <c:strCache>
                      <c:ptCount val="1"/>
                      <c:pt idx="0">
                        <c:v>Nachgelagerte verleaste Anlagen</c:v>
                      </c:pt>
                    </c:strCache>
                  </c:strRef>
                </c:tx>
                <c:spPr>
                  <a:solidFill>
                    <a:schemeClr val="accent4">
                      <a:tint val="56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CCF'!$C$89:$H$89</c15:sqref>
                        </c15:fullRef>
                        <c15:formulaRef>
                          <c15:sqref>'Ergebnis CCF'!$D$89:$H$89</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A-A3A9-429A-868C-B3C1CC8E524A}"/>
                  </c:ext>
                </c:extLst>
              </c15:ser>
            </c15:filteredBarSeries>
            <c15:filteredBarSeries>
              <c15:ser>
                <c:idx val="18"/>
                <c:order val="18"/>
                <c:tx>
                  <c:strRef>
                    <c:extLst xmlns:c15="http://schemas.microsoft.com/office/drawing/2012/chart">
                      <c:ext xmlns:c15="http://schemas.microsoft.com/office/drawing/2012/chart" uri="{02D57815-91ED-43cb-92C2-25804820EDAC}">
                        <c15:formulaRef>
                          <c15:sqref>'Ergebnis CCF'!$B$90</c15:sqref>
                        </c15:formulaRef>
                      </c:ext>
                    </c:extLst>
                    <c:strCache>
                      <c:ptCount val="1"/>
                      <c:pt idx="0">
                        <c:v>Franchises</c:v>
                      </c:pt>
                    </c:strCache>
                  </c:strRef>
                </c:tx>
                <c:spPr>
                  <a:solidFill>
                    <a:schemeClr val="accent4">
                      <a:tint val="50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CCF'!$C$90:$H$90</c15:sqref>
                        </c15:fullRef>
                        <c15:formulaRef>
                          <c15:sqref>'Ergebnis CCF'!$D$90:$H$90</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B-A3A9-429A-868C-B3C1CC8E524A}"/>
                  </c:ext>
                </c:extLst>
              </c15:ser>
            </c15:filteredBarSeries>
            <c15:filteredBarSeries>
              <c15:ser>
                <c:idx val="19"/>
                <c:order val="19"/>
                <c:tx>
                  <c:strRef>
                    <c:extLst xmlns:c15="http://schemas.microsoft.com/office/drawing/2012/chart">
                      <c:ext xmlns:c15="http://schemas.microsoft.com/office/drawing/2012/chart" uri="{02D57815-91ED-43cb-92C2-25804820EDAC}">
                        <c15:formulaRef>
                          <c15:sqref>'Ergebnis CCF'!$B$91</c15:sqref>
                        </c15:formulaRef>
                      </c:ext>
                    </c:extLst>
                    <c:strCache>
                      <c:ptCount val="1"/>
                      <c:pt idx="0">
                        <c:v>Investments</c:v>
                      </c:pt>
                    </c:strCache>
                  </c:strRef>
                </c:tx>
                <c:spPr>
                  <a:solidFill>
                    <a:schemeClr val="accent4">
                      <a:tint val="43000"/>
                    </a:schemeClr>
                  </a:solidFill>
                  <a:ln>
                    <a:noFill/>
                  </a:ln>
                  <a:effectLst/>
                  <a:sp3d/>
                </c:spPr>
                <c:invertIfNegative val="0"/>
                <c:cat>
                  <c:strRef>
                    <c:extLst>
                      <c:ext xmlns:c15="http://schemas.microsoft.com/office/drawing/2012/chart" uri="{02D57815-91ED-43cb-92C2-25804820EDAC}">
                        <c15:fullRef>
                          <c15:sqref>'Ergebnis CCF'!$C$71:$H$71</c15:sqref>
                        </c15:fullRef>
                        <c15:formulaRef>
                          <c15:sqref>'Ergebnis CCF'!$D$71:$H$71</c15:sqref>
                        </c15:formulaRef>
                      </c:ext>
                    </c:extLst>
                    <c:strCache>
                      <c:ptCount val="5"/>
                      <c:pt idx="0">
                        <c:v> A </c:v>
                      </c:pt>
                      <c:pt idx="1">
                        <c:v> B </c:v>
                      </c:pt>
                      <c:pt idx="2">
                        <c:v> C </c:v>
                      </c:pt>
                      <c:pt idx="3">
                        <c:v> D </c:v>
                      </c:pt>
                      <c:pt idx="4">
                        <c:v> E </c:v>
                      </c:pt>
                    </c:strCache>
                  </c:strRef>
                </c:cat>
                <c:val>
                  <c:numRef>
                    <c:extLst>
                      <c:ext xmlns:c15="http://schemas.microsoft.com/office/drawing/2012/chart" uri="{02D57815-91ED-43cb-92C2-25804820EDAC}">
                        <c15:fullRef>
                          <c15:sqref>'Ergebnis CCF'!$C$91:$H$91</c15:sqref>
                        </c15:fullRef>
                        <c15:formulaRef>
                          <c15:sqref>'Ergebnis CCF'!$D$91:$H$91</c15:sqref>
                        </c15:formulaRef>
                      </c:ext>
                    </c:extLst>
                    <c:numCache>
                      <c:formatCode>0.00</c:formatCode>
                      <c:ptCount val="5"/>
                      <c:pt idx="0">
                        <c:v>0</c:v>
                      </c:pt>
                      <c:pt idx="1">
                        <c:v>0</c:v>
                      </c:pt>
                      <c:pt idx="2">
                        <c:v>0</c:v>
                      </c:pt>
                      <c:pt idx="3">
                        <c:v>0</c:v>
                      </c:pt>
                      <c:pt idx="4">
                        <c:v>0</c:v>
                      </c:pt>
                    </c:numCache>
                  </c:numRef>
                </c:val>
                <c:extLst xmlns:c15="http://schemas.microsoft.com/office/drawing/2012/chart">
                  <c:ext xmlns:c16="http://schemas.microsoft.com/office/drawing/2014/chart" uri="{C3380CC4-5D6E-409C-BE32-E72D297353CC}">
                    <c16:uniqueId val="{0000002C-A3A9-429A-868C-B3C1CC8E524A}"/>
                  </c:ext>
                </c:extLst>
              </c15:ser>
            </c15:filteredBarSeries>
          </c:ext>
        </c:extLst>
      </c:bar3DChart>
      <c:catAx>
        <c:axId val="599354872"/>
        <c:scaling>
          <c:orientation val="minMax"/>
        </c:scaling>
        <c:delete val="0"/>
        <c:axPos val="b"/>
        <c:numFmt formatCode="General"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599356440"/>
        <c:crosses val="autoZero"/>
        <c:auto val="1"/>
        <c:lblAlgn val="ctr"/>
        <c:lblOffset val="100"/>
        <c:noMultiLvlLbl val="0"/>
      </c:catAx>
      <c:valAx>
        <c:axId val="599356440"/>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1200" b="1" i="0" u="none" strike="noStrike" kern="1200" baseline="0">
                    <a:solidFill>
                      <a:schemeClr val="tx1"/>
                    </a:solidFill>
                    <a:latin typeface="+mn-lt"/>
                    <a:ea typeface="+mn-ea"/>
                    <a:cs typeface="+mn-cs"/>
                  </a:defRPr>
                </a:pPr>
                <a:r>
                  <a:rPr lang="de-DE" sz="1200"/>
                  <a:t>t CO</a:t>
                </a:r>
                <a:r>
                  <a:rPr lang="de-DE" sz="1200" baseline="-25000"/>
                  <a:t>2</a:t>
                </a:r>
                <a:r>
                  <a:rPr lang="de-DE" sz="1200"/>
                  <a:t>e</a:t>
                </a:r>
              </a:p>
            </c:rich>
          </c:tx>
          <c:layout>
            <c:manualLayout>
              <c:xMode val="edge"/>
              <c:yMode val="edge"/>
              <c:x val="7.8287303671142366E-2"/>
              <c:y val="8.8786523247484886E-2"/>
            </c:manualLayout>
          </c:layout>
          <c:overlay val="0"/>
          <c:spPr>
            <a:noFill/>
            <a:ln>
              <a:noFill/>
            </a:ln>
            <a:effectLst/>
          </c:spPr>
          <c:txPr>
            <a:bodyPr rot="0" spcFirstLastPara="1" vertOverflow="ellipsis" wrap="square" anchor="ctr" anchorCtr="1"/>
            <a:lstStyle/>
            <a:p>
              <a:pPr>
                <a:defRPr sz="1200" b="1" i="0" u="none" strike="noStrike" kern="1200" baseline="0">
                  <a:solidFill>
                    <a:schemeClr val="tx1"/>
                  </a:solidFill>
                  <a:latin typeface="+mn-lt"/>
                  <a:ea typeface="+mn-ea"/>
                  <a:cs typeface="+mn-cs"/>
                </a:defRPr>
              </a:pPr>
              <a:endParaRPr lang="de-D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599354872"/>
        <c:crosses val="autoZero"/>
        <c:crossBetween val="between"/>
      </c:valAx>
      <c:spPr>
        <a:noFill/>
        <a:ln>
          <a:noFill/>
        </a:ln>
        <a:effectLst/>
      </c:spPr>
    </c:plotArea>
    <c:plotVisOnly val="1"/>
    <c:dispBlanksAs val="gap"/>
    <c:showDLblsOverMax val="0"/>
  </c:chart>
  <c:spPr>
    <a:gradFill flip="none" rotWithShape="1">
      <a:gsLst>
        <a:gs pos="0">
          <a:schemeClr val="bg1"/>
        </a:gs>
        <a:gs pos="100000">
          <a:schemeClr val="bg1">
            <a:lumMod val="91000"/>
          </a:schemeClr>
        </a:gs>
      </a:gsLst>
      <a:lin ang="2700000" scaled="1"/>
      <a:tileRect/>
    </a:gradFill>
    <a:ln w="9525" cap="flat" cmpd="sng" algn="ctr">
      <a:solidFill>
        <a:sysClr val="windowText" lastClr="000000"/>
      </a:solidFill>
      <a:prstDash val="solid"/>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a:lstStyle/>
          <a:p>
            <a:pPr algn="ctr">
              <a:defRPr sz="1800"/>
            </a:pPr>
            <a:r>
              <a:rPr lang="de-DE" sz="1800">
                <a:latin typeface="Arial" panose="020B0604020202020204" pitchFamily="34" charset="0"/>
                <a:cs typeface="Arial" panose="020B0604020202020204" pitchFamily="34" charset="0"/>
              </a:rPr>
              <a:t>Aufteilung der Scope 1-Emissionen</a:t>
            </a:r>
          </a:p>
        </c:rich>
      </c:tx>
      <c:layout>
        <c:manualLayout>
          <c:xMode val="edge"/>
          <c:yMode val="edge"/>
          <c:x val="0.23362274405964742"/>
          <c:y val="1.7396181641678352E-3"/>
        </c:manualLayout>
      </c:layout>
      <c:overlay val="0"/>
    </c:title>
    <c:autoTitleDeleted val="0"/>
    <c:view3D>
      <c:rotX val="30"/>
      <c:rotY val="30"/>
      <c:rAngAx val="0"/>
    </c:view3D>
    <c:floor>
      <c:thickness val="0"/>
    </c:floor>
    <c:sideWall>
      <c:thickness val="0"/>
    </c:sideWall>
    <c:backWall>
      <c:thickness val="0"/>
    </c:backWall>
    <c:plotArea>
      <c:layout>
        <c:manualLayout>
          <c:layoutTarget val="inner"/>
          <c:xMode val="edge"/>
          <c:yMode val="edge"/>
          <c:x val="0.10156429198134188"/>
          <c:y val="0.15860625579828058"/>
          <c:w val="0.7546917520265719"/>
          <c:h val="0.67112587638873911"/>
        </c:manualLayout>
      </c:layout>
      <c:pie3DChart>
        <c:varyColors val="1"/>
        <c:ser>
          <c:idx val="7"/>
          <c:order val="0"/>
          <c:dLbls>
            <c:dLbl>
              <c:idx val="0"/>
              <c:layout>
                <c:manualLayout>
                  <c:x val="0.30444887798518089"/>
                  <c:y val="6.883160755638216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376-4752-8EAF-B744D34EB7D7}"/>
                </c:ext>
              </c:extLst>
            </c:dLbl>
            <c:dLbl>
              <c:idx val="1"/>
              <c:layout>
                <c:manualLayout>
                  <c:x val="5.4525577410890154E-2"/>
                  <c:y val="-1.0934021988474711E-3"/>
                </c:manualLayout>
              </c:layout>
              <c:showLegendKey val="0"/>
              <c:showVal val="0"/>
              <c:showCatName val="1"/>
              <c:showSerName val="0"/>
              <c:showPercent val="1"/>
              <c:showBubbleSize val="0"/>
              <c:extLst>
                <c:ext xmlns:c15="http://schemas.microsoft.com/office/drawing/2012/chart" uri="{CE6537A1-D6FC-4f65-9D91-7224C49458BB}">
                  <c15:layout>
                    <c:manualLayout>
                      <c:w val="0.22396452826577468"/>
                      <c:h val="0.15066297622200073"/>
                    </c:manualLayout>
                  </c15:layout>
                </c:ext>
                <c:ext xmlns:c16="http://schemas.microsoft.com/office/drawing/2014/chart" uri="{C3380CC4-5D6E-409C-BE32-E72D297353CC}">
                  <c16:uniqueId val="{00000004-7376-4752-8EAF-B744D34EB7D7}"/>
                </c:ext>
              </c:extLst>
            </c:dLbl>
            <c:dLbl>
              <c:idx val="2"/>
              <c:layout>
                <c:manualLayout>
                  <c:x val="-9.8404884531341039E-2"/>
                  <c:y val="-5.13725531553702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2-2061-48BF-A43E-C7222D0993C7}"/>
                </c:ext>
              </c:extLst>
            </c:dLbl>
            <c:numFmt formatCode="0.0%" sourceLinked="0"/>
            <c:spPr>
              <a:noFill/>
              <a:ln>
                <a:noFill/>
              </a:ln>
              <a:effectLst/>
            </c:spPr>
            <c:txPr>
              <a:bodyPr wrap="square" lIns="38100" tIns="19050" rIns="38100" bIns="19050" anchor="ctr">
                <a:spAutoFit/>
              </a:bodyPr>
              <a:lstStyle/>
              <a:p>
                <a:pPr>
                  <a:defRPr sz="1200"/>
                </a:pPr>
                <a:endParaRPr lang="de-DE"/>
              </a:p>
            </c:txPr>
            <c:showLegendKey val="0"/>
            <c:showVal val="0"/>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'Ergebnis CCF'!$B$8:$C$14</c15:sqref>
                  </c15:fullRef>
                </c:ext>
              </c:extLst>
              <c:f>('Ergebnis CCF'!$B$8:$C$8,'Ergebnis CCF'!$B$13:$C$14)</c:f>
              <c:strCache>
                <c:ptCount val="3"/>
                <c:pt idx="0">
                  <c:v>1.1 Brennstoffverbräuche</c:v>
                </c:pt>
                <c:pt idx="1">
                  <c:v>1.2 Kältemittel</c:v>
                </c:pt>
                <c:pt idx="2">
                  <c:v>1.3 Prozessemissionen</c:v>
                </c:pt>
              </c:strCache>
            </c:strRef>
          </c:cat>
          <c:val>
            <c:numRef>
              <c:extLst>
                <c:ext xmlns:c15="http://schemas.microsoft.com/office/drawing/2012/chart" uri="{02D57815-91ED-43cb-92C2-25804820EDAC}">
                  <c15:fullRef>
                    <c15:sqref>'Ergebnis CCF'!$I$8:$I$15</c15:sqref>
                  </c15:fullRef>
                </c:ext>
              </c:extLst>
              <c:f>('Ergebnis CCF'!$I$8,'Ergebnis CCF'!$I$13:$I$14)</c:f>
              <c:numCache>
                <c:formatCode>#,##0.00</c:formatCode>
                <c:ptCount val="3"/>
                <c:pt idx="0">
                  <c:v>0</c:v>
                </c:pt>
                <c:pt idx="1">
                  <c:v>0</c:v>
                </c:pt>
                <c:pt idx="2">
                  <c:v>0</c:v>
                </c:pt>
              </c:numCache>
            </c:numRef>
          </c:val>
          <c:extLst>
            <c:ext xmlns:c16="http://schemas.microsoft.com/office/drawing/2014/chart" uri="{C3380CC4-5D6E-409C-BE32-E72D297353CC}">
              <c16:uniqueId val="{00000022-3A52-44DA-90EE-D55A2AAF24C4}"/>
            </c:ext>
          </c:extLst>
        </c:ser>
        <c:dLbls>
          <c:showLegendKey val="0"/>
          <c:showVal val="0"/>
          <c:showCatName val="1"/>
          <c:showSerName val="0"/>
          <c:showPercent val="0"/>
          <c:showBubbleSize val="0"/>
          <c:showLeaderLines val="1"/>
        </c:dLbls>
        <c:extLst/>
      </c:pie3DChart>
    </c:plotArea>
    <c:plotVisOnly val="1"/>
    <c:dispBlanksAs val="gap"/>
    <c:showDLblsOverMax val="0"/>
  </c:chart>
  <c:spPr>
    <a:gradFill flip="none" rotWithShape="1">
      <a:gsLst>
        <a:gs pos="0">
          <a:schemeClr val="bg1"/>
        </a:gs>
        <a:gs pos="28000">
          <a:schemeClr val="accent1">
            <a:lumMod val="13000"/>
            <a:lumOff val="87000"/>
          </a:schemeClr>
        </a:gs>
      </a:gsLst>
      <a:path path="circle">
        <a:fillToRect l="50000" t="50000" r="50000" b="50000"/>
      </a:path>
      <a:tileRect/>
    </a:gradFill>
  </c:sp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6"/>
    </mc:Choice>
    <mc:Fallback>
      <c:style val="6"/>
    </mc:Fallback>
  </mc:AlternateContent>
  <c:clrMapOvr bg1="lt1" tx1="dk1" bg2="lt2" tx2="dk2" accent1="accent1" accent2="accent2" accent3="accent3" accent4="accent4" accent5="accent5" accent6="accent6" hlink="hlink" folHlink="folHlink"/>
  <c:chart>
    <c:title>
      <c:tx>
        <c:rich>
          <a:bodyPr/>
          <a:lstStyle/>
          <a:p>
            <a:pPr>
              <a:defRPr sz="3200"/>
            </a:pPr>
            <a:r>
              <a:rPr lang="en-US" sz="1800" b="1" i="0" baseline="0">
                <a:effectLst/>
                <a:latin typeface="Arial" panose="020B0604020202020204" pitchFamily="34" charset="0"/>
                <a:cs typeface="Arial" panose="020B0604020202020204" pitchFamily="34" charset="0"/>
              </a:rPr>
              <a:t>Aufteilung der Scope 2-Emissionen</a:t>
            </a:r>
            <a:endParaRPr lang="de-DE">
              <a:effectLst/>
              <a:latin typeface="Arial" panose="020B0604020202020204" pitchFamily="34" charset="0"/>
              <a:cs typeface="Arial" panose="020B0604020202020204" pitchFamily="34" charset="0"/>
            </a:endParaRPr>
          </a:p>
        </c:rich>
      </c:tx>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0.10577055581277241"/>
          <c:y val="0.12905056385867145"/>
          <c:w val="0.81667228027255923"/>
          <c:h val="0.74673482979936223"/>
        </c:manualLayout>
      </c:layout>
      <c:pie3DChart>
        <c:varyColors val="1"/>
        <c:ser>
          <c:idx val="7"/>
          <c:order val="7"/>
          <c:dLbls>
            <c:dLbl>
              <c:idx val="0"/>
              <c:layout>
                <c:manualLayout>
                  <c:x val="3.7952179474842015E-2"/>
                  <c:y val="-3.8226363317229056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178-4461-B357-1F185FFABA8B}"/>
                </c:ext>
              </c:extLst>
            </c:dLbl>
            <c:numFmt formatCode="0.0%" sourceLinked="0"/>
            <c:spPr>
              <a:noFill/>
              <a:ln>
                <a:noFill/>
              </a:ln>
              <a:effectLst/>
            </c:spPr>
            <c:txPr>
              <a:bodyPr wrap="square" lIns="38100" tIns="19050" rIns="38100" bIns="19050" anchor="ctr">
                <a:spAutoFit/>
              </a:bodyPr>
              <a:lstStyle/>
              <a:p>
                <a:pPr>
                  <a:defRPr sz="1200"/>
                </a:pPr>
                <a:endParaRPr lang="de-DE"/>
              </a:p>
            </c:txPr>
            <c:showLegendKey val="0"/>
            <c:showVal val="0"/>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'Ergebnis CCF'!$B$17:$B$21</c15:sqref>
                  </c15:fullRef>
                </c:ext>
              </c:extLst>
              <c:f>'Ergebnis CCF'!$B$17</c:f>
              <c:strCache>
                <c:ptCount val="1"/>
                <c:pt idx="0">
                  <c:v>2.1 Strombezüge</c:v>
                </c:pt>
              </c:strCache>
            </c:strRef>
          </c:cat>
          <c:val>
            <c:numRef>
              <c:extLst>
                <c:ext xmlns:c15="http://schemas.microsoft.com/office/drawing/2012/chart" uri="{02D57815-91ED-43cb-92C2-25804820EDAC}">
                  <c15:fullRef>
                    <c15:sqref>'Ergebnis CCF'!$J$17:$J$21</c15:sqref>
                  </c15:fullRef>
                </c:ext>
              </c:extLst>
              <c:f>'Ergebnis CCF'!$J$17</c:f>
              <c:numCache>
                <c:formatCode>#,##0.00</c:formatCode>
                <c:ptCount val="1"/>
                <c:pt idx="0" formatCode="0.0%">
                  <c:v>0</c:v>
                </c:pt>
              </c:numCache>
            </c:numRef>
          </c:val>
          <c:extLst>
            <c:ext xmlns:c15="http://schemas.microsoft.com/office/drawing/2012/chart" uri="{02D57815-91ED-43cb-92C2-25804820EDAC}">
              <c15:categoryFilterExceptions>
                <c15:categoryFilterException>
                  <c15:sqref>'Ergebnis CCF'!$J$18</c15:sqref>
                  <c15:dLbl>
                    <c:idx val="0"/>
                    <c:layout>
                      <c:manualLayout>
                        <c:x val="-1.8822605965463108E-3"/>
                        <c:y val="-1.5840363829719459E-2"/>
                      </c:manualLayout>
                    </c:layout>
                    <c:showLegendKey val="0"/>
                    <c:showVal val="0"/>
                    <c:showCatName val="1"/>
                    <c:showSerName val="0"/>
                    <c:showPercent val="1"/>
                    <c:showBubbleSize val="0"/>
                    <c:extLst>
                      <c:ext uri="{CE6537A1-D6FC-4f65-9D91-7224C49458BB}"/>
                      <c:ext xmlns:c16="http://schemas.microsoft.com/office/drawing/2014/chart" uri="{C3380CC4-5D6E-409C-BE32-E72D297353CC}">
                        <c16:uniqueId val="{00000009-14CC-4C17-AF56-C560CB034B0B}"/>
                      </c:ext>
                    </c:extLst>
                  </c15:dLbl>
                </c15:categoryFilterException>
                <c15:categoryFilterException>
                  <c15:sqref>'Ergebnis CCF'!$J$19</c15:sqref>
                  <c15:dLbl>
                    <c:idx val="0"/>
                    <c:layout>
                      <c:manualLayout>
                        <c:x val="-0.16137990580847725"/>
                        <c:y val="8.4172378051619329E-3"/>
                      </c:manualLayout>
                    </c:layout>
                    <c:showLegendKey val="0"/>
                    <c:showVal val="0"/>
                    <c:showCatName val="1"/>
                    <c:showSerName val="0"/>
                    <c:showPercent val="1"/>
                    <c:showBubbleSize val="0"/>
                    <c:extLst>
                      <c:ext uri="{CE6537A1-D6FC-4f65-9D91-7224C49458BB}"/>
                      <c:ext xmlns:c16="http://schemas.microsoft.com/office/drawing/2014/chart" uri="{C3380CC4-5D6E-409C-BE32-E72D297353CC}">
                        <c16:uniqueId val="{0000000A-14CC-4C17-AF56-C560CB034B0B}"/>
                      </c:ext>
                    </c:extLst>
                  </c15:dLbl>
                </c15:categoryFilterException>
                <c15:categoryFilterException>
                  <c15:sqref>'Ergebnis CCF'!$J$20</c15:sqref>
                  <c15:dLbl>
                    <c:idx val="0"/>
                    <c:layout>
                      <c:manualLayout>
                        <c:x val="0.19842445054945046"/>
                        <c:y val="3.614455174306485E-2"/>
                      </c:manualLayout>
                    </c:layout>
                    <c:showLegendKey val="0"/>
                    <c:showVal val="0"/>
                    <c:showCatName val="1"/>
                    <c:showSerName val="0"/>
                    <c:showPercent val="1"/>
                    <c:showBubbleSize val="0"/>
                    <c:extLst>
                      <c:ext uri="{CE6537A1-D6FC-4f65-9D91-7224C49458BB}"/>
                      <c:ext xmlns:c16="http://schemas.microsoft.com/office/drawing/2014/chart" uri="{C3380CC4-5D6E-409C-BE32-E72D297353CC}">
                        <c16:uniqueId val="{0000000B-14CC-4C17-AF56-C560CB034B0B}"/>
                      </c:ext>
                    </c:extLst>
                  </c15:dLbl>
                </c15:categoryFilterException>
              </c15:categoryFilterExceptions>
            </c:ext>
            <c:ext xmlns:c16="http://schemas.microsoft.com/office/drawing/2014/chart" uri="{C3380CC4-5D6E-409C-BE32-E72D297353CC}">
              <c16:uniqueId val="{00000012-C514-46AA-8F74-C94F540F59E5}"/>
            </c:ext>
          </c:extLst>
        </c:ser>
        <c:dLbls>
          <c:showLegendKey val="0"/>
          <c:showVal val="0"/>
          <c:showCatName val="1"/>
          <c:showSerName val="0"/>
          <c:showPercent val="0"/>
          <c:showBubbleSize val="0"/>
          <c:showLeaderLines val="1"/>
        </c:dLbls>
        <c:extLst>
          <c:ext xmlns:c15="http://schemas.microsoft.com/office/drawing/2012/chart" uri="{02D57815-91ED-43cb-92C2-25804820EDAC}">
            <c15:filteredPieSeries>
              <c15:ser>
                <c:idx val="0"/>
                <c:order val="0"/>
                <c:spPr>
                  <a:ln w="38100">
                    <a:solidFill>
                      <a:schemeClr val="bg1"/>
                    </a:solidFill>
                  </a:ln>
                </c:spPr>
                <c:dPt>
                  <c:idx val="0"/>
                  <c:bubble3D val="0"/>
                  <c:spPr>
                    <a:solidFill>
                      <a:srgbClr val="8DC0E4"/>
                    </a:solidFill>
                    <a:ln w="38100">
                      <a:solidFill>
                        <a:schemeClr val="bg1"/>
                      </a:solidFill>
                    </a:ln>
                  </c:spPr>
                  <c:extLst>
                    <c:ext xmlns:c16="http://schemas.microsoft.com/office/drawing/2014/chart" uri="{C3380CC4-5D6E-409C-BE32-E72D297353CC}">
                      <c16:uniqueId val="{00000001-C514-46AA-8F74-C94F540F59E5}"/>
                    </c:ext>
                  </c:extLst>
                </c:dPt>
                <c:dPt>
                  <c:idx val="2"/>
                  <c:bubble3D val="0"/>
                  <c:spPr>
                    <a:solidFill>
                      <a:schemeClr val="accent5">
                        <a:lumMod val="90000"/>
                      </a:schemeClr>
                    </a:solidFill>
                    <a:ln w="38100">
                      <a:solidFill>
                        <a:schemeClr val="bg1"/>
                      </a:solidFill>
                    </a:ln>
                  </c:spPr>
                  <c:extLst>
                    <c:ext xmlns:c16="http://schemas.microsoft.com/office/drawing/2014/chart" uri="{C3380CC4-5D6E-409C-BE32-E72D297353CC}">
                      <c16:uniqueId val="{00000005-C514-46AA-8F74-C94F540F59E5}"/>
                    </c:ext>
                  </c:extLst>
                </c:dPt>
                <c:dPt>
                  <c:idx val="4"/>
                  <c:bubble3D val="0"/>
                  <c:spPr>
                    <a:solidFill>
                      <a:schemeClr val="accent5">
                        <a:lumMod val="75000"/>
                      </a:schemeClr>
                    </a:solidFill>
                    <a:ln w="38100">
                      <a:solidFill>
                        <a:schemeClr val="bg1"/>
                      </a:solidFill>
                    </a:ln>
                  </c:spPr>
                  <c:extLst>
                    <c:ext xmlns:c16="http://schemas.microsoft.com/office/drawing/2014/chart" uri="{C3380CC4-5D6E-409C-BE32-E72D297353CC}">
                      <c16:uniqueId val="{00000007-C514-46AA-8F74-C94F540F59E5}"/>
                    </c:ext>
                  </c:extLst>
                </c:dPt>
                <c:dLbls>
                  <c:dLbl>
                    <c:idx val="0"/>
                    <c:layout>
                      <c:manualLayout>
                        <c:x val="0.1388888888888889"/>
                        <c:y val="0.10185185185185185"/>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1-C514-46AA-8F74-C94F540F59E5}"/>
                      </c:ext>
                    </c:extLst>
                  </c:dLbl>
                  <c:dLbl>
                    <c:idx val="2"/>
                    <c:layout>
                      <c:manualLayout>
                        <c:x val="-8.8394479107932022E-2"/>
                        <c:y val="0.1067150345458414"/>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5-C514-46AA-8F74-C94F540F59E5}"/>
                      </c:ext>
                    </c:extLst>
                  </c:dLbl>
                  <c:dLbl>
                    <c:idx val="4"/>
                    <c:layout>
                      <c:manualLayout>
                        <c:x val="3.7778217493957517E-2"/>
                        <c:y val="-0.36397449282599476"/>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7-C514-46AA-8F74-C94F540F59E5}"/>
                      </c:ext>
                    </c:extLst>
                  </c:dLbl>
                  <c:numFmt formatCode="0.0\ %" sourceLinked="0"/>
                  <c:spPr>
                    <a:noFill/>
                    <a:ln>
                      <a:noFill/>
                    </a:ln>
                    <a:effectLst/>
                  </c:spPr>
                  <c:txPr>
                    <a:bodyPr/>
                    <a:lstStyle/>
                    <a:p>
                      <a:pPr>
                        <a:defRPr sz="1600"/>
                      </a:pPr>
                      <a:endParaRPr lang="de-DE"/>
                    </a:p>
                  </c:txPr>
                  <c:dLblPos val="outEnd"/>
                  <c:showLegendKey val="0"/>
                  <c:showVal val="0"/>
                  <c:showCatName val="1"/>
                  <c:showSerName val="0"/>
                  <c:showPercent val="1"/>
                  <c:showBubbleSize val="0"/>
                  <c:showLeaderLines val="1"/>
                  <c:extLst>
                    <c:ext uri="{CE6537A1-D6FC-4f65-9D91-7224C49458BB}"/>
                  </c:extLst>
                </c:dLbls>
                <c:cat>
                  <c:strRef>
                    <c:extLst>
                      <c:ext uri="{02D57815-91ED-43cb-92C2-25804820EDAC}">
                        <c15:fullRef>
                          <c15:sqref>'Ergebnis CCF'!$B$17:$B$21</c15:sqref>
                        </c15:fullRef>
                        <c15:formulaRef>
                          <c15:sqref>'Ergebnis CCF'!$B$17</c15:sqref>
                        </c15:formulaRef>
                      </c:ext>
                    </c:extLst>
                    <c:strCache>
                      <c:ptCount val="1"/>
                      <c:pt idx="0">
                        <c:v>2.1 Strombezüge</c:v>
                      </c:pt>
                    </c:strCache>
                  </c:strRef>
                </c:cat>
                <c:val>
                  <c:numRef>
                    <c:extLst>
                      <c:ext uri="{02D57815-91ED-43cb-92C2-25804820EDAC}">
                        <c15:fullRef>
                          <c15:sqref>'Ergebnis CCF'!$C$17:$C$21</c15:sqref>
                        </c15:fullRef>
                        <c15:formulaRef>
                          <c15:sqref>'Ergebnis CCF'!$C$17</c15:sqref>
                        </c15:formulaRef>
                      </c:ext>
                    </c:extLst>
                    <c:numCache>
                      <c:formatCode>General</c:formatCode>
                      <c:ptCount val="1"/>
                    </c:numCache>
                  </c:numRef>
                </c:val>
                <c:extLst>
                  <c:ext uri="{02D57815-91ED-43cb-92C2-25804820EDAC}">
                    <c15:categoryFilterExceptions>
                      <c15:categoryFilterException>
                        <c15:sqref>'Ergebnis CCF'!$C$18</c15:sqref>
                        <c15:spPr xmlns:c15="http://schemas.microsoft.com/office/drawing/2012/chart">
                          <a:solidFill>
                            <a:srgbClr val="B6DAF1">
                              <a:lumMod val="75000"/>
                            </a:srgbClr>
                          </a:solidFill>
                          <a:ln w="38100">
                            <a:solidFill>
                              <a:schemeClr val="bg1"/>
                            </a:solidFill>
                          </a:ln>
                        </c15:spPr>
                        <c15:bubble3D val="0"/>
                        <c15:dLbl>
                          <c:idx val="0"/>
                          <c:layout>
                            <c:manualLayout>
                              <c:x val="-9.1666666666666674E-2"/>
                              <c:y val="-4.5439632545931759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7-14CC-4C17-AF56-C560CB034B0B}"/>
                            </c:ext>
                          </c:extLst>
                        </c15:dLbl>
                      </c15:categoryFilterException>
                      <c15:categoryFilterException>
                        <c15:sqref>'Ergebnis CCF'!$C$21</c15:sqref>
                        <c15:dLbl>
                          <c:idx val="0"/>
                          <c:layout>
                            <c:manualLayout>
                              <c:x val="8.2402394608555515E-2"/>
                              <c:y val="-1.1359948649454167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8-14CC-4C17-AF56-C560CB034B0B}"/>
                            </c:ext>
                          </c:extLst>
                        </c15:dLbl>
                      </c15:categoryFilterException>
                    </c15:categoryFilterExceptions>
                  </c:ext>
                  <c:ext xmlns:c16="http://schemas.microsoft.com/office/drawing/2014/chart" uri="{C3380CC4-5D6E-409C-BE32-E72D297353CC}">
                    <c16:uniqueId val="{0000000A-C514-46AA-8F74-C94F540F59E5}"/>
                  </c:ext>
                </c:extLst>
              </c15:ser>
            </c15:filteredPieSeries>
            <c15:filteredPieSeries>
              <c15:ser>
                <c:idx val="1"/>
                <c:order val="1"/>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CCF'!$B$17:$B$21</c15:sqref>
                        </c15:fullRef>
                        <c15:formulaRef>
                          <c15:sqref>'Ergebnis CCF'!$B$17</c15:sqref>
                        </c15:formulaRef>
                      </c:ext>
                    </c:extLst>
                    <c:strCache>
                      <c:ptCount val="1"/>
                      <c:pt idx="0">
                        <c:v>2.1 Strombezüge</c:v>
                      </c:pt>
                    </c:strCache>
                  </c:strRef>
                </c:cat>
                <c:val>
                  <c:numRef>
                    <c:extLst>
                      <c:ext xmlns:c15="http://schemas.microsoft.com/office/drawing/2012/chart" uri="{02D57815-91ED-43cb-92C2-25804820EDAC}">
                        <c15:fullRef>
                          <c15:sqref>'Ergebnis CCF'!$D$17:$D$21</c15:sqref>
                        </c15:fullRef>
                        <c15:formulaRef>
                          <c15:sqref>'Ergebnis CCF'!$D$17</c15:sqref>
                        </c15:formulaRef>
                      </c:ext>
                    </c:extLst>
                    <c:numCache>
                      <c:formatCode>0.00</c:formatCode>
                      <c:ptCount val="1"/>
                      <c:pt idx="0" formatCode="#,##0.00">
                        <c:v>0</c:v>
                      </c:pt>
                    </c:numCache>
                  </c:numRef>
                </c:val>
                <c:extLst xmlns:c15="http://schemas.microsoft.com/office/drawing/2012/chart">
                  <c:ext xmlns:c16="http://schemas.microsoft.com/office/drawing/2014/chart" uri="{C3380CC4-5D6E-409C-BE32-E72D297353CC}">
                    <c16:uniqueId val="{0000000C-C514-46AA-8F74-C94F540F59E5}"/>
                  </c:ext>
                </c:extLst>
              </c15:ser>
            </c15:filteredPieSeries>
            <c15:filteredPieSeries>
              <c15:ser>
                <c:idx val="2"/>
                <c:order val="2"/>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CCF'!$B$17:$B$21</c15:sqref>
                        </c15:fullRef>
                        <c15:formulaRef>
                          <c15:sqref>'Ergebnis CCF'!$B$17</c15:sqref>
                        </c15:formulaRef>
                      </c:ext>
                    </c:extLst>
                    <c:strCache>
                      <c:ptCount val="1"/>
                      <c:pt idx="0">
                        <c:v>2.1 Strombezüge</c:v>
                      </c:pt>
                    </c:strCache>
                  </c:strRef>
                </c:cat>
                <c:val>
                  <c:numRef>
                    <c:extLst>
                      <c:ext xmlns:c15="http://schemas.microsoft.com/office/drawing/2012/chart" uri="{02D57815-91ED-43cb-92C2-25804820EDAC}">
                        <c15:fullRef>
                          <c15:sqref>'Ergebnis CCF'!$E$17:$E$21</c15:sqref>
                        </c15:fullRef>
                        <c15:formulaRef>
                          <c15:sqref>'Ergebnis CCF'!$E$17</c15:sqref>
                        </c15:formulaRef>
                      </c:ext>
                    </c:extLst>
                    <c:numCache>
                      <c:formatCode>0.00</c:formatCode>
                      <c:ptCount val="1"/>
                      <c:pt idx="0" formatCode="#,##0.00">
                        <c:v>0</c:v>
                      </c:pt>
                    </c:numCache>
                  </c:numRef>
                </c:val>
                <c:extLst xmlns:c15="http://schemas.microsoft.com/office/drawing/2012/chart">
                  <c:ext xmlns:c16="http://schemas.microsoft.com/office/drawing/2014/chart" uri="{C3380CC4-5D6E-409C-BE32-E72D297353CC}">
                    <c16:uniqueId val="{0000000D-C514-46AA-8F74-C94F540F59E5}"/>
                  </c:ext>
                </c:extLst>
              </c15:ser>
            </c15:filteredPieSeries>
            <c15:filteredPieSeries>
              <c15:ser>
                <c:idx val="3"/>
                <c:order val="3"/>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CCF'!$B$17:$B$21</c15:sqref>
                        </c15:fullRef>
                        <c15:formulaRef>
                          <c15:sqref>'Ergebnis CCF'!$B$17</c15:sqref>
                        </c15:formulaRef>
                      </c:ext>
                    </c:extLst>
                    <c:strCache>
                      <c:ptCount val="1"/>
                      <c:pt idx="0">
                        <c:v>2.1 Strombezüge</c:v>
                      </c:pt>
                    </c:strCache>
                  </c:strRef>
                </c:cat>
                <c:val>
                  <c:numRef>
                    <c:extLst>
                      <c:ext xmlns:c15="http://schemas.microsoft.com/office/drawing/2012/chart" uri="{02D57815-91ED-43cb-92C2-25804820EDAC}">
                        <c15:fullRef>
                          <c15:sqref>'Ergebnis CCF'!$F$17:$F$21</c15:sqref>
                        </c15:fullRef>
                        <c15:formulaRef>
                          <c15:sqref>'Ergebnis CCF'!$F$17</c15:sqref>
                        </c15:formulaRef>
                      </c:ext>
                    </c:extLst>
                    <c:numCache>
                      <c:formatCode>0.00</c:formatCode>
                      <c:ptCount val="1"/>
                      <c:pt idx="0" formatCode="#,##0.00">
                        <c:v>0</c:v>
                      </c:pt>
                    </c:numCache>
                  </c:numRef>
                </c:val>
                <c:extLst xmlns:c15="http://schemas.microsoft.com/office/drawing/2012/chart">
                  <c:ext xmlns:c16="http://schemas.microsoft.com/office/drawing/2014/chart" uri="{C3380CC4-5D6E-409C-BE32-E72D297353CC}">
                    <c16:uniqueId val="{0000000E-C514-46AA-8F74-C94F540F59E5}"/>
                  </c:ext>
                </c:extLst>
              </c15:ser>
            </c15:filteredPieSeries>
            <c15:filteredPieSeries>
              <c15:ser>
                <c:idx val="4"/>
                <c:order val="4"/>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CCF'!$B$17:$B$21</c15:sqref>
                        </c15:fullRef>
                        <c15:formulaRef>
                          <c15:sqref>'Ergebnis CCF'!$B$17</c15:sqref>
                        </c15:formulaRef>
                      </c:ext>
                    </c:extLst>
                    <c:strCache>
                      <c:ptCount val="1"/>
                      <c:pt idx="0">
                        <c:v>2.1 Strombezüge</c:v>
                      </c:pt>
                    </c:strCache>
                  </c:strRef>
                </c:cat>
                <c:val>
                  <c:numRef>
                    <c:extLst>
                      <c:ext xmlns:c15="http://schemas.microsoft.com/office/drawing/2012/chart" uri="{02D57815-91ED-43cb-92C2-25804820EDAC}">
                        <c15:fullRef>
                          <c15:sqref>'Ergebnis CCF'!$G$17:$G$21</c15:sqref>
                        </c15:fullRef>
                        <c15:formulaRef>
                          <c15:sqref>'Ergebnis CCF'!$G$17</c15:sqref>
                        </c15:formulaRef>
                      </c:ext>
                    </c:extLst>
                    <c:numCache>
                      <c:formatCode>0.00</c:formatCode>
                      <c:ptCount val="1"/>
                      <c:pt idx="0" formatCode="#,##0.00">
                        <c:v>0</c:v>
                      </c:pt>
                    </c:numCache>
                  </c:numRef>
                </c:val>
                <c:extLst xmlns:c15="http://schemas.microsoft.com/office/drawing/2012/chart">
                  <c:ext xmlns:c16="http://schemas.microsoft.com/office/drawing/2014/chart" uri="{C3380CC4-5D6E-409C-BE32-E72D297353CC}">
                    <c16:uniqueId val="{0000000F-C514-46AA-8F74-C94F540F59E5}"/>
                  </c:ext>
                </c:extLst>
              </c15:ser>
            </c15:filteredPieSeries>
            <c15:filteredPieSeries>
              <c15:ser>
                <c:idx val="5"/>
                <c:order val="5"/>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CCF'!$B$17:$B$21</c15:sqref>
                        </c15:fullRef>
                        <c15:formulaRef>
                          <c15:sqref>'Ergebnis CCF'!$B$17</c15:sqref>
                        </c15:formulaRef>
                      </c:ext>
                    </c:extLst>
                    <c:strCache>
                      <c:ptCount val="1"/>
                      <c:pt idx="0">
                        <c:v>2.1 Strombezüge</c:v>
                      </c:pt>
                    </c:strCache>
                  </c:strRef>
                </c:cat>
                <c:val>
                  <c:numRef>
                    <c:extLst>
                      <c:ext xmlns:c15="http://schemas.microsoft.com/office/drawing/2012/chart" uri="{02D57815-91ED-43cb-92C2-25804820EDAC}">
                        <c15:fullRef>
                          <c15:sqref>'Ergebnis CCF'!$H$17:$H$21</c15:sqref>
                        </c15:fullRef>
                        <c15:formulaRef>
                          <c15:sqref>'Ergebnis CCF'!$H$17</c15:sqref>
                        </c15:formulaRef>
                      </c:ext>
                    </c:extLst>
                    <c:numCache>
                      <c:formatCode>0.00</c:formatCode>
                      <c:ptCount val="1"/>
                      <c:pt idx="0" formatCode="#,##0.00">
                        <c:v>0</c:v>
                      </c:pt>
                    </c:numCache>
                  </c:numRef>
                </c:val>
                <c:extLst xmlns:c15="http://schemas.microsoft.com/office/drawing/2012/chart">
                  <c:ext xmlns:c16="http://schemas.microsoft.com/office/drawing/2014/chart" uri="{C3380CC4-5D6E-409C-BE32-E72D297353CC}">
                    <c16:uniqueId val="{00000010-C514-46AA-8F74-C94F540F59E5}"/>
                  </c:ext>
                </c:extLst>
              </c15:ser>
            </c15:filteredPieSeries>
            <c15:filteredPieSeries>
              <c15:ser>
                <c:idx val="6"/>
                <c:order val="6"/>
                <c:dLbls>
                  <c:spPr>
                    <a:noFill/>
                    <a:ln>
                      <a:noFill/>
                    </a:ln>
                    <a:effectLst/>
                  </c:spPr>
                  <c:showLegendKey val="0"/>
                  <c:showVal val="0"/>
                  <c:showCatName val="1"/>
                  <c:showSerName val="0"/>
                  <c:showPercent val="0"/>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CCF'!$B$17:$B$21</c15:sqref>
                        </c15:fullRef>
                        <c15:formulaRef>
                          <c15:sqref>'Ergebnis CCF'!$B$17</c15:sqref>
                        </c15:formulaRef>
                      </c:ext>
                    </c:extLst>
                    <c:strCache>
                      <c:ptCount val="1"/>
                      <c:pt idx="0">
                        <c:v>2.1 Strombezüge</c:v>
                      </c:pt>
                    </c:strCache>
                  </c:strRef>
                </c:cat>
                <c:val>
                  <c:numRef>
                    <c:extLst>
                      <c:ext xmlns:c15="http://schemas.microsoft.com/office/drawing/2012/chart" uri="{02D57815-91ED-43cb-92C2-25804820EDAC}">
                        <c15:fullRef>
                          <c15:sqref>'Ergebnis CCF'!$I$17:$I$21</c15:sqref>
                        </c15:fullRef>
                        <c15:formulaRef>
                          <c15:sqref>'Ergebnis CCF'!$I$17</c15:sqref>
                        </c15:formulaRef>
                      </c:ext>
                    </c:extLst>
                    <c:numCache>
                      <c:formatCode>#,##0.00</c:formatCode>
                      <c:ptCount val="1"/>
                      <c:pt idx="0">
                        <c:v>0</c:v>
                      </c:pt>
                    </c:numCache>
                  </c:numRef>
                </c:val>
                <c:extLst xmlns:c15="http://schemas.microsoft.com/office/drawing/2012/chart">
                  <c:ext xmlns:c16="http://schemas.microsoft.com/office/drawing/2014/chart" uri="{C3380CC4-5D6E-409C-BE32-E72D297353CC}">
                    <c16:uniqueId val="{00000011-C514-46AA-8F74-C94F540F59E5}"/>
                  </c:ext>
                </c:extLst>
              </c15:ser>
            </c15:filteredPieSeries>
          </c:ext>
        </c:extLst>
      </c:pie3DChart>
    </c:plotArea>
    <c:plotVisOnly val="1"/>
    <c:dispBlanksAs val="gap"/>
    <c:showDLblsOverMax val="0"/>
  </c:chart>
  <c:spPr>
    <a:gradFill>
      <a:gsLst>
        <a:gs pos="0">
          <a:schemeClr val="bg1"/>
        </a:gs>
        <a:gs pos="28000">
          <a:schemeClr val="accent4">
            <a:lumMod val="20000"/>
            <a:lumOff val="80000"/>
          </a:schemeClr>
        </a:gs>
      </a:gsLst>
      <a:path path="circle">
        <a:fillToRect l="50000" t="50000" r="50000" b="50000"/>
      </a:path>
    </a:gradFill>
  </c:sp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16"/>
    </mc:Choice>
    <mc:Fallback>
      <c:style val="16"/>
    </mc:Fallback>
  </mc:AlternateContent>
  <c:clrMapOvr bg1="lt1" tx1="dk1" bg2="lt2" tx2="dk2" accent1="accent1" accent2="accent2" accent3="accent3" accent4="accent4" accent5="accent5" accent6="accent6" hlink="hlink" folHlink="folHlink"/>
  <c:chart>
    <c:title>
      <c:tx>
        <c:rich>
          <a:bodyPr/>
          <a:lstStyle/>
          <a:p>
            <a:pPr>
              <a:defRPr sz="3200"/>
            </a:pPr>
            <a:r>
              <a:rPr lang="en-US" sz="1800" b="1" i="0" baseline="0">
                <a:effectLst/>
                <a:latin typeface="Arial" panose="020B0604020202020204" pitchFamily="34" charset="0"/>
                <a:cs typeface="Arial" panose="020B0604020202020204" pitchFamily="34" charset="0"/>
              </a:rPr>
              <a:t>Aufteilung der Scope 3-Emissionen</a:t>
            </a:r>
            <a:endParaRPr lang="de-DE" sz="1800">
              <a:effectLst/>
              <a:latin typeface="Arial" panose="020B0604020202020204" pitchFamily="34" charset="0"/>
              <a:cs typeface="Arial" panose="020B0604020202020204" pitchFamily="34" charset="0"/>
            </a:endParaRPr>
          </a:p>
        </c:rich>
      </c:tx>
      <c:layout>
        <c:manualLayout>
          <c:xMode val="edge"/>
          <c:yMode val="edge"/>
          <c:x val="0.36833916081383061"/>
          <c:y val="7.4369208571080569E-3"/>
        </c:manualLayout>
      </c:layout>
      <c:overlay val="0"/>
    </c:title>
    <c:autoTitleDeleted val="0"/>
    <c:view3D>
      <c:rotX val="75"/>
      <c:rotY val="0"/>
      <c:rAngAx val="0"/>
    </c:view3D>
    <c:floor>
      <c:thickness val="0"/>
    </c:floor>
    <c:sideWall>
      <c:thickness val="0"/>
      <c:spPr>
        <a:gradFill>
          <a:gsLst>
            <a:gs pos="0">
              <a:schemeClr val="bg1"/>
            </a:gs>
            <a:gs pos="28000">
              <a:schemeClr val="accent6">
                <a:lumMod val="20000"/>
                <a:lumOff val="80000"/>
              </a:schemeClr>
            </a:gs>
          </a:gsLst>
          <a:path path="circle">
            <a:fillToRect l="50000" t="50000" r="50000" b="50000"/>
          </a:path>
        </a:gradFill>
      </c:spPr>
    </c:sideWall>
    <c:backWall>
      <c:thickness val="0"/>
      <c:spPr>
        <a:gradFill>
          <a:gsLst>
            <a:gs pos="0">
              <a:schemeClr val="bg1"/>
            </a:gs>
            <a:gs pos="28000">
              <a:schemeClr val="accent6">
                <a:lumMod val="20000"/>
                <a:lumOff val="80000"/>
              </a:schemeClr>
            </a:gs>
          </a:gsLst>
          <a:path path="circle">
            <a:fillToRect l="50000" t="50000" r="50000" b="50000"/>
          </a:path>
        </a:gradFill>
      </c:spPr>
    </c:backWall>
    <c:plotArea>
      <c:layout>
        <c:manualLayout>
          <c:layoutTarget val="inner"/>
          <c:xMode val="edge"/>
          <c:yMode val="edge"/>
          <c:x val="5.6970713165667645E-2"/>
          <c:y val="0.15967810110029457"/>
          <c:w val="0.86168311656550167"/>
          <c:h val="0.75957825966354264"/>
        </c:manualLayout>
      </c:layout>
      <c:pie3DChart>
        <c:varyColors val="1"/>
        <c:ser>
          <c:idx val="7"/>
          <c:order val="7"/>
          <c:dLbls>
            <c:dLbl>
              <c:idx val="0"/>
              <c:layout>
                <c:manualLayout>
                  <c:x val="-1.4808896403019698E-2"/>
                  <c:y val="6.2286756551717237E-3"/>
                </c:manualLayout>
              </c:layout>
              <c:numFmt formatCode="0.0%" sourceLinked="0"/>
              <c:spPr>
                <a:noFill/>
                <a:ln>
                  <a:noFill/>
                </a:ln>
                <a:effectLst/>
              </c:spPr>
              <c:txPr>
                <a:bodyPr wrap="square" lIns="38100" tIns="19050" rIns="38100" bIns="19050" anchor="ctr">
                  <a:noAutofit/>
                </a:bodyPr>
                <a:lstStyle/>
                <a:p>
                  <a:pPr>
                    <a:defRPr sz="1200"/>
                  </a:pPr>
                  <a:endParaRPr lang="de-DE"/>
                </a:p>
              </c:txPr>
              <c:dLblPos val="bestFit"/>
              <c:showLegendKey val="0"/>
              <c:showVal val="0"/>
              <c:showCatName val="1"/>
              <c:showSerName val="0"/>
              <c:showPercent val="1"/>
              <c:showBubbleSize val="0"/>
              <c:extLst>
                <c:ext xmlns:c15="http://schemas.microsoft.com/office/drawing/2012/chart" uri="{CE6537A1-D6FC-4f65-9D91-7224C49458BB}">
                  <c15:layout>
                    <c:manualLayout>
                      <c:w val="0.14540723675925196"/>
                      <c:h val="8.7431608472250857E-2"/>
                    </c:manualLayout>
                  </c15:layout>
                </c:ext>
                <c:ext xmlns:c16="http://schemas.microsoft.com/office/drawing/2014/chart" uri="{C3380CC4-5D6E-409C-BE32-E72D297353CC}">
                  <c16:uniqueId val="{0000001B-526E-4C84-B3DE-78EE2EBE4AD8}"/>
                </c:ext>
              </c:extLst>
            </c:dLbl>
            <c:dLbl>
              <c:idx val="1"/>
              <c:layout>
                <c:manualLayout>
                  <c:x val="7.2379014906755107E-2"/>
                  <c:y val="-9.3323172114921315E-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2-526E-4C84-B3DE-78EE2EBE4AD8}"/>
                </c:ext>
              </c:extLst>
            </c:dLbl>
            <c:dLbl>
              <c:idx val="2"/>
              <c:layout>
                <c:manualLayout>
                  <c:x val="5.2399307711963786E-2"/>
                  <c:y val="-9.818057143644749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0-526E-4C84-B3DE-78EE2EBE4AD8}"/>
                </c:ext>
              </c:extLst>
            </c:dLbl>
            <c:dLbl>
              <c:idx val="3"/>
              <c:layout>
                <c:manualLayout>
                  <c:x val="-5.5915658422943E-2"/>
                  <c:y val="7.2935648360584653E-3"/>
                </c:manualLayout>
              </c:layout>
              <c:numFmt formatCode="0.0%" sourceLinked="0"/>
              <c:spPr>
                <a:noFill/>
                <a:ln>
                  <a:noFill/>
                </a:ln>
                <a:effectLst/>
              </c:spPr>
              <c:txPr>
                <a:bodyPr wrap="square" lIns="38100" tIns="19050" rIns="38100" bIns="19050" anchor="ctr">
                  <a:noAutofit/>
                </a:bodyPr>
                <a:lstStyle/>
                <a:p>
                  <a:pPr>
                    <a:defRPr sz="1200"/>
                  </a:pPr>
                  <a:endParaRPr lang="de-DE"/>
                </a:p>
              </c:txPr>
              <c:dLblPos val="bestFit"/>
              <c:showLegendKey val="0"/>
              <c:showVal val="0"/>
              <c:showCatName val="1"/>
              <c:showSerName val="0"/>
              <c:showPercent val="1"/>
              <c:showBubbleSize val="0"/>
              <c:extLst>
                <c:ext xmlns:c15="http://schemas.microsoft.com/office/drawing/2012/chart" uri="{CE6537A1-D6FC-4f65-9D91-7224C49458BB}">
                  <c15:layout>
                    <c:manualLayout>
                      <c:w val="0.12978240809505817"/>
                      <c:h val="8.8069795395405978E-2"/>
                    </c:manualLayout>
                  </c15:layout>
                </c:ext>
                <c:ext xmlns:c16="http://schemas.microsoft.com/office/drawing/2014/chart" uri="{C3380CC4-5D6E-409C-BE32-E72D297353CC}">
                  <c16:uniqueId val="{0000001C-526E-4C84-B3DE-78EE2EBE4AD8}"/>
                </c:ext>
              </c:extLst>
            </c:dLbl>
            <c:dLbl>
              <c:idx val="4"/>
              <c:layout>
                <c:manualLayout>
                  <c:x val="-7.4738589326057564E-2"/>
                  <c:y val="2.401104716639263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1-526E-4C84-B3DE-78EE2EBE4AD8}"/>
                </c:ext>
              </c:extLst>
            </c:dLbl>
            <c:dLbl>
              <c:idx val="5"/>
              <c:delete val="1"/>
              <c:extLst>
                <c:ext xmlns:c15="http://schemas.microsoft.com/office/drawing/2012/chart" uri="{CE6537A1-D6FC-4f65-9D91-7224C49458BB}"/>
                <c:ext xmlns:c16="http://schemas.microsoft.com/office/drawing/2014/chart" uri="{C3380CC4-5D6E-409C-BE32-E72D297353CC}">
                  <c16:uniqueId val="{0000000B-9504-4BC8-AE6D-0A924692CA1D}"/>
                </c:ext>
              </c:extLst>
            </c:dLbl>
            <c:dLbl>
              <c:idx val="6"/>
              <c:layout>
                <c:manualLayout>
                  <c:x val="-0.137151716880311"/>
                  <c:y val="2.108170458076070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504-4BC8-AE6D-0A924692CA1D}"/>
                </c:ext>
              </c:extLst>
            </c:dLbl>
            <c:numFmt formatCode="0.0%" sourceLinked="0"/>
            <c:spPr>
              <a:noFill/>
              <a:ln>
                <a:noFill/>
              </a:ln>
              <a:effectLst/>
            </c:spPr>
            <c:txPr>
              <a:bodyPr wrap="square" lIns="38100" tIns="19050" rIns="38100" bIns="19050" anchor="ctr">
                <a:spAutoFit/>
              </a:bodyPr>
              <a:lstStyle/>
              <a:p>
                <a:pPr>
                  <a:defRPr sz="1200"/>
                </a:pPr>
                <a:endParaRPr lang="de-DE"/>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'Ergebnis CCF'!$B$24:$B$60</c15:sqref>
                  </c15:fullRef>
                </c:ext>
              </c:extLst>
              <c:f>('Ergebnis CCF'!$B$24,'Ergebnis CCF'!$B$29:$B$30,'Ergebnis CCF'!$B$41,'Ergebnis CCF'!$B$45,'Ergebnis CCF'!$B$53,'Ergebnis CCF'!$B$58)</c:f>
              <c:strCache>
                <c:ptCount val="7"/>
                <c:pt idx="0">
                  <c:v>3.1 Eingekaufte Waren und Dienstleistungen</c:v>
                </c:pt>
                <c:pt idx="1">
                  <c:v>3.2 Kapitalgüter</c:v>
                </c:pt>
                <c:pt idx="2">
                  <c:v>3.3 Energiebedingte Vorkette</c:v>
                </c:pt>
                <c:pt idx="3">
                  <c:v>3.5 Abfall und Abwasser</c:v>
                </c:pt>
                <c:pt idx="4">
                  <c:v>3.6 Dienstreisen</c:v>
                </c:pt>
                <c:pt idx="5">
                  <c:v>3.8 Vorgelagerte geleaste Anlagen</c:v>
                </c:pt>
                <c:pt idx="6">
                  <c:v>3.13 Nachgelagerte verleaste Anlagen</c:v>
                </c:pt>
              </c:strCache>
            </c:strRef>
          </c:cat>
          <c:val>
            <c:numRef>
              <c:extLst>
                <c:ext xmlns:c15="http://schemas.microsoft.com/office/drawing/2012/chart" uri="{02D57815-91ED-43cb-92C2-25804820EDAC}">
                  <c15:fullRef>
                    <c15:sqref>'Ergebnis CCF'!$J$24:$J$60</c15:sqref>
                  </c15:fullRef>
                </c:ext>
              </c:extLst>
              <c:f>('Ergebnis CCF'!$J$24,'Ergebnis CCF'!$J$29:$J$30,'Ergebnis CCF'!$J$41,'Ergebnis CCF'!$J$45,'Ergebnis CCF'!$J$53,'Ergebnis CCF'!$J$58)</c:f>
              <c:numCache>
                <c:formatCode>0.0%</c:formatCode>
                <c:ptCount val="7"/>
                <c:pt idx="0">
                  <c:v>0</c:v>
                </c:pt>
                <c:pt idx="1">
                  <c:v>0</c:v>
                </c:pt>
                <c:pt idx="2">
                  <c:v>0</c:v>
                </c:pt>
                <c:pt idx="3">
                  <c:v>0</c:v>
                </c:pt>
                <c:pt idx="4">
                  <c:v>0</c:v>
                </c:pt>
                <c:pt idx="5">
                  <c:v>0</c:v>
                </c:pt>
                <c:pt idx="6">
                  <c:v>0</c:v>
                </c:pt>
              </c:numCache>
            </c:numRef>
          </c:val>
          <c:extLst>
            <c:ext xmlns:c15="http://schemas.microsoft.com/office/drawing/2012/chart" uri="{02D57815-91ED-43cb-92C2-25804820EDAC}">
              <c15:categoryFilterExceptions>
                <c15:categoryFilterException>
                  <c15:sqref>'Ergebnis CCF'!$J$27</c15:sqref>
                  <c15:dLbl>
                    <c:idx val="0"/>
                    <c:layout>
                      <c:manualLayout>
                        <c:x val="6.6826531257219218E-3"/>
                        <c:y val="-1.0368723040130957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C-566F-4542-AF5E-25F0556F7A92}"/>
                      </c:ext>
                    </c:extLst>
                  </c15:dLbl>
                </c15:categoryFilterException>
                <c15:categoryFilterException>
                  <c15:sqref>'Ergebnis CCF'!$J$28</c15:sqref>
                  <c15:dLbl>
                    <c:idx val="0"/>
                    <c:layout>
                      <c:manualLayout>
                        <c:x val="6.1746915034583551E-2"/>
                        <c:y val="1.9200294670234597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D-566F-4542-AF5E-25F0556F7A92}"/>
                      </c:ext>
                    </c:extLst>
                  </c15:dLbl>
                </c15:categoryFilterException>
                <c15:categoryFilterException>
                  <c15:sqref>'Ergebnis CCF'!$J$31</c15:sqref>
                  <c15:dLbl>
                    <c:idx val="2"/>
                    <c:layout>
                      <c:manualLayout>
                        <c:x val="2.8300669390850786E-2"/>
                        <c:y val="5.4109921343388406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E-566F-4542-AF5E-25F0556F7A92}"/>
                      </c:ext>
                    </c:extLst>
                  </c15:dLbl>
                </c15:categoryFilterException>
                <c15:categoryFilterException>
                  <c15:sqref>'Ergebnis CCF'!$J$32</c15:sqref>
                  <c15:dLbl>
                    <c:idx val="2"/>
                    <c:layout>
                      <c:manualLayout>
                        <c:x val="3.2159851580512176E-2"/>
                        <c:y val="0.10472888001946143"/>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F-566F-4542-AF5E-25F0556F7A92}"/>
                      </c:ext>
                    </c:extLst>
                  </c15:dLbl>
                </c15:categoryFilterException>
                <c15:categoryFilterException>
                  <c15:sqref>'Ergebnis CCF'!$J$33</c15:sqref>
                  <c15:dLbl>
                    <c:idx val="2"/>
                    <c:layout>
                      <c:manualLayout>
                        <c:x val="1.2863940632204945E-2"/>
                        <c:y val="-3.1418664005838426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0-566F-4542-AF5E-25F0556F7A92}"/>
                      </c:ext>
                    </c:extLst>
                  </c15:dLbl>
                </c15:categoryFilterException>
                <c15:categoryFilterException>
                  <c15:sqref>'Ergebnis CCF'!$J$34</c15:sqref>
                  <c15:dLbl>
                    <c:idx val="2"/>
                    <c:layout>
                      <c:manualLayout>
                        <c:x val="3.4732639706953262E-2"/>
                        <c:y val="0.15011139469456125"/>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1-566F-4542-AF5E-25F0556F7A92}"/>
                      </c:ext>
                    </c:extLst>
                  </c15:dLbl>
                </c15:categoryFilterException>
                <c15:categoryFilterException>
                  <c15:sqref>'Ergebnis CCF'!$J$35</c15:sqref>
                  <c15:dLbl>
                    <c:idx val="2"/>
                    <c:layout>
                      <c:manualLayout>
                        <c:x val="-2.1868699074748407E-2"/>
                        <c:y val="-0.17803909603308449"/>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2-566F-4542-AF5E-25F0556F7A92}"/>
                      </c:ext>
                    </c:extLst>
                  </c15:dLbl>
                </c15:categoryFilterException>
                <c15:categoryFilterException>
                  <c15:sqref>'Ergebnis CCF'!$J$36</c15:sqref>
                  <c15:dLbl>
                    <c:idx val="2"/>
                    <c:layout>
                      <c:manualLayout>
                        <c:x val="5.9174126908142756E-2"/>
                        <c:y val="0.20422131603794966"/>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3-566F-4542-AF5E-25F0556F7A92}"/>
                      </c:ext>
                    </c:extLst>
                  </c15:dLbl>
                </c15:categoryFilterException>
                <c15:categoryFilterException>
                  <c15:sqref>'Ergebnis CCF'!$J$37</c15:sqref>
                  <c15:dLbl>
                    <c:idx val="2"/>
                    <c:layout>
                      <c:manualLayout>
                        <c:x val="1.6723122821866335E-2"/>
                        <c:y val="-7.5055697347280695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4-566F-4542-AF5E-25F0556F7A92}"/>
                      </c:ext>
                    </c:extLst>
                  </c15:dLbl>
                </c15:categoryFilterException>
                <c15:categoryFilterException>
                  <c15:sqref>'Ergebnis CCF'!$J$38</c15:sqref>
                  <c15:dLbl>
                    <c:idx val="2"/>
                    <c:delete val="1"/>
                    <c:extLst>
                      <c:ext uri="{CE6537A1-D6FC-4f65-9D91-7224C49458BB}"/>
                      <c:ext xmlns:c16="http://schemas.microsoft.com/office/drawing/2014/chart" uri="{C3380CC4-5D6E-409C-BE32-E72D297353CC}">
                        <c16:uniqueId val="{00000015-566F-4542-AF5E-25F0556F7A92}"/>
                      </c:ext>
                    </c:extLst>
                  </c15:dLbl>
                </c15:categoryFilterException>
                <c15:categoryFilterException>
                  <c15:sqref>'Ergebnis CCF'!$J$39</c15:sqref>
                  <c15:dLbl>
                    <c:idx val="2"/>
                    <c:layout>
                      <c:manualLayout>
                        <c:x val="3.3578276315148112E-3"/>
                        <c:y val="1.150987783871818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6-566F-4542-AF5E-25F0556F7A92}"/>
                      </c:ext>
                    </c:extLst>
                  </c15:dLbl>
                </c15:categoryFilterException>
                <c15:categoryFilterException>
                  <c15:sqref>'Ergebnis CCF'!$J$40</c15:sqref>
                  <c15:dLbl>
                    <c:idx val="2"/>
                    <c:layout>
                      <c:manualLayout>
                        <c:x val="3.165039620314869E-3"/>
                        <c:y val="0.30085954948741173"/>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7-566F-4542-AF5E-25F0556F7A92}"/>
                      </c:ext>
                    </c:extLst>
                  </c15:dLbl>
                </c15:categoryFilterException>
                <c15:categoryFilterException>
                  <c15:sqref>'Ergebnis CCF'!$J$43</c15:sqref>
                  <c15:dLbl>
                    <c:idx val="3"/>
                    <c:layout>
                      <c:manualLayout>
                        <c:x val="4.2623099370554147E-3"/>
                        <c:y val="1.2364248823205845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8-566F-4542-AF5E-25F0556F7A92}"/>
                      </c:ext>
                    </c:extLst>
                  </c15:dLbl>
                </c15:categoryFilterException>
                <c15:categoryFilterException>
                  <c15:sqref>'Ergebnis CCF'!$J$50</c15:sqref>
                  <c15:dLbl>
                    <c:idx val="4"/>
                    <c:delete val="1"/>
                    <c:extLst>
                      <c:ext uri="{CE6537A1-D6FC-4f65-9D91-7224C49458BB}"/>
                      <c:ext xmlns:c16="http://schemas.microsoft.com/office/drawing/2014/chart" uri="{C3380CC4-5D6E-409C-BE32-E72D297353CC}">
                        <c16:uniqueId val="{00000019-566F-4542-AF5E-25F0556F7A92}"/>
                      </c:ext>
                    </c:extLst>
                  </c15:dLbl>
                </c15:categoryFilterException>
                <c15:categoryFilterException>
                  <c15:sqref>'Ergebnis CCF'!$J$52</c15:sqref>
                  <c15:dLbl>
                    <c:idx val="4"/>
                    <c:delete val="1"/>
                    <c:extLst>
                      <c:ext uri="{CE6537A1-D6FC-4f65-9D91-7224C49458BB}"/>
                      <c:ext xmlns:c16="http://schemas.microsoft.com/office/drawing/2014/chart" uri="{C3380CC4-5D6E-409C-BE32-E72D297353CC}">
                        <c16:uniqueId val="{0000001A-566F-4542-AF5E-25F0556F7A92}"/>
                      </c:ext>
                    </c:extLst>
                  </c15:dLbl>
                </c15:categoryFilterException>
                <c15:categoryFilterException>
                  <c15:sqref>'Ergebnis CCF'!$J$54</c15:sqref>
                  <c15:dLbl>
                    <c:idx val="5"/>
                    <c:delete val="1"/>
                    <c:extLst>
                      <c:ext uri="{CE6537A1-D6FC-4f65-9D91-7224C49458BB}"/>
                      <c:ext xmlns:c16="http://schemas.microsoft.com/office/drawing/2014/chart" uri="{C3380CC4-5D6E-409C-BE32-E72D297353CC}">
                        <c16:uniqueId val="{0000001B-566F-4542-AF5E-25F0556F7A92}"/>
                      </c:ext>
                    </c:extLst>
                  </c15:dLbl>
                </c15:categoryFilterException>
                <c15:categoryFilterException>
                  <c15:sqref>'Ergebnis CCF'!$J$55</c15:sqref>
                  <c15:dLbl>
                    <c:idx val="5"/>
                    <c:delete val="1"/>
                    <c:extLst>
                      <c:ext uri="{CE6537A1-D6FC-4f65-9D91-7224C49458BB}"/>
                      <c:ext xmlns:c16="http://schemas.microsoft.com/office/drawing/2014/chart" uri="{C3380CC4-5D6E-409C-BE32-E72D297353CC}">
                        <c16:uniqueId val="{0000001C-566F-4542-AF5E-25F0556F7A92}"/>
                      </c:ext>
                    </c:extLst>
                  </c15:dLbl>
                </c15:categoryFilterException>
                <c15:categoryFilterException>
                  <c15:sqref>'Ergebnis CCF'!$J$56</c15:sqref>
                  <c15:dLbl>
                    <c:idx val="5"/>
                    <c:layout>
                      <c:manualLayout>
                        <c:x val="0"/>
                        <c:y val="-0.10419991603785991"/>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D-566F-4542-AF5E-25F0556F7A92}"/>
                      </c:ext>
                    </c:extLst>
                  </c15:dLbl>
                </c15:categoryFilterException>
                <c15:categoryFilterException>
                  <c15:sqref>'Ergebnis CCF'!$J$57</c15:sqref>
                  <c15:dLbl>
                    <c:idx val="5"/>
                    <c:layout>
                      <c:manualLayout>
                        <c:x val="-3.6576560231617767E-4"/>
                        <c:y val="0.37926809938314821"/>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E-566F-4542-AF5E-25F0556F7A92}"/>
                      </c:ext>
                    </c:extLst>
                  </c15:dLbl>
                </c15:categoryFilterException>
                <c15:categoryFilterException>
                  <c15:sqref>'Ergebnis CCF'!$J$59</c15:sqref>
                  <c15:dLbl>
                    <c:idx val="6"/>
                    <c:layout>
                      <c:manualLayout>
                        <c:x val="-2.1100264135432462E-3"/>
                        <c:y val="-7.6582430778613889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1F-566F-4542-AF5E-25F0556F7A92}"/>
                      </c:ext>
                    </c:extLst>
                  </c15:dLbl>
                </c15:categoryFilterException>
                <c15:categoryFilterException>
                  <c15:sqref>'Ergebnis CCF'!$J$60</c15:sqref>
                  <c15:dLbl>
                    <c:idx val="6"/>
                    <c:layout>
                      <c:manualLayout>
                        <c:x val="-2.1100264135432462E-3"/>
                        <c:y val="-7.2935648360585997E-3"/>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20-566F-4542-AF5E-25F0556F7A92}"/>
                      </c:ext>
                    </c:extLst>
                  </c15:dLbl>
                </c15:categoryFilterException>
              </c15:categoryFilterExceptions>
            </c:ext>
            <c:ext xmlns:c16="http://schemas.microsoft.com/office/drawing/2014/chart" uri="{C3380CC4-5D6E-409C-BE32-E72D297353CC}">
              <c16:uniqueId val="{0000001A-D2AC-47B2-AD6C-F6F0799EF435}"/>
            </c:ext>
          </c:extLst>
        </c:ser>
        <c:dLbls>
          <c:dLblPos val="bestFit"/>
          <c:showLegendKey val="0"/>
          <c:showVal val="0"/>
          <c:showCatName val="1"/>
          <c:showSerName val="0"/>
          <c:showPercent val="1"/>
          <c:showBubbleSize val="0"/>
          <c:showLeaderLines val="1"/>
        </c:dLbls>
        <c:extLst>
          <c:ext xmlns:c15="http://schemas.microsoft.com/office/drawing/2012/chart" uri="{02D57815-91ED-43cb-92C2-25804820EDAC}">
            <c15:filteredPieSeries>
              <c15:ser>
                <c:idx val="0"/>
                <c:order val="0"/>
                <c:dLbls>
                  <c:dLbl>
                    <c:idx val="0"/>
                    <c:layout>
                      <c:manualLayout>
                        <c:x val="6.5488267325622702E-3"/>
                        <c:y val="-7.9947206470833247E-3"/>
                      </c:manualLayout>
                    </c:layout>
                    <c:numFmt formatCode="0.0\ %" sourceLinked="0"/>
                    <c:spPr/>
                    <c:txPr>
                      <a:bodyPr rot="0" vert="horz" anchor="ctr" anchorCtr="1"/>
                      <a:lstStyle/>
                      <a:p>
                        <a:pPr>
                          <a:defRPr sz="1600"/>
                        </a:pPr>
                        <a:endParaRPr lang="de-DE"/>
                      </a:p>
                    </c:txPr>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6-D2AC-47B2-AD6C-F6F0799EF435}"/>
                      </c:ext>
                    </c:extLst>
                  </c:dLbl>
                  <c:numFmt formatCode="0.0\ %" sourceLinked="0"/>
                  <c:spPr>
                    <a:noFill/>
                    <a:ln>
                      <a:noFill/>
                    </a:ln>
                    <a:effectLst/>
                  </c:spPr>
                  <c:txPr>
                    <a:bodyPr rot="0" vert="horz" anchor="ctr" anchorCtr="1"/>
                    <a:lstStyle/>
                    <a:p>
                      <a:pPr>
                        <a:defRPr sz="1600"/>
                      </a:pPr>
                      <a:endParaRPr lang="de-DE"/>
                    </a:p>
                  </c:txPr>
                  <c:dLblPos val="bestFit"/>
                  <c:showLegendKey val="0"/>
                  <c:showVal val="0"/>
                  <c:showCatName val="1"/>
                  <c:showSerName val="0"/>
                  <c:showPercent val="1"/>
                  <c:showBubbleSize val="0"/>
                  <c:showLeaderLines val="1"/>
                  <c:extLst>
                    <c:ext uri="{CE6537A1-D6FC-4f65-9D91-7224C49458BB}"/>
                  </c:extLst>
                </c:dLbls>
                <c:cat>
                  <c:strRef>
                    <c:extLst>
                      <c:ext uri="{02D57815-91ED-43cb-92C2-25804820EDAC}">
                        <c15:fullRef>
                          <c15:sqref>'Ergebnis CCF'!$B$24:$B$60</c15:sqref>
                        </c15:fullRef>
                        <c15:formulaRef>
                          <c15:sqref>('Ergebnis CCF'!$B$24,'Ergebnis CCF'!$B$29:$B$30,'Ergebnis CCF'!$B$41,'Ergebnis CCF'!$B$45,'Ergebnis CCF'!$B$53,'Ergebnis CCF'!$B$58)</c15:sqref>
                        </c15:formulaRef>
                      </c:ext>
                    </c:extLst>
                    <c:strCache>
                      <c:ptCount val="7"/>
                      <c:pt idx="0">
                        <c:v>3.1 Eingekaufte Waren und Dienstleistungen</c:v>
                      </c:pt>
                      <c:pt idx="1">
                        <c:v>3.2 Kapitalgüter</c:v>
                      </c:pt>
                      <c:pt idx="2">
                        <c:v>3.3 Energiebedingte Vorkette</c:v>
                      </c:pt>
                      <c:pt idx="3">
                        <c:v>3.5 Abfall und Abwasser</c:v>
                      </c:pt>
                      <c:pt idx="4">
                        <c:v>3.6 Dienstreisen</c:v>
                      </c:pt>
                      <c:pt idx="5">
                        <c:v>3.8 Vorgelagerte geleaste Anlagen</c:v>
                      </c:pt>
                      <c:pt idx="6">
                        <c:v>3.13 Nachgelagerte verleaste Anlagen</c:v>
                      </c:pt>
                    </c:strCache>
                  </c:strRef>
                </c:cat>
                <c:val>
                  <c:numRef>
                    <c:extLst>
                      <c:ext uri="{02D57815-91ED-43cb-92C2-25804820EDAC}">
                        <c15:fullRef>
                          <c15:sqref>'Ergebnis CCF'!$C$24:$C$60</c15:sqref>
                        </c15:fullRef>
                        <c15:formulaRef>
                          <c15:sqref>('Ergebnis CCF'!$C$24,'Ergebnis CCF'!$C$29:$C$30,'Ergebnis CCF'!$C$41,'Ergebnis CCF'!$C$45,'Ergebnis CCF'!$C$53,'Ergebnis CCF'!$C$58)</c15:sqref>
                        </c15:formulaRef>
                      </c:ext>
                    </c:extLst>
                    <c:numCache>
                      <c:formatCode>General</c:formatCode>
                      <c:ptCount val="7"/>
                    </c:numCache>
                  </c:numRef>
                </c:val>
                <c:extLst>
                  <c:ext uri="{02D57815-91ED-43cb-92C2-25804820EDAC}">
                    <c15:categoryFilterExceptions>
                      <c15:categoryFilterException>
                        <c15:sqref>'Ergebnis CCF'!$C$25</c15:sqref>
                        <c15:dLbl>
                          <c:idx val="0"/>
                          <c:layout>
                            <c:manualLayout>
                              <c:x val="-0.143610815521723"/>
                              <c:y val="1.7842593276650996E-4"/>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0-566F-4542-AF5E-25F0556F7A92}"/>
                            </c:ext>
                          </c:extLst>
                        </c15:dLbl>
                      </c15:categoryFilterException>
                      <c15:categoryFilterException>
                        <c15:sqref>'Ergebnis CCF'!$C$26</c15:sqref>
                        <c15:dLbl>
                          <c:idx val="0"/>
                          <c:layout>
                            <c:manualLayout>
                              <c:x val="-0.13884701914668204"/>
                              <c:y val="-9.5437478178327128E-4"/>
                            </c:manualLayout>
                          </c:layout>
                          <c:numFmt formatCode="0.0\ %" sourceLinked="0"/>
                          <c:spPr/>
                          <c:txPr>
                            <a:bodyPr rot="0" vert="horz" anchor="ctr" anchorCtr="1"/>
                            <a:lstStyle/>
                            <a:p>
                              <a:pPr>
                                <a:defRPr sz="1600"/>
                              </a:pPr>
                              <a:endParaRPr lang="de-DE"/>
                            </a:p>
                          </c:txPr>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1-566F-4542-AF5E-25F0556F7A92}"/>
                            </c:ext>
                          </c:extLst>
                        </c15:dLbl>
                      </c15:categoryFilterException>
                      <c15:categoryFilterException>
                        <c15:sqref>'Ergebnis CCF'!$C$27</c15:sqref>
                        <c15:dLbl>
                          <c:idx val="0"/>
                          <c:layout>
                            <c:manualLayout>
                              <c:x val="-0.13680050062258831"/>
                              <c:y val="6.7548039407202881E-4"/>
                            </c:manualLayout>
                          </c:layout>
                          <c:numFmt formatCode="0.0\ %" sourceLinked="0"/>
                          <c:spPr/>
                          <c:txPr>
                            <a:bodyPr rot="0" vert="horz" anchor="ctr" anchorCtr="1"/>
                            <a:lstStyle/>
                            <a:p>
                              <a:pPr>
                                <a:defRPr sz="1600"/>
                              </a:pPr>
                              <a:endParaRPr lang="de-DE"/>
                            </a:p>
                          </c:txPr>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2-566F-4542-AF5E-25F0556F7A92}"/>
                            </c:ext>
                          </c:extLst>
                        </c15:dLbl>
                      </c15:categoryFilterException>
                      <c15:categoryFilterException>
                        <c15:sqref>'Ergebnis CCF'!$C$28</c15:sqref>
                        <c15:dLbl>
                          <c:idx val="0"/>
                          <c:layout>
                            <c:manualLayout>
                              <c:x val="3.1442890223630393E-2"/>
                              <c:y val="-5.5880856801026987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3-566F-4542-AF5E-25F0556F7A92}"/>
                            </c:ext>
                          </c:extLst>
                        </c15:dLbl>
                      </c15:categoryFilterException>
                      <c15:categoryFilterException>
                        <c15:sqref>'Ergebnis CCF'!$C$31</c15:sqref>
                        <c15:dLbl>
                          <c:idx val="2"/>
                          <c:layout>
                            <c:manualLayout>
                              <c:x val="1.0987096813958992E-2"/>
                              <c:y val="6.6121840588137804E-3"/>
                            </c:manualLayout>
                          </c:layout>
                          <c:numFmt formatCode="0.0\ %" sourceLinked="0"/>
                          <c:spPr/>
                          <c:txPr>
                            <a:bodyPr rot="0" vert="horz" anchor="ctr" anchorCtr="1"/>
                            <a:lstStyle/>
                            <a:p>
                              <a:pPr>
                                <a:defRPr sz="1600"/>
                              </a:pPr>
                              <a:endParaRPr lang="de-DE"/>
                            </a:p>
                          </c:txPr>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4-566F-4542-AF5E-25F0556F7A92}"/>
                            </c:ext>
                          </c:extLst>
                        </c15:dLbl>
                      </c15:categoryFilterException>
                      <c15:categoryFilterException>
                        <c15:sqref>'Ergebnis CCF'!$C$32</c15:sqref>
                        <c15:dLbl>
                          <c:idx val="2"/>
                          <c:layout>
                            <c:manualLayout>
                              <c:x val="1.1887614086587759E-2"/>
                              <c:y val="5.06157054403895E-2"/>
                            </c:manualLayout>
                          </c:layout>
                          <c:numFmt formatCode="0.0\ %" sourceLinked="0"/>
                          <c:spPr/>
                          <c:txPr>
                            <a:bodyPr rot="0" vert="horz" anchor="ctr" anchorCtr="1"/>
                            <a:lstStyle/>
                            <a:p>
                              <a:pPr>
                                <a:defRPr sz="1600"/>
                              </a:pPr>
                              <a:endParaRPr lang="de-DE"/>
                            </a:p>
                          </c:txPr>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5-566F-4542-AF5E-25F0556F7A92}"/>
                            </c:ext>
                          </c:extLst>
                        </c15:dLbl>
                      </c15:categoryFilterException>
                      <c15:categoryFilterException>
                        <c15:sqref>'Ergebnis CCF'!$C$33</c15:sqref>
                        <c15:spPr xmlns:c15="http://schemas.microsoft.com/office/drawing/2012/chart">
                          <a:solidFill>
                            <a:schemeClr val="accent6"/>
                          </a:solidFill>
                        </c15:spPr>
                        <c15:dLbl>
                          <c:idx val="2"/>
                          <c:layout>
                            <c:manualLayout>
                              <c:x val="-1.18349987225639E-2"/>
                              <c:y val="6.4011246732439492E-2"/>
                            </c:manualLayout>
                          </c:layout>
                          <c:numFmt formatCode="0.0\ %" sourceLinked="0"/>
                          <c:spPr/>
                          <c:txPr>
                            <a:bodyPr rot="0" vert="horz" anchor="ctr" anchorCtr="1"/>
                            <a:lstStyle/>
                            <a:p>
                              <a:pPr>
                                <a:defRPr sz="1600"/>
                              </a:pPr>
                              <a:endParaRPr lang="de-DE"/>
                            </a:p>
                          </c:txPr>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6-566F-4542-AF5E-25F0556F7A92}"/>
                            </c:ext>
                          </c:extLst>
                        </c15:dLbl>
                      </c15:categoryFilterException>
                      <c15:categoryFilterException>
                        <c15:sqref>'Ergebnis CCF'!$C$34</c15:sqref>
                        <c15:spPr xmlns:c15="http://schemas.microsoft.com/office/drawing/2012/chart">
                          <a:solidFill>
                            <a:schemeClr val="accent6">
                              <a:lumMod val="75000"/>
                            </a:schemeClr>
                          </a:solidFill>
                        </c15:spPr>
                        <c15:dLbl>
                          <c:idx val="2"/>
                          <c:layout>
                            <c:manualLayout>
                              <c:x val="5.6110072652065204E-2"/>
                              <c:y val="-3.2159119655957503E-2"/>
                            </c:manualLayout>
                          </c:layout>
                          <c:numFmt formatCode="0.0\ %" sourceLinked="0"/>
                          <c:spPr/>
                          <c:txPr>
                            <a:bodyPr rot="0" vert="horz" anchor="ctr" anchorCtr="1"/>
                            <a:lstStyle/>
                            <a:p>
                              <a:pPr>
                                <a:defRPr sz="1600"/>
                              </a:pPr>
                              <a:endParaRPr lang="de-DE"/>
                            </a:p>
                          </c:txPr>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7-566F-4542-AF5E-25F0556F7A92}"/>
                            </c:ext>
                          </c:extLst>
                        </c15:dLbl>
                      </c15:categoryFilterException>
                      <c15:categoryFilterException>
                        <c15:sqref>'Ergebnis CCF'!$C$35</c15:sqref>
                        <c15:spPr xmlns:c15="http://schemas.microsoft.com/office/drawing/2012/chart">
                          <a:solidFill>
                            <a:schemeClr val="accent6">
                              <a:lumMod val="50000"/>
                            </a:schemeClr>
                          </a:solidFill>
                        </c15:spPr>
                        <c15:dLbl>
                          <c:idx val="2"/>
                          <c:layout>
                            <c:manualLayout>
                              <c:x val="-5.6747704036005826E-3"/>
                              <c:y val="-2.270617838303773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8-566F-4542-AF5E-25F0556F7A92}"/>
                            </c:ext>
                          </c:extLst>
                        </c15:dLbl>
                      </c15:categoryFilterException>
                      <c15:categoryFilterException>
                        <c15:sqref>'Ergebnis CCF'!$C$36</c15:sqref>
                        <c15:dLbl>
                          <c:idx val="2"/>
                          <c:layout>
                            <c:manualLayout>
                              <c:x val="-2.3834486460223764E-2"/>
                              <c:y val="-1.5221386007814038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9-566F-4542-AF5E-25F0556F7A92}"/>
                            </c:ext>
                          </c:extLst>
                        </c15:dLbl>
                      </c15:categoryFilterException>
                      <c15:categoryFilterException>
                        <c15:sqref>'Ergebnis CCF'!$C$38</c15:sqref>
                        <c15:dLbl>
                          <c:idx val="2"/>
                          <c:layout>
                            <c:manualLayout>
                              <c:x val="-8.8811494963186521E-2"/>
                              <c:y val="3.7509331102178231E-2"/>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A-566F-4542-AF5E-25F0556F7A92}"/>
                            </c:ext>
                          </c:extLst>
                        </c15:dLbl>
                      </c15:categoryFilterException>
                      <c15:categoryFilterException>
                        <c15:sqref>'Ergebnis CCF'!$C$39</c15:sqref>
                        <c15:dLbl>
                          <c:idx val="2"/>
                          <c:layout>
                            <c:manualLayout>
                              <c:x val="8.4588083605979143E-3"/>
                              <c:y val="4.2059593745022531E-4"/>
                            </c:manualLayout>
                          </c:layout>
                          <c:dLblPos val="bestFit"/>
                          <c:showLegendKey val="0"/>
                          <c:showVal val="0"/>
                          <c:showCatName val="1"/>
                          <c:showSerName val="0"/>
                          <c:showPercent val="1"/>
                          <c:showBubbleSize val="0"/>
                          <c:extLst>
                            <c:ext uri="{CE6537A1-D6FC-4f65-9D91-7224C49458BB}"/>
                            <c:ext xmlns:c16="http://schemas.microsoft.com/office/drawing/2014/chart" uri="{C3380CC4-5D6E-409C-BE32-E72D297353CC}">
                              <c16:uniqueId val="{0000000B-566F-4542-AF5E-25F0556F7A92}"/>
                            </c:ext>
                          </c:extLst>
                        </c15:dLbl>
                      </c15:categoryFilterException>
                    </c15:categoryFilterExceptions>
                  </c:ext>
                  <c:ext xmlns:c16="http://schemas.microsoft.com/office/drawing/2014/chart" uri="{C3380CC4-5D6E-409C-BE32-E72D297353CC}">
                    <c16:uniqueId val="{00000012-D2AC-47B2-AD6C-F6F0799EF435}"/>
                  </c:ext>
                </c:extLst>
              </c15:ser>
            </c15:filteredPieSeries>
            <c15:filteredPieSeries>
              <c15:ser>
                <c:idx val="1"/>
                <c:order val="1"/>
                <c:dLbls>
                  <c:spPr>
                    <a:noFill/>
                    <a:ln>
                      <a:noFill/>
                    </a:ln>
                    <a:effectLst/>
                  </c:spPr>
                  <c:dLblPos val="bestFit"/>
                  <c:showLegendKey val="0"/>
                  <c:showVal val="0"/>
                  <c:showCatName val="1"/>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CCF'!$B$24:$B$60</c15:sqref>
                        </c15:fullRef>
                        <c15:formulaRef>
                          <c15:sqref>('Ergebnis CCF'!$B$24,'Ergebnis CCF'!$B$29:$B$30,'Ergebnis CCF'!$B$41,'Ergebnis CCF'!$B$45,'Ergebnis CCF'!$B$53,'Ergebnis CCF'!$B$58)</c15:sqref>
                        </c15:formulaRef>
                      </c:ext>
                    </c:extLst>
                    <c:strCache>
                      <c:ptCount val="7"/>
                      <c:pt idx="0">
                        <c:v>3.1 Eingekaufte Waren und Dienstleistungen</c:v>
                      </c:pt>
                      <c:pt idx="1">
                        <c:v>3.2 Kapitalgüter</c:v>
                      </c:pt>
                      <c:pt idx="2">
                        <c:v>3.3 Energiebedingte Vorkette</c:v>
                      </c:pt>
                      <c:pt idx="3">
                        <c:v>3.5 Abfall und Abwasser</c:v>
                      </c:pt>
                      <c:pt idx="4">
                        <c:v>3.6 Dienstreisen</c:v>
                      </c:pt>
                      <c:pt idx="5">
                        <c:v>3.8 Vorgelagerte geleaste Anlagen</c:v>
                      </c:pt>
                      <c:pt idx="6">
                        <c:v>3.13 Nachgelagerte verleaste Anlagen</c:v>
                      </c:pt>
                    </c:strCache>
                  </c:strRef>
                </c:cat>
                <c:val>
                  <c:numRef>
                    <c:extLst>
                      <c:ext xmlns:c15="http://schemas.microsoft.com/office/drawing/2012/chart" uri="{02D57815-91ED-43cb-92C2-25804820EDAC}">
                        <c15:fullRef>
                          <c15:sqref>'Ergebnis CCF'!$D$24:$D$60</c15:sqref>
                        </c15:fullRef>
                        <c15:formulaRef>
                          <c15:sqref>('Ergebnis CCF'!$D$24,'Ergebnis CCF'!$D$29:$D$30,'Ergebnis CCF'!$D$41,'Ergebnis CCF'!$D$45,'Ergebnis CCF'!$D$53,'Ergebnis CCF'!$D$58)</c15:sqref>
                        </c15:formulaRef>
                      </c:ext>
                    </c:extLst>
                    <c:numCache>
                      <c:formatCode>0.00</c:formatCode>
                      <c:ptCount val="7"/>
                      <c:pt idx="0">
                        <c:v>0</c:v>
                      </c:pt>
                      <c:pt idx="1" formatCode="#,##0.00">
                        <c:v>0</c:v>
                      </c:pt>
                      <c:pt idx="2" formatCode="#,##0.00">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14-D2AC-47B2-AD6C-F6F0799EF435}"/>
                  </c:ext>
                </c:extLst>
              </c15:ser>
            </c15:filteredPieSeries>
            <c15:filteredPieSeries>
              <c15:ser>
                <c:idx val="2"/>
                <c:order val="2"/>
                <c:dLbls>
                  <c:spPr>
                    <a:noFill/>
                    <a:ln>
                      <a:noFill/>
                    </a:ln>
                    <a:effectLst/>
                  </c:spPr>
                  <c:dLblPos val="bestFit"/>
                  <c:showLegendKey val="0"/>
                  <c:showVal val="0"/>
                  <c:showCatName val="1"/>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CCF'!$B$24:$B$60</c15:sqref>
                        </c15:fullRef>
                        <c15:formulaRef>
                          <c15:sqref>('Ergebnis CCF'!$B$24,'Ergebnis CCF'!$B$29:$B$30,'Ergebnis CCF'!$B$41,'Ergebnis CCF'!$B$45,'Ergebnis CCF'!$B$53,'Ergebnis CCF'!$B$58)</c15:sqref>
                        </c15:formulaRef>
                      </c:ext>
                    </c:extLst>
                    <c:strCache>
                      <c:ptCount val="7"/>
                      <c:pt idx="0">
                        <c:v>3.1 Eingekaufte Waren und Dienstleistungen</c:v>
                      </c:pt>
                      <c:pt idx="1">
                        <c:v>3.2 Kapitalgüter</c:v>
                      </c:pt>
                      <c:pt idx="2">
                        <c:v>3.3 Energiebedingte Vorkette</c:v>
                      </c:pt>
                      <c:pt idx="3">
                        <c:v>3.5 Abfall und Abwasser</c:v>
                      </c:pt>
                      <c:pt idx="4">
                        <c:v>3.6 Dienstreisen</c:v>
                      </c:pt>
                      <c:pt idx="5">
                        <c:v>3.8 Vorgelagerte geleaste Anlagen</c:v>
                      </c:pt>
                      <c:pt idx="6">
                        <c:v>3.13 Nachgelagerte verleaste Anlagen</c:v>
                      </c:pt>
                    </c:strCache>
                  </c:strRef>
                </c:cat>
                <c:val>
                  <c:numRef>
                    <c:extLst>
                      <c:ext xmlns:c15="http://schemas.microsoft.com/office/drawing/2012/chart" uri="{02D57815-91ED-43cb-92C2-25804820EDAC}">
                        <c15:fullRef>
                          <c15:sqref>'Ergebnis CCF'!$E$24:$E$60</c15:sqref>
                        </c15:fullRef>
                        <c15:formulaRef>
                          <c15:sqref>('Ergebnis CCF'!$E$24,'Ergebnis CCF'!$E$29:$E$30,'Ergebnis CCF'!$E$41,'Ergebnis CCF'!$E$45,'Ergebnis CCF'!$E$53,'Ergebnis CCF'!$E$58)</c15:sqref>
                        </c15:formulaRef>
                      </c:ext>
                    </c:extLst>
                    <c:numCache>
                      <c:formatCode>0.00</c:formatCode>
                      <c:ptCount val="7"/>
                      <c:pt idx="0">
                        <c:v>0</c:v>
                      </c:pt>
                      <c:pt idx="1" formatCode="#,##0.00">
                        <c:v>0</c:v>
                      </c:pt>
                      <c:pt idx="2" formatCode="#,##0.00">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15-D2AC-47B2-AD6C-F6F0799EF435}"/>
                  </c:ext>
                </c:extLst>
              </c15:ser>
            </c15:filteredPieSeries>
            <c15:filteredPieSeries>
              <c15:ser>
                <c:idx val="3"/>
                <c:order val="3"/>
                <c:dLbls>
                  <c:spPr>
                    <a:noFill/>
                    <a:ln>
                      <a:noFill/>
                    </a:ln>
                    <a:effectLst/>
                  </c:spPr>
                  <c:dLblPos val="bestFit"/>
                  <c:showLegendKey val="0"/>
                  <c:showVal val="0"/>
                  <c:showCatName val="1"/>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CCF'!$B$24:$B$60</c15:sqref>
                        </c15:fullRef>
                        <c15:formulaRef>
                          <c15:sqref>('Ergebnis CCF'!$B$24,'Ergebnis CCF'!$B$29:$B$30,'Ergebnis CCF'!$B$41,'Ergebnis CCF'!$B$45,'Ergebnis CCF'!$B$53,'Ergebnis CCF'!$B$58)</c15:sqref>
                        </c15:formulaRef>
                      </c:ext>
                    </c:extLst>
                    <c:strCache>
                      <c:ptCount val="7"/>
                      <c:pt idx="0">
                        <c:v>3.1 Eingekaufte Waren und Dienstleistungen</c:v>
                      </c:pt>
                      <c:pt idx="1">
                        <c:v>3.2 Kapitalgüter</c:v>
                      </c:pt>
                      <c:pt idx="2">
                        <c:v>3.3 Energiebedingte Vorkette</c:v>
                      </c:pt>
                      <c:pt idx="3">
                        <c:v>3.5 Abfall und Abwasser</c:v>
                      </c:pt>
                      <c:pt idx="4">
                        <c:v>3.6 Dienstreisen</c:v>
                      </c:pt>
                      <c:pt idx="5">
                        <c:v>3.8 Vorgelagerte geleaste Anlagen</c:v>
                      </c:pt>
                      <c:pt idx="6">
                        <c:v>3.13 Nachgelagerte verleaste Anlagen</c:v>
                      </c:pt>
                    </c:strCache>
                  </c:strRef>
                </c:cat>
                <c:val>
                  <c:numRef>
                    <c:extLst>
                      <c:ext xmlns:c15="http://schemas.microsoft.com/office/drawing/2012/chart" uri="{02D57815-91ED-43cb-92C2-25804820EDAC}">
                        <c15:fullRef>
                          <c15:sqref>'Ergebnis CCF'!$F$24:$F$60</c15:sqref>
                        </c15:fullRef>
                        <c15:formulaRef>
                          <c15:sqref>('Ergebnis CCF'!$F$24,'Ergebnis CCF'!$F$29:$F$30,'Ergebnis CCF'!$F$41,'Ergebnis CCF'!$F$45,'Ergebnis CCF'!$F$53,'Ergebnis CCF'!$F$58)</c15:sqref>
                        </c15:formulaRef>
                      </c:ext>
                    </c:extLst>
                    <c:numCache>
                      <c:formatCode>0.00</c:formatCode>
                      <c:ptCount val="7"/>
                      <c:pt idx="0">
                        <c:v>0</c:v>
                      </c:pt>
                      <c:pt idx="1" formatCode="#,##0.00">
                        <c:v>0</c:v>
                      </c:pt>
                      <c:pt idx="2" formatCode="#,##0.00">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16-D2AC-47B2-AD6C-F6F0799EF435}"/>
                  </c:ext>
                </c:extLst>
              </c15:ser>
            </c15:filteredPieSeries>
            <c15:filteredPieSeries>
              <c15:ser>
                <c:idx val="4"/>
                <c:order val="4"/>
                <c:dLbls>
                  <c:spPr>
                    <a:noFill/>
                    <a:ln>
                      <a:noFill/>
                    </a:ln>
                    <a:effectLst/>
                  </c:spPr>
                  <c:dLblPos val="bestFit"/>
                  <c:showLegendKey val="0"/>
                  <c:showVal val="0"/>
                  <c:showCatName val="1"/>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CCF'!$B$24:$B$60</c15:sqref>
                        </c15:fullRef>
                        <c15:formulaRef>
                          <c15:sqref>('Ergebnis CCF'!$B$24,'Ergebnis CCF'!$B$29:$B$30,'Ergebnis CCF'!$B$41,'Ergebnis CCF'!$B$45,'Ergebnis CCF'!$B$53,'Ergebnis CCF'!$B$58)</c15:sqref>
                        </c15:formulaRef>
                      </c:ext>
                    </c:extLst>
                    <c:strCache>
                      <c:ptCount val="7"/>
                      <c:pt idx="0">
                        <c:v>3.1 Eingekaufte Waren und Dienstleistungen</c:v>
                      </c:pt>
                      <c:pt idx="1">
                        <c:v>3.2 Kapitalgüter</c:v>
                      </c:pt>
                      <c:pt idx="2">
                        <c:v>3.3 Energiebedingte Vorkette</c:v>
                      </c:pt>
                      <c:pt idx="3">
                        <c:v>3.5 Abfall und Abwasser</c:v>
                      </c:pt>
                      <c:pt idx="4">
                        <c:v>3.6 Dienstreisen</c:v>
                      </c:pt>
                      <c:pt idx="5">
                        <c:v>3.8 Vorgelagerte geleaste Anlagen</c:v>
                      </c:pt>
                      <c:pt idx="6">
                        <c:v>3.13 Nachgelagerte verleaste Anlagen</c:v>
                      </c:pt>
                    </c:strCache>
                  </c:strRef>
                </c:cat>
                <c:val>
                  <c:numRef>
                    <c:extLst>
                      <c:ext xmlns:c15="http://schemas.microsoft.com/office/drawing/2012/chart" uri="{02D57815-91ED-43cb-92C2-25804820EDAC}">
                        <c15:fullRef>
                          <c15:sqref>'Ergebnis CCF'!$G$24:$G$60</c15:sqref>
                        </c15:fullRef>
                        <c15:formulaRef>
                          <c15:sqref>('Ergebnis CCF'!$G$24,'Ergebnis CCF'!$G$29:$G$30,'Ergebnis CCF'!$G$41,'Ergebnis CCF'!$G$45,'Ergebnis CCF'!$G$53,'Ergebnis CCF'!$G$58)</c15:sqref>
                        </c15:formulaRef>
                      </c:ext>
                    </c:extLst>
                    <c:numCache>
                      <c:formatCode>0.00</c:formatCode>
                      <c:ptCount val="7"/>
                      <c:pt idx="0">
                        <c:v>0</c:v>
                      </c:pt>
                      <c:pt idx="1" formatCode="#,##0.00">
                        <c:v>0</c:v>
                      </c:pt>
                      <c:pt idx="2" formatCode="#,##0.00">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17-D2AC-47B2-AD6C-F6F0799EF435}"/>
                  </c:ext>
                </c:extLst>
              </c15:ser>
            </c15:filteredPieSeries>
            <c15:filteredPieSeries>
              <c15:ser>
                <c:idx val="5"/>
                <c:order val="5"/>
                <c:dLbls>
                  <c:spPr>
                    <a:noFill/>
                    <a:ln>
                      <a:noFill/>
                    </a:ln>
                    <a:effectLst/>
                  </c:spPr>
                  <c:dLblPos val="bestFit"/>
                  <c:showLegendKey val="0"/>
                  <c:showVal val="0"/>
                  <c:showCatName val="1"/>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CCF'!$B$24:$B$60</c15:sqref>
                        </c15:fullRef>
                        <c15:formulaRef>
                          <c15:sqref>('Ergebnis CCF'!$B$24,'Ergebnis CCF'!$B$29:$B$30,'Ergebnis CCF'!$B$41,'Ergebnis CCF'!$B$45,'Ergebnis CCF'!$B$53,'Ergebnis CCF'!$B$58)</c15:sqref>
                        </c15:formulaRef>
                      </c:ext>
                    </c:extLst>
                    <c:strCache>
                      <c:ptCount val="7"/>
                      <c:pt idx="0">
                        <c:v>3.1 Eingekaufte Waren und Dienstleistungen</c:v>
                      </c:pt>
                      <c:pt idx="1">
                        <c:v>3.2 Kapitalgüter</c:v>
                      </c:pt>
                      <c:pt idx="2">
                        <c:v>3.3 Energiebedingte Vorkette</c:v>
                      </c:pt>
                      <c:pt idx="3">
                        <c:v>3.5 Abfall und Abwasser</c:v>
                      </c:pt>
                      <c:pt idx="4">
                        <c:v>3.6 Dienstreisen</c:v>
                      </c:pt>
                      <c:pt idx="5">
                        <c:v>3.8 Vorgelagerte geleaste Anlagen</c:v>
                      </c:pt>
                      <c:pt idx="6">
                        <c:v>3.13 Nachgelagerte verleaste Anlagen</c:v>
                      </c:pt>
                    </c:strCache>
                  </c:strRef>
                </c:cat>
                <c:val>
                  <c:numRef>
                    <c:extLst>
                      <c:ext xmlns:c15="http://schemas.microsoft.com/office/drawing/2012/chart" uri="{02D57815-91ED-43cb-92C2-25804820EDAC}">
                        <c15:fullRef>
                          <c15:sqref>'Ergebnis CCF'!$H$24:$H$60</c15:sqref>
                        </c15:fullRef>
                        <c15:formulaRef>
                          <c15:sqref>('Ergebnis CCF'!$H$24,'Ergebnis CCF'!$H$29:$H$30,'Ergebnis CCF'!$H$41,'Ergebnis CCF'!$H$45,'Ergebnis CCF'!$H$53,'Ergebnis CCF'!$H$58)</c15:sqref>
                        </c15:formulaRef>
                      </c:ext>
                    </c:extLst>
                    <c:numCache>
                      <c:formatCode>0.00</c:formatCode>
                      <c:ptCount val="7"/>
                      <c:pt idx="0">
                        <c:v>0</c:v>
                      </c:pt>
                      <c:pt idx="1" formatCode="#,##0.00">
                        <c:v>0</c:v>
                      </c:pt>
                      <c:pt idx="2" formatCode="#,##0.00">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18-D2AC-47B2-AD6C-F6F0799EF435}"/>
                  </c:ext>
                </c:extLst>
              </c15:ser>
            </c15:filteredPieSeries>
            <c15:filteredPieSeries>
              <c15:ser>
                <c:idx val="6"/>
                <c:order val="6"/>
                <c:dLbls>
                  <c:spPr>
                    <a:noFill/>
                    <a:ln>
                      <a:noFill/>
                    </a:ln>
                    <a:effectLst/>
                  </c:spPr>
                  <c:dLblPos val="bestFit"/>
                  <c:showLegendKey val="0"/>
                  <c:showVal val="0"/>
                  <c:showCatName val="1"/>
                  <c:showSerName val="0"/>
                  <c:showPercent val="1"/>
                  <c:showBubbleSize val="0"/>
                  <c:showLeaderLines val="1"/>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'Ergebnis CCF'!$B$24:$B$60</c15:sqref>
                        </c15:fullRef>
                        <c15:formulaRef>
                          <c15:sqref>('Ergebnis CCF'!$B$24,'Ergebnis CCF'!$B$29:$B$30,'Ergebnis CCF'!$B$41,'Ergebnis CCF'!$B$45,'Ergebnis CCF'!$B$53,'Ergebnis CCF'!$B$58)</c15:sqref>
                        </c15:formulaRef>
                      </c:ext>
                    </c:extLst>
                    <c:strCache>
                      <c:ptCount val="7"/>
                      <c:pt idx="0">
                        <c:v>3.1 Eingekaufte Waren und Dienstleistungen</c:v>
                      </c:pt>
                      <c:pt idx="1">
                        <c:v>3.2 Kapitalgüter</c:v>
                      </c:pt>
                      <c:pt idx="2">
                        <c:v>3.3 Energiebedingte Vorkette</c:v>
                      </c:pt>
                      <c:pt idx="3">
                        <c:v>3.5 Abfall und Abwasser</c:v>
                      </c:pt>
                      <c:pt idx="4">
                        <c:v>3.6 Dienstreisen</c:v>
                      </c:pt>
                      <c:pt idx="5">
                        <c:v>3.8 Vorgelagerte geleaste Anlagen</c:v>
                      </c:pt>
                      <c:pt idx="6">
                        <c:v>3.13 Nachgelagerte verleaste Anlagen</c:v>
                      </c:pt>
                    </c:strCache>
                  </c:strRef>
                </c:cat>
                <c:val>
                  <c:numRef>
                    <c:extLst>
                      <c:ext xmlns:c15="http://schemas.microsoft.com/office/drawing/2012/chart" uri="{02D57815-91ED-43cb-92C2-25804820EDAC}">
                        <c15:fullRef>
                          <c15:sqref>'Ergebnis CCF'!$I$24:$I$60</c15:sqref>
                        </c15:fullRef>
                        <c15:formulaRef>
                          <c15:sqref>('Ergebnis CCF'!$I$24,'Ergebnis CCF'!$I$29:$I$30,'Ergebnis CCF'!$I$41,'Ergebnis CCF'!$I$45,'Ergebnis CCF'!$I$53,'Ergebnis CCF'!$I$58)</c15:sqref>
                        </c15:formulaRef>
                      </c:ext>
                    </c:extLst>
                    <c:numCache>
                      <c:formatCode>0.00</c:formatCode>
                      <c:ptCount val="7"/>
                      <c:pt idx="0" formatCode="#,##0.00">
                        <c:v>0</c:v>
                      </c:pt>
                      <c:pt idx="1" formatCode="#,##0.00">
                        <c:v>0</c:v>
                      </c:pt>
                      <c:pt idx="2" formatCode="#,##0.00">
                        <c:v>0</c:v>
                      </c:pt>
                      <c:pt idx="3" formatCode="#,##0.00">
                        <c:v>0</c:v>
                      </c:pt>
                      <c:pt idx="4" formatCode="#,##0.00">
                        <c:v>0</c:v>
                      </c:pt>
                      <c:pt idx="5" formatCode="#,##0.00">
                        <c:v>0</c:v>
                      </c:pt>
                      <c:pt idx="6" formatCode="#,##0.00">
                        <c:v>0</c:v>
                      </c:pt>
                    </c:numCache>
                  </c:numRef>
                </c:val>
                <c:extLst xmlns:c15="http://schemas.microsoft.com/office/drawing/2012/chart">
                  <c:ext xmlns:c16="http://schemas.microsoft.com/office/drawing/2014/chart" uri="{C3380CC4-5D6E-409C-BE32-E72D297353CC}">
                    <c16:uniqueId val="{00000019-D2AC-47B2-AD6C-F6F0799EF435}"/>
                  </c:ext>
                </c:extLst>
              </c15:ser>
            </c15:filteredPieSeries>
          </c:ext>
        </c:extLst>
      </c:pie3DChart>
    </c:plotArea>
    <c:plotVisOnly val="1"/>
    <c:dispBlanksAs val="gap"/>
    <c:showDLblsOverMax val="0"/>
  </c:chart>
  <c:spPr>
    <a:gradFill>
      <a:gsLst>
        <a:gs pos="0">
          <a:schemeClr val="bg1"/>
        </a:gs>
        <a:gs pos="32000">
          <a:schemeClr val="accent6">
            <a:lumMod val="20000"/>
            <a:lumOff val="80000"/>
          </a:schemeClr>
        </a:gs>
      </a:gsLst>
      <a:path path="circle">
        <a:fillToRect l="50000" t="50000" r="50000" b="50000"/>
      </a:path>
    </a:gradFill>
  </c:sp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7">
  <a:schemeClr val="accent4"/>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10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7">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chart" Target="../charts/chart8.xml"/><Relationship Id="rId7" Type="http://schemas.openxmlformats.org/officeDocument/2006/relationships/image" Target="../media/image5.png"/><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chart" Target="../charts/chart9.xml"/><Relationship Id="rId9"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oneCellAnchor>
    <xdr:from>
      <xdr:col>2</xdr:col>
      <xdr:colOff>10885</xdr:colOff>
      <xdr:row>15</xdr:row>
      <xdr:rowOff>190500</xdr:rowOff>
    </xdr:from>
    <xdr:ext cx="10210800" cy="7302500"/>
    <xdr:sp macro="" textlink="">
      <xdr:nvSpPr>
        <xdr:cNvPr id="4" name="Textfeld 2">
          <a:extLst>
            <a:ext uri="{FF2B5EF4-FFF2-40B4-BE49-F238E27FC236}">
              <a16:creationId xmlns:a16="http://schemas.microsoft.com/office/drawing/2014/main" id="{00000000-0008-0000-0000-000003000000}"/>
            </a:ext>
          </a:extLst>
        </xdr:cNvPr>
        <xdr:cNvSpPr txBox="1"/>
      </xdr:nvSpPr>
      <xdr:spPr>
        <a:xfrm>
          <a:off x="836385" y="6201833"/>
          <a:ext cx="10210800" cy="7302500"/>
        </a:xfrm>
        <a:prstGeom prst="rect">
          <a:avLst/>
        </a:prstGeom>
        <a:solidFill>
          <a:schemeClr val="accent4">
            <a:lumMod val="40000"/>
            <a:lumOff val="60000"/>
          </a:schemeClr>
        </a:solidFill>
        <a:ln w="28575">
          <a:solidFill>
            <a:schemeClr val="tx1"/>
          </a:solidFill>
        </a:ln>
      </xdr:spPr>
      <xdr:txBody>
        <a:bodyPr vertOverflow="clip" horzOverflow="clip" wrap="square" rtlCol="0" anchor="t">
          <a:noAutofit/>
        </a:bodyPr>
        <a:lstStyle/>
        <a:p>
          <a:r>
            <a:rPr lang="de-DE" sz="1400" b="1" baseline="0">
              <a:solidFill>
                <a:schemeClr val="tx1"/>
              </a:solidFill>
              <a:latin typeface="+mn-lt"/>
              <a:ea typeface="+mn-ea"/>
              <a:cs typeface="+mn-cs"/>
            </a:rPr>
            <a:t>Allgemeiner Hinweis zur Dateneingabe:</a:t>
          </a:r>
        </a:p>
        <a:p>
          <a:endParaRPr lang="de-DE" sz="1400" baseline="0">
            <a:solidFill>
              <a:schemeClr val="tx1"/>
            </a:solidFill>
            <a:latin typeface="+mn-lt"/>
            <a:ea typeface="+mn-ea"/>
            <a:cs typeface="+mn-cs"/>
          </a:endParaRPr>
        </a:p>
        <a:p>
          <a:r>
            <a:rPr lang="de-DE" sz="1400" baseline="0">
              <a:solidFill>
                <a:schemeClr val="tx1"/>
              </a:solidFill>
              <a:latin typeface="+mn-lt"/>
              <a:ea typeface="+mn-ea"/>
              <a:cs typeface="+mn-cs"/>
            </a:rPr>
            <a:t>Die Tabellenblätter sind farblich entsprechend den Scopes gestaltet.</a:t>
          </a:r>
        </a:p>
        <a:p>
          <a:r>
            <a:rPr lang="de-DE" sz="1400" b="1" baseline="0">
              <a:solidFill>
                <a:schemeClr val="tx1"/>
              </a:solidFill>
              <a:latin typeface="+mn-lt"/>
              <a:ea typeface="+mn-ea"/>
              <a:cs typeface="+mn-cs"/>
            </a:rPr>
            <a:t>Gelbe Tabellenblätter </a:t>
          </a:r>
          <a:r>
            <a:rPr lang="de-DE" sz="1400" baseline="0">
              <a:solidFill>
                <a:schemeClr val="tx1"/>
              </a:solidFill>
              <a:latin typeface="+mn-lt"/>
              <a:ea typeface="+mn-ea"/>
              <a:cs typeface="+mn-cs"/>
            </a:rPr>
            <a:t>kennzeichnen die Scope 1-Emissionen. Diese müssen im Falle einer CCF-Berechnung ausgefüllt werden. </a:t>
          </a:r>
          <a:r>
            <a:rPr lang="de-DE" sz="1400" b="1" baseline="0">
              <a:solidFill>
                <a:schemeClr val="tx1"/>
              </a:solidFill>
              <a:latin typeface="+mn-lt"/>
              <a:ea typeface="+mn-ea"/>
              <a:cs typeface="+mn-cs"/>
            </a:rPr>
            <a:t>Prozessemissionen</a:t>
          </a:r>
          <a:r>
            <a:rPr lang="de-DE" sz="1400" baseline="0">
              <a:solidFill>
                <a:schemeClr val="tx1"/>
              </a:solidFill>
              <a:latin typeface="+mn-lt"/>
              <a:ea typeface="+mn-ea"/>
              <a:cs typeface="+mn-cs"/>
            </a:rPr>
            <a:t> sind materialbedingte direkte Emissionen, die bei bestimmten Prozessen (meist Brennprozessen) zusätzlich zu den Brennstoffemissionen entstehen. Während alle Brennstoffemissionen im Tabellenblatt 1.2a erfasst werden, werden weitere Prozessemissionen im Reiter 1.5 erfasst. In nur seltenen Fällen, z.B. bei internen Herstellungsprozessen von Rohstoffen, wird diese Erfassung relevant. In diesem Fällen muss allerdings eine Eingabe erfolgen, da es sich um Scope 1-Emissionen handelt. </a:t>
          </a:r>
        </a:p>
        <a:p>
          <a:r>
            <a:rPr lang="de-DE" sz="1400" b="1" baseline="0">
              <a:solidFill>
                <a:schemeClr val="tx1"/>
              </a:solidFill>
              <a:latin typeface="+mn-lt"/>
              <a:ea typeface="+mn-ea"/>
              <a:cs typeface="+mn-cs"/>
            </a:rPr>
            <a:t>Blaube Tabellenblätter </a:t>
          </a:r>
          <a:r>
            <a:rPr lang="de-DE" sz="1400" baseline="0">
              <a:solidFill>
                <a:schemeClr val="tx1"/>
              </a:solidFill>
              <a:latin typeface="+mn-lt"/>
              <a:ea typeface="+mn-ea"/>
              <a:cs typeface="+mn-cs"/>
            </a:rPr>
            <a:t>kennzeichnen Scope 2-Emissionsquellen. Auch diese müssen im Falle einer CCF-Berechnung ausgefüllt werden. Unter Wärmebezug wird die Menge an extern bereitgestellter Wärme erfasst. </a:t>
          </a:r>
        </a:p>
        <a:p>
          <a:r>
            <a:rPr lang="de-DE" sz="1400" baseline="0">
              <a:solidFill>
                <a:schemeClr val="tx1"/>
              </a:solidFill>
              <a:latin typeface="+mn-lt"/>
              <a:ea typeface="+mn-ea"/>
              <a:cs typeface="+mn-cs"/>
            </a:rPr>
            <a:t>Die </a:t>
          </a:r>
          <a:r>
            <a:rPr lang="de-DE" sz="1400" b="1" baseline="0">
              <a:solidFill>
                <a:schemeClr val="tx1"/>
              </a:solidFill>
              <a:latin typeface="+mn-lt"/>
              <a:ea typeface="+mn-ea"/>
              <a:cs typeface="+mn-cs"/>
            </a:rPr>
            <a:t>grünen Tabellenblätter </a:t>
          </a:r>
          <a:r>
            <a:rPr lang="de-DE" sz="1400" baseline="0">
              <a:solidFill>
                <a:schemeClr val="tx1"/>
              </a:solidFill>
              <a:latin typeface="+mn-lt"/>
              <a:ea typeface="+mn-ea"/>
              <a:cs typeface="+mn-cs"/>
            </a:rPr>
            <a:t>kennzeichnen die Scope 3-Emissionsquellen. Die Auswahl an angezeigten Emissionskategorien (unterschiedliche Tabellenblätter) basiert auf den Ergebnissen durchgeführter Workshops. Im Falle einer verpflichtenden Nachhaltigkeitsberichterstattung könnten weitere Katergorien verpflichtend werden. Im Tabellenblatt "Kapitalgüter" ist als Option eine Berechnung über monetäre Emissionsfaktoren aufgeführt. Die Berechnung erfolgt nach Eingabe der im Bilanzjahr gezahlen Beträge je angegebener Kategorie an Kapitalgütern. Diese ist eine Annäherung und erhebt keinen Anspruch auf Vollständigkeit.</a:t>
          </a:r>
        </a:p>
        <a:p>
          <a:pPr marL="0" indent="0"/>
          <a:endParaRPr lang="de-DE" sz="1400" baseline="0">
            <a:solidFill>
              <a:schemeClr val="tx1"/>
            </a:solidFill>
            <a:latin typeface="+mn-lt"/>
            <a:ea typeface="+mn-ea"/>
            <a:cs typeface="+mn-cs"/>
          </a:endParaRPr>
        </a:p>
        <a:p>
          <a:pPr marL="0" indent="0"/>
          <a:r>
            <a:rPr lang="de-DE" sz="1400" baseline="0">
              <a:solidFill>
                <a:schemeClr val="tx1"/>
              </a:solidFill>
              <a:latin typeface="+mn-lt"/>
              <a:ea typeface="+mn-ea"/>
              <a:cs typeface="+mn-cs"/>
            </a:rPr>
            <a:t>In den Tabellenblättern für die einzelnen Emissionsquellen werden </a:t>
          </a:r>
          <a:r>
            <a:rPr lang="de-DE" sz="1400" b="1" baseline="0">
              <a:solidFill>
                <a:schemeClr val="tx1"/>
              </a:solidFill>
              <a:latin typeface="+mn-lt"/>
              <a:ea typeface="+mn-ea"/>
              <a:cs typeface="+mn-cs"/>
            </a:rPr>
            <a:t>über Drop-Down Menüs </a:t>
          </a:r>
          <a:r>
            <a:rPr lang="de-DE" sz="1400" baseline="0">
              <a:solidFill>
                <a:schemeClr val="tx1"/>
              </a:solidFill>
              <a:latin typeface="+mn-lt"/>
              <a:ea typeface="+mn-ea"/>
              <a:cs typeface="+mn-cs"/>
            </a:rPr>
            <a:t>verschiedene Auswahlmöglichkeiten angeboten. </a:t>
          </a:r>
        </a:p>
        <a:p>
          <a:pPr marL="0" indent="0"/>
          <a:r>
            <a:rPr lang="de-DE" sz="1400" baseline="0">
              <a:solidFill>
                <a:schemeClr val="tx1"/>
              </a:solidFill>
              <a:latin typeface="+mn-lt"/>
              <a:ea typeface="+mn-ea"/>
              <a:cs typeface="+mn-cs"/>
            </a:rPr>
            <a:t>In jedem Tabellenblatt steht eine </a:t>
          </a:r>
          <a:r>
            <a:rPr lang="de-DE" sz="1400" b="1" baseline="0">
              <a:solidFill>
                <a:schemeClr val="tx1"/>
              </a:solidFill>
              <a:latin typeface="+mn-lt"/>
              <a:ea typeface="+mn-ea"/>
              <a:cs typeface="+mn-cs"/>
            </a:rPr>
            <a:t>Kommentar-Spalte</a:t>
          </a:r>
          <a:r>
            <a:rPr lang="de-DE" sz="1400" baseline="0">
              <a:solidFill>
                <a:schemeClr val="tx1"/>
              </a:solidFill>
              <a:latin typeface="+mn-lt"/>
              <a:ea typeface="+mn-ea"/>
              <a:cs typeface="+mn-cs"/>
            </a:rPr>
            <a:t> zur Verfügung. Es wird empfohlen, diese z. B. für weitere Informationen oder auch falls Unsicherheiten bestehen, zu nutzen. Annahmen und Grundlagen bei Hochrechnungen sollten hier vermerkt werden (diese Informationen werden für den Bericht benötigt). </a:t>
          </a:r>
        </a:p>
        <a:p>
          <a:pPr marL="0" indent="0"/>
          <a:r>
            <a:rPr lang="de-DE" sz="1400" baseline="0">
              <a:solidFill>
                <a:schemeClr val="tx1"/>
              </a:solidFill>
              <a:latin typeface="+mn-lt"/>
              <a:ea typeface="+mn-ea"/>
              <a:cs typeface="+mn-cs"/>
            </a:rPr>
            <a:t>Sollte eine Auditierung vorgesehen sein, ist die Spalte "Datenquelle" verpflichtend auszufüllen.</a:t>
          </a:r>
        </a:p>
        <a:p>
          <a:endParaRPr lang="de-DE" sz="1400" baseline="0">
            <a:solidFill>
              <a:schemeClr val="tx1"/>
            </a:solidFill>
            <a:latin typeface="+mn-lt"/>
            <a:ea typeface="+mn-ea"/>
            <a:cs typeface="+mn-cs"/>
          </a:endParaRPr>
        </a:p>
        <a:p>
          <a:r>
            <a:rPr lang="de-DE" sz="1400" baseline="0">
              <a:solidFill>
                <a:schemeClr val="tx1"/>
              </a:solidFill>
              <a:latin typeface="+mn-lt"/>
              <a:ea typeface="+mn-ea"/>
              <a:cs typeface="+mn-cs"/>
            </a:rPr>
            <a:t>Emissionen aus angemieteten Räumen werden nach der Kontrollmethode (in Anlehung an das GHG Protocol) berechnet.</a:t>
          </a:r>
        </a:p>
        <a:p>
          <a:endParaRPr lang="de-DE" sz="1400" baseline="0">
            <a:solidFill>
              <a:schemeClr val="tx1"/>
            </a:solidFill>
            <a:latin typeface="+mn-lt"/>
            <a:ea typeface="+mn-ea"/>
            <a:cs typeface="+mn-cs"/>
          </a:endParaRPr>
        </a:p>
        <a:p>
          <a:r>
            <a:rPr lang="de-DE" sz="1400" baseline="0">
              <a:solidFill>
                <a:schemeClr val="tx1"/>
              </a:solidFill>
              <a:latin typeface="+mn-lt"/>
              <a:ea typeface="+mn-ea"/>
              <a:cs typeface="+mn-cs"/>
            </a:rPr>
            <a:t>Es sind nur die Zellen zu verändern die eine Eingabe erfordern. Die weiteren Zellen und die Struktur der Arbeitsblätter sind geschützt. Der Blattschutz kann einfach aufgehoben werden. Menüleiste "Überprüfen" und  "Blattschutz aufheben". Änderungen können zu fehlerhaften Beredchnungen führen und müssen sorgfältig überprüft werden.</a:t>
          </a:r>
        </a:p>
        <a:p>
          <a:endParaRPr lang="de-DE" sz="1400" baseline="0">
            <a:solidFill>
              <a:schemeClr val="tx1"/>
            </a:solidFill>
            <a:latin typeface="+mn-lt"/>
            <a:ea typeface="+mn-ea"/>
            <a:cs typeface="+mn-cs"/>
          </a:endParaRPr>
        </a:p>
        <a:p>
          <a:r>
            <a:rPr lang="de-DE" sz="1400" baseline="0">
              <a:solidFill>
                <a:schemeClr val="tx1"/>
              </a:solidFill>
              <a:latin typeface="+mn-lt"/>
              <a:ea typeface="+mn-ea"/>
              <a:cs typeface="+mn-cs"/>
            </a:rPr>
            <a:t>Emissionsfaktoren sind im Reiter "EF" hinterlegt. Anpassungen sind hier möglich, jedoch mit Sorgfalt und Bedacht vorzunehmen. Wenn Zeilen gelöscht oder hinzugefügt werden, überprüfen Sie bitte die Drop-Down-Menus und passen diese ggf. an. </a:t>
          </a:r>
          <a:r>
            <a:rPr lang="de-DE" sz="1400" b="1" baseline="0">
              <a:solidFill>
                <a:schemeClr val="tx1"/>
              </a:solidFill>
              <a:latin typeface="+mn-lt"/>
              <a:ea typeface="+mn-ea"/>
              <a:cs typeface="+mn-cs"/>
            </a:rPr>
            <a:t>Bitte notieren Sie sich immer verwendete Datenquellen und speichern die aktualisierte Datei als neue Version ab!</a:t>
          </a:r>
        </a:p>
        <a:p>
          <a:endParaRPr lang="de-DE" sz="1400" b="0" i="0" u="none" strike="noStrike" baseline="0">
            <a:solidFill>
              <a:schemeClr val="tx1"/>
            </a:solidFill>
            <a:effectLst/>
            <a:latin typeface="+mn-lt"/>
            <a:ea typeface="+mn-ea"/>
            <a:cs typeface="+mn-cs"/>
          </a:endParaRPr>
        </a:p>
        <a:p>
          <a:pPr marL="0" indent="0"/>
          <a:endParaRPr lang="de-DE" sz="1400" baseline="0">
            <a:solidFill>
              <a:srgbClr val="FF0000"/>
            </a:solidFill>
            <a:latin typeface="+mn-lt"/>
            <a:ea typeface="+mn-ea"/>
            <a:cs typeface="+mn-cs"/>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9</xdr:col>
      <xdr:colOff>149678</xdr:colOff>
      <xdr:row>45</xdr:row>
      <xdr:rowOff>0</xdr:rowOff>
    </xdr:from>
    <xdr:ext cx="184731" cy="263790"/>
    <xdr:sp macro="" textlink="">
      <xdr:nvSpPr>
        <xdr:cNvPr id="2" name="Textfeld 1">
          <a:extLst>
            <a:ext uri="{FF2B5EF4-FFF2-40B4-BE49-F238E27FC236}">
              <a16:creationId xmlns:a16="http://schemas.microsoft.com/office/drawing/2014/main" id="{E6794665-2CF6-49F0-9AAC-765C08443875}"/>
            </a:ext>
          </a:extLst>
        </xdr:cNvPr>
        <xdr:cNvSpPr txBox="1"/>
      </xdr:nvSpPr>
      <xdr:spPr>
        <a:xfrm>
          <a:off x="7522028" y="7858125"/>
          <a:ext cx="184731" cy="263790"/>
        </a:xfrm>
        <a:prstGeom prst="rect">
          <a:avLst/>
        </a:prstGeom>
        <a:noFill/>
      </xdr:spPr>
      <xdr:txBody>
        <a:bodyPr vertOverflow="clip" horzOverflow="clip" wrap="none" rtlCol="0" anchor="t">
          <a:spAutoFit/>
        </a:bodyPr>
        <a:lstStyle/>
        <a:p>
          <a:endParaRPr lang="de-DE" sz="1100" dirty="0" err="1">
            <a:solidFill>
              <a:schemeClr val="tx1"/>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496956</xdr:colOff>
      <xdr:row>3</xdr:row>
      <xdr:rowOff>49576</xdr:rowOff>
    </xdr:from>
    <xdr:ext cx="2136793" cy="903452"/>
    <xdr:sp macro="" textlink="">
      <xdr:nvSpPr>
        <xdr:cNvPr id="2" name="Textfeld 1">
          <a:extLst>
            <a:ext uri="{FF2B5EF4-FFF2-40B4-BE49-F238E27FC236}">
              <a16:creationId xmlns:a16="http://schemas.microsoft.com/office/drawing/2014/main" id="{A2040B36-6B14-5A3C-89DA-CB97839E8695}"/>
            </a:ext>
          </a:extLst>
        </xdr:cNvPr>
        <xdr:cNvSpPr txBox="1"/>
      </xdr:nvSpPr>
      <xdr:spPr>
        <a:xfrm>
          <a:off x="9740347" y="480272"/>
          <a:ext cx="2136793" cy="903452"/>
        </a:xfrm>
        <a:prstGeom prst="rect">
          <a:avLst/>
        </a:prstGeom>
        <a:solidFill>
          <a:schemeClr val="bg1"/>
        </a:solidFill>
      </xdr:spPr>
      <xdr:txBody>
        <a:bodyPr vertOverflow="clip" horzOverflow="clip" wrap="square" rtlCol="0" anchor="t">
          <a:spAutoFit/>
        </a:bodyPr>
        <a:lstStyle/>
        <a:p>
          <a:pPr algn="ctr"/>
          <a:endParaRPr lang="de-DE" sz="1100" b="1" dirty="0" err="1">
            <a:solidFill>
              <a:schemeClr val="tx1"/>
            </a:solidFill>
          </a:endParaRPr>
        </a:p>
        <a:p>
          <a:pPr algn="ctr"/>
          <a:endParaRPr lang="de-DE" sz="1100" b="1" dirty="0" err="1">
            <a:solidFill>
              <a:schemeClr val="tx1"/>
            </a:solidFill>
          </a:endParaRPr>
        </a:p>
        <a:p>
          <a:pPr algn="ctr"/>
          <a:r>
            <a:rPr lang="de-DE" sz="1100" b="1" dirty="0" err="1">
              <a:solidFill>
                <a:schemeClr val="tx1"/>
              </a:solidFill>
            </a:rPr>
            <a:t>Firmenlogo</a:t>
          </a:r>
        </a:p>
        <a:p>
          <a:pPr algn="ctr"/>
          <a:endParaRPr lang="de-DE" sz="1100" b="1" dirty="0" err="1">
            <a:solidFill>
              <a:schemeClr val="tx1"/>
            </a:solidFill>
          </a:endParaRPr>
        </a:p>
        <a:p>
          <a:pPr algn="ctr"/>
          <a:endParaRPr lang="de-DE" sz="1100" b="1" dirty="0" err="1">
            <a:solidFill>
              <a:schemeClr val="tx1"/>
            </a:solidFill>
          </a:endParaRPr>
        </a:p>
      </xdr:txBody>
    </xdr:sp>
    <xdr:clientData/>
  </xdr:oneCellAnchor>
  <xdr:twoCellAnchor editAs="oneCell">
    <xdr:from>
      <xdr:col>8</xdr:col>
      <xdr:colOff>496956</xdr:colOff>
      <xdr:row>1</xdr:row>
      <xdr:rowOff>99391</xdr:rowOff>
    </xdr:from>
    <xdr:to>
      <xdr:col>9</xdr:col>
      <xdr:colOff>17042</xdr:colOff>
      <xdr:row>2</xdr:row>
      <xdr:rowOff>58076</xdr:rowOff>
    </xdr:to>
    <xdr:pic>
      <xdr:nvPicPr>
        <xdr:cNvPr id="3" name="Grafik 2">
          <a:extLst>
            <a:ext uri="{FF2B5EF4-FFF2-40B4-BE49-F238E27FC236}">
              <a16:creationId xmlns:a16="http://schemas.microsoft.com/office/drawing/2014/main" id="{DC2597ED-B7E2-605D-4822-4796DAB502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40347" y="99391"/>
          <a:ext cx="2160996" cy="2078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437606</xdr:colOff>
      <xdr:row>71</xdr:row>
      <xdr:rowOff>169370</xdr:rowOff>
    </xdr:from>
    <xdr:to>
      <xdr:col>35</xdr:col>
      <xdr:colOff>344598</xdr:colOff>
      <xdr:row>105</xdr:row>
      <xdr:rowOff>96280</xdr:rowOff>
    </xdr:to>
    <xdr:graphicFrame macro="">
      <xdr:nvGraphicFramePr>
        <xdr:cNvPr id="4" name="Diagramm 3">
          <a:extLst>
            <a:ext uri="{FF2B5EF4-FFF2-40B4-BE49-F238E27FC236}">
              <a16:creationId xmlns:a16="http://schemas.microsoft.com/office/drawing/2014/main" id="{4CC8CBA6-042D-4590-AC6A-6E14B3B0E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38</xdr:col>
      <xdr:colOff>2397</xdr:colOff>
      <xdr:row>71</xdr:row>
      <xdr:rowOff>173151</xdr:rowOff>
    </xdr:from>
    <xdr:to>
      <xdr:col>56</xdr:col>
      <xdr:colOff>414147</xdr:colOff>
      <xdr:row>105</xdr:row>
      <xdr:rowOff>92441</xdr:rowOff>
    </xdr:to>
    <xdr:graphicFrame macro="">
      <xdr:nvGraphicFramePr>
        <xdr:cNvPr id="7" name="Diagramm 6">
          <a:extLst>
            <a:ext uri="{FF2B5EF4-FFF2-40B4-BE49-F238E27FC236}">
              <a16:creationId xmlns:a16="http://schemas.microsoft.com/office/drawing/2014/main" id="{352FD0E3-7749-4D37-A7DE-9D2F8E9611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441417</xdr:colOff>
      <xdr:row>109</xdr:row>
      <xdr:rowOff>-1</xdr:rowOff>
    </xdr:from>
    <xdr:to>
      <xdr:col>35</xdr:col>
      <xdr:colOff>374884</xdr:colOff>
      <xdr:row>145</xdr:row>
      <xdr:rowOff>155864</xdr:rowOff>
    </xdr:to>
    <xdr:graphicFrame macro="">
      <xdr:nvGraphicFramePr>
        <xdr:cNvPr id="8" name="Diagramm 7">
          <a:extLst>
            <a:ext uri="{FF2B5EF4-FFF2-40B4-BE49-F238E27FC236}">
              <a16:creationId xmlns:a16="http://schemas.microsoft.com/office/drawing/2014/main" id="{F96B1E5D-AC48-4B81-BEF6-330C97F16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617738</xdr:colOff>
      <xdr:row>109</xdr:row>
      <xdr:rowOff>0</xdr:rowOff>
    </xdr:from>
    <xdr:to>
      <xdr:col>56</xdr:col>
      <xdr:colOff>410363</xdr:colOff>
      <xdr:row>145</xdr:row>
      <xdr:rowOff>59740</xdr:rowOff>
    </xdr:to>
    <xdr:graphicFrame macro="">
      <xdr:nvGraphicFramePr>
        <xdr:cNvPr id="9" name="Diagramm 8">
          <a:extLst>
            <a:ext uri="{FF2B5EF4-FFF2-40B4-BE49-F238E27FC236}">
              <a16:creationId xmlns:a16="http://schemas.microsoft.com/office/drawing/2014/main" id="{FE2D77FE-E5FC-4CDE-A568-2C663F2496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441417</xdr:colOff>
      <xdr:row>149</xdr:row>
      <xdr:rowOff>173180</xdr:rowOff>
    </xdr:from>
    <xdr:to>
      <xdr:col>35</xdr:col>
      <xdr:colOff>344599</xdr:colOff>
      <xdr:row>186</xdr:row>
      <xdr:rowOff>57833</xdr:rowOff>
    </xdr:to>
    <xdr:graphicFrame macro="">
      <xdr:nvGraphicFramePr>
        <xdr:cNvPr id="10" name="Diagramm 9">
          <a:extLst>
            <a:ext uri="{FF2B5EF4-FFF2-40B4-BE49-F238E27FC236}">
              <a16:creationId xmlns:a16="http://schemas.microsoft.com/office/drawing/2014/main" id="{683B8C13-2C86-4896-B183-23A608AEC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27</xdr:col>
      <xdr:colOff>1736912</xdr:colOff>
      <xdr:row>18</xdr:row>
      <xdr:rowOff>-1</xdr:rowOff>
    </xdr:from>
    <xdr:to>
      <xdr:col>40</xdr:col>
      <xdr:colOff>563069</xdr:colOff>
      <xdr:row>53</xdr:row>
      <xdr:rowOff>74915</xdr:rowOff>
    </xdr:to>
    <xdr:pic>
      <xdr:nvPicPr>
        <xdr:cNvPr id="12" name="Grafik 11">
          <a:extLst>
            <a:ext uri="{FF2B5EF4-FFF2-40B4-BE49-F238E27FC236}">
              <a16:creationId xmlns:a16="http://schemas.microsoft.com/office/drawing/2014/main" id="{6C942C87-2CB2-1EFF-613D-97FFE10F5AC6}"/>
            </a:ext>
          </a:extLst>
        </xdr:cNvPr>
        <xdr:cNvPicPr>
          <a:picLocks noChangeAspect="1"/>
        </xdr:cNvPicPr>
      </xdr:nvPicPr>
      <xdr:blipFill>
        <a:blip xmlns:r="http://schemas.openxmlformats.org/officeDocument/2006/relationships" r:embed="rId6"/>
        <a:stretch>
          <a:fillRect/>
        </a:stretch>
      </xdr:blipFill>
      <xdr:spPr>
        <a:xfrm>
          <a:off x="27555265" y="3753970"/>
          <a:ext cx="11037844" cy="65967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64294</xdr:colOff>
      <xdr:row>2</xdr:row>
      <xdr:rowOff>18166</xdr:rowOff>
    </xdr:from>
    <xdr:to>
      <xdr:col>16</xdr:col>
      <xdr:colOff>231322</xdr:colOff>
      <xdr:row>26</xdr:row>
      <xdr:rowOff>20411</xdr:rowOff>
    </xdr:to>
    <xdr:graphicFrame macro="">
      <xdr:nvGraphicFramePr>
        <xdr:cNvPr id="5" name="Diagramm 4">
          <a:extLst>
            <a:ext uri="{FF2B5EF4-FFF2-40B4-BE49-F238E27FC236}">
              <a16:creationId xmlns:a16="http://schemas.microsoft.com/office/drawing/2014/main" id="{D9997CBB-AB48-4842-950A-85EE831E02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96202</xdr:colOff>
      <xdr:row>27</xdr:row>
      <xdr:rowOff>63340</xdr:rowOff>
    </xdr:from>
    <xdr:to>
      <xdr:col>16</xdr:col>
      <xdr:colOff>266700</xdr:colOff>
      <xdr:row>63</xdr:row>
      <xdr:rowOff>63952</xdr:rowOff>
    </xdr:to>
    <xdr:graphicFrame macro="">
      <xdr:nvGraphicFramePr>
        <xdr:cNvPr id="6" name="Diagramm 5">
          <a:extLst>
            <a:ext uri="{FF2B5EF4-FFF2-40B4-BE49-F238E27FC236}">
              <a16:creationId xmlns:a16="http://schemas.microsoft.com/office/drawing/2014/main" id="{EBA06D6D-A6CE-4D8E-9598-20BAD4A97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444165</xdr:colOff>
      <xdr:row>27</xdr:row>
      <xdr:rowOff>70484</xdr:rowOff>
    </xdr:from>
    <xdr:to>
      <xdr:col>32</xdr:col>
      <xdr:colOff>246290</xdr:colOff>
      <xdr:row>63</xdr:row>
      <xdr:rowOff>80281</xdr:rowOff>
    </xdr:to>
    <xdr:graphicFrame macro="">
      <xdr:nvGraphicFramePr>
        <xdr:cNvPr id="10" name="Diagramm 9">
          <a:extLst>
            <a:ext uri="{FF2B5EF4-FFF2-40B4-BE49-F238E27FC236}">
              <a16:creationId xmlns:a16="http://schemas.microsoft.com/office/drawing/2014/main" id="{4380AFA3-A3C0-45E4-8779-EB63936D5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114776</xdr:colOff>
      <xdr:row>64</xdr:row>
      <xdr:rowOff>153806</xdr:rowOff>
    </xdr:from>
    <xdr:to>
      <xdr:col>22</xdr:col>
      <xdr:colOff>176893</xdr:colOff>
      <xdr:row>107</xdr:row>
      <xdr:rowOff>94843</xdr:rowOff>
    </xdr:to>
    <xdr:graphicFrame macro="">
      <xdr:nvGraphicFramePr>
        <xdr:cNvPr id="12" name="Diagramm 11">
          <a:extLst>
            <a:ext uri="{FF2B5EF4-FFF2-40B4-BE49-F238E27FC236}">
              <a16:creationId xmlns:a16="http://schemas.microsoft.com/office/drawing/2014/main" id="{1388BDA3-33F9-49D9-BE7D-BE328E111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45</xdr:col>
      <xdr:colOff>0</xdr:colOff>
      <xdr:row>9</xdr:row>
      <xdr:rowOff>0</xdr:rowOff>
    </xdr:from>
    <xdr:to>
      <xdr:col>58</xdr:col>
      <xdr:colOff>458538</xdr:colOff>
      <xdr:row>31</xdr:row>
      <xdr:rowOff>38584</xdr:rowOff>
    </xdr:to>
    <xdr:pic>
      <xdr:nvPicPr>
        <xdr:cNvPr id="3" name="Grafik 2">
          <a:extLst>
            <a:ext uri="{FF2B5EF4-FFF2-40B4-BE49-F238E27FC236}">
              <a16:creationId xmlns:a16="http://schemas.microsoft.com/office/drawing/2014/main" id="{C114CD34-FF29-0748-66A7-11AF31272F5D}"/>
            </a:ext>
          </a:extLst>
        </xdr:cNvPr>
        <xdr:cNvPicPr>
          <a:picLocks noChangeAspect="1"/>
        </xdr:cNvPicPr>
      </xdr:nvPicPr>
      <xdr:blipFill>
        <a:blip xmlns:r="http://schemas.openxmlformats.org/officeDocument/2006/relationships" r:embed="rId5"/>
        <a:stretch>
          <a:fillRect/>
        </a:stretch>
      </xdr:blipFill>
      <xdr:spPr>
        <a:xfrm>
          <a:off x="24158864" y="1645227"/>
          <a:ext cx="7437765" cy="3987130"/>
        </a:xfrm>
        <a:prstGeom prst="rect">
          <a:avLst/>
        </a:prstGeom>
      </xdr:spPr>
    </xdr:pic>
    <xdr:clientData/>
  </xdr:twoCellAnchor>
  <xdr:twoCellAnchor editAs="oneCell">
    <xdr:from>
      <xdr:col>45</xdr:col>
      <xdr:colOff>0</xdr:colOff>
      <xdr:row>33</xdr:row>
      <xdr:rowOff>0</xdr:rowOff>
    </xdr:from>
    <xdr:to>
      <xdr:col>60</xdr:col>
      <xdr:colOff>363684</xdr:colOff>
      <xdr:row>68</xdr:row>
      <xdr:rowOff>41261</xdr:rowOff>
    </xdr:to>
    <xdr:pic>
      <xdr:nvPicPr>
        <xdr:cNvPr id="7" name="Grafik 6">
          <a:extLst>
            <a:ext uri="{FF2B5EF4-FFF2-40B4-BE49-F238E27FC236}">
              <a16:creationId xmlns:a16="http://schemas.microsoft.com/office/drawing/2014/main" id="{728FE638-79E8-00BD-6162-09B302357858}"/>
            </a:ext>
          </a:extLst>
        </xdr:cNvPr>
        <xdr:cNvPicPr>
          <a:picLocks noChangeAspect="1"/>
        </xdr:cNvPicPr>
      </xdr:nvPicPr>
      <xdr:blipFill>
        <a:blip xmlns:r="http://schemas.openxmlformats.org/officeDocument/2006/relationships" r:embed="rId6"/>
        <a:stretch>
          <a:fillRect/>
        </a:stretch>
      </xdr:blipFill>
      <xdr:spPr>
        <a:xfrm>
          <a:off x="24158864" y="5940136"/>
          <a:ext cx="8407113" cy="6102625"/>
        </a:xfrm>
        <a:prstGeom prst="rect">
          <a:avLst/>
        </a:prstGeom>
      </xdr:spPr>
    </xdr:pic>
    <xdr:clientData/>
  </xdr:twoCellAnchor>
  <xdr:twoCellAnchor editAs="oneCell">
    <xdr:from>
      <xdr:col>45</xdr:col>
      <xdr:colOff>0</xdr:colOff>
      <xdr:row>69</xdr:row>
      <xdr:rowOff>0</xdr:rowOff>
    </xdr:from>
    <xdr:to>
      <xdr:col>60</xdr:col>
      <xdr:colOff>364065</xdr:colOff>
      <xdr:row>104</xdr:row>
      <xdr:rowOff>54978</xdr:rowOff>
    </xdr:to>
    <xdr:pic>
      <xdr:nvPicPr>
        <xdr:cNvPr id="9" name="Grafik 8">
          <a:extLst>
            <a:ext uri="{FF2B5EF4-FFF2-40B4-BE49-F238E27FC236}">
              <a16:creationId xmlns:a16="http://schemas.microsoft.com/office/drawing/2014/main" id="{5BAD14E3-7C5A-0492-A5D7-57743CB14EE2}"/>
            </a:ext>
          </a:extLst>
        </xdr:cNvPr>
        <xdr:cNvPicPr>
          <a:picLocks noChangeAspect="1"/>
        </xdr:cNvPicPr>
      </xdr:nvPicPr>
      <xdr:blipFill>
        <a:blip xmlns:r="http://schemas.openxmlformats.org/officeDocument/2006/relationships" r:embed="rId7"/>
        <a:stretch>
          <a:fillRect/>
        </a:stretch>
      </xdr:blipFill>
      <xdr:spPr>
        <a:xfrm>
          <a:off x="24158864" y="12174682"/>
          <a:ext cx="8413209" cy="6108721"/>
        </a:xfrm>
        <a:prstGeom prst="rect">
          <a:avLst/>
        </a:prstGeom>
      </xdr:spPr>
    </xdr:pic>
    <xdr:clientData/>
  </xdr:twoCellAnchor>
  <xdr:twoCellAnchor editAs="oneCell">
    <xdr:from>
      <xdr:col>45</xdr:col>
      <xdr:colOff>0</xdr:colOff>
      <xdr:row>105</xdr:row>
      <xdr:rowOff>0</xdr:rowOff>
    </xdr:from>
    <xdr:to>
      <xdr:col>61</xdr:col>
      <xdr:colOff>281962</xdr:colOff>
      <xdr:row>147</xdr:row>
      <xdr:rowOff>129777</xdr:rowOff>
    </xdr:to>
    <xdr:pic>
      <xdr:nvPicPr>
        <xdr:cNvPr id="13" name="Grafik 12">
          <a:extLst>
            <a:ext uri="{FF2B5EF4-FFF2-40B4-BE49-F238E27FC236}">
              <a16:creationId xmlns:a16="http://schemas.microsoft.com/office/drawing/2014/main" id="{9220D0D2-2991-AE1C-8D79-5D095F463FBD}"/>
            </a:ext>
          </a:extLst>
        </xdr:cNvPr>
        <xdr:cNvPicPr>
          <a:picLocks noChangeAspect="1"/>
        </xdr:cNvPicPr>
      </xdr:nvPicPr>
      <xdr:blipFill>
        <a:blip xmlns:r="http://schemas.openxmlformats.org/officeDocument/2006/relationships" r:embed="rId8"/>
        <a:stretch>
          <a:fillRect/>
        </a:stretch>
      </xdr:blipFill>
      <xdr:spPr>
        <a:xfrm>
          <a:off x="24645938" y="17740313"/>
          <a:ext cx="9041152" cy="7126842"/>
        </a:xfrm>
        <a:prstGeom prst="rect">
          <a:avLst/>
        </a:prstGeom>
      </xdr:spPr>
    </xdr:pic>
    <xdr:clientData/>
  </xdr:twoCellAnchor>
  <xdr:twoCellAnchor>
    <xdr:from>
      <xdr:col>0</xdr:col>
      <xdr:colOff>108857</xdr:colOff>
      <xdr:row>112</xdr:row>
      <xdr:rowOff>40822</xdr:rowOff>
    </xdr:from>
    <xdr:to>
      <xdr:col>16</xdr:col>
      <xdr:colOff>282077</xdr:colOff>
      <xdr:row>148</xdr:row>
      <xdr:rowOff>41434</xdr:rowOff>
    </xdr:to>
    <xdr:graphicFrame macro="">
      <xdr:nvGraphicFramePr>
        <xdr:cNvPr id="2" name="Diagramm 1">
          <a:extLst>
            <a:ext uri="{FF2B5EF4-FFF2-40B4-BE49-F238E27FC236}">
              <a16:creationId xmlns:a16="http://schemas.microsoft.com/office/drawing/2014/main" id="{C03B0CA6-16BF-4C1A-ABF9-D5702272D2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103909</xdr:colOff>
      <xdr:row>1</xdr:row>
      <xdr:rowOff>155864</xdr:rowOff>
    </xdr:from>
    <xdr:to>
      <xdr:col>23</xdr:col>
      <xdr:colOff>272702</xdr:colOff>
      <xdr:row>33</xdr:row>
      <xdr:rowOff>30003</xdr:rowOff>
    </xdr:to>
    <xdr:graphicFrame macro="">
      <xdr:nvGraphicFramePr>
        <xdr:cNvPr id="3" name="Diagramm 2">
          <a:extLst>
            <a:ext uri="{FF2B5EF4-FFF2-40B4-BE49-F238E27FC236}">
              <a16:creationId xmlns:a16="http://schemas.microsoft.com/office/drawing/2014/main" id="{103020CE-D069-4DC2-8F6D-AA7315EE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28</xdr:col>
      <xdr:colOff>0</xdr:colOff>
      <xdr:row>2</xdr:row>
      <xdr:rowOff>0</xdr:rowOff>
    </xdr:from>
    <xdr:to>
      <xdr:col>46</xdr:col>
      <xdr:colOff>46107</xdr:colOff>
      <xdr:row>33</xdr:row>
      <xdr:rowOff>39486</xdr:rowOff>
    </xdr:to>
    <xdr:pic>
      <xdr:nvPicPr>
        <xdr:cNvPr id="5" name="Grafik 4">
          <a:extLst>
            <a:ext uri="{FF2B5EF4-FFF2-40B4-BE49-F238E27FC236}">
              <a16:creationId xmlns:a16="http://schemas.microsoft.com/office/drawing/2014/main" id="{E2021176-D094-E17A-2A09-1A909F74FD08}"/>
            </a:ext>
          </a:extLst>
        </xdr:cNvPr>
        <xdr:cNvPicPr>
          <a:picLocks noChangeAspect="1"/>
        </xdr:cNvPicPr>
      </xdr:nvPicPr>
      <xdr:blipFill>
        <a:blip xmlns:r="http://schemas.openxmlformats.org/officeDocument/2006/relationships" r:embed="rId2"/>
        <a:stretch>
          <a:fillRect/>
        </a:stretch>
      </xdr:blipFill>
      <xdr:spPr>
        <a:xfrm>
          <a:off x="24297409" y="381000"/>
          <a:ext cx="11266384" cy="63952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10</xdr:col>
      <xdr:colOff>149678</xdr:colOff>
      <xdr:row>37</xdr:row>
      <xdr:rowOff>0</xdr:rowOff>
    </xdr:from>
    <xdr:ext cx="184731" cy="263790"/>
    <xdr:sp macro="" textlink="">
      <xdr:nvSpPr>
        <xdr:cNvPr id="2" name="Textfeld 1">
          <a:extLst>
            <a:ext uri="{FF2B5EF4-FFF2-40B4-BE49-F238E27FC236}">
              <a16:creationId xmlns:a16="http://schemas.microsoft.com/office/drawing/2014/main" id="{FF3F23C5-62F7-4177-917E-C24B1724CEA1}"/>
            </a:ext>
          </a:extLst>
        </xdr:cNvPr>
        <xdr:cNvSpPr txBox="1"/>
      </xdr:nvSpPr>
      <xdr:spPr>
        <a:xfrm>
          <a:off x="6546396" y="7477125"/>
          <a:ext cx="184731" cy="263790"/>
        </a:xfrm>
        <a:prstGeom prst="rect">
          <a:avLst/>
        </a:prstGeom>
        <a:noFill/>
      </xdr:spPr>
      <xdr:txBody>
        <a:bodyPr vertOverflow="clip" horzOverflow="clip" wrap="none" rtlCol="0" anchor="t">
          <a:spAutoFit/>
        </a:bodyPr>
        <a:lstStyle/>
        <a:p>
          <a:endParaRPr lang="de-DE" sz="1100" dirty="0" err="1">
            <a:solidFill>
              <a:schemeClr val="tx1"/>
            </a:solidFill>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10</xdr:col>
      <xdr:colOff>149678</xdr:colOff>
      <xdr:row>36</xdr:row>
      <xdr:rowOff>0</xdr:rowOff>
    </xdr:from>
    <xdr:ext cx="184731" cy="263790"/>
    <xdr:sp macro="" textlink="">
      <xdr:nvSpPr>
        <xdr:cNvPr id="8" name="Textfeld 7">
          <a:extLst>
            <a:ext uri="{FF2B5EF4-FFF2-40B4-BE49-F238E27FC236}">
              <a16:creationId xmlns:a16="http://schemas.microsoft.com/office/drawing/2014/main" id="{F145BB18-40C6-4495-989C-EC3E9E88DEE7}"/>
            </a:ext>
          </a:extLst>
        </xdr:cNvPr>
        <xdr:cNvSpPr txBox="1"/>
      </xdr:nvSpPr>
      <xdr:spPr>
        <a:xfrm>
          <a:off x="9636578" y="4953000"/>
          <a:ext cx="184731" cy="263790"/>
        </a:xfrm>
        <a:prstGeom prst="rect">
          <a:avLst/>
        </a:prstGeom>
        <a:noFill/>
      </xdr:spPr>
      <xdr:txBody>
        <a:bodyPr vertOverflow="clip" horzOverflow="clip" wrap="none" rtlCol="0" anchor="t">
          <a:spAutoFit/>
        </a:bodyPr>
        <a:lstStyle/>
        <a:p>
          <a:endParaRPr lang="de-DE" sz="1100" dirty="0" err="1">
            <a:solidFill>
              <a:schemeClr val="tx1"/>
            </a:solidFill>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9</xdr:col>
      <xdr:colOff>149678</xdr:colOff>
      <xdr:row>72</xdr:row>
      <xdr:rowOff>0</xdr:rowOff>
    </xdr:from>
    <xdr:ext cx="184731" cy="263790"/>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8518071" y="7239000"/>
          <a:ext cx="184731" cy="263790"/>
        </a:xfrm>
        <a:prstGeom prst="rect">
          <a:avLst/>
        </a:prstGeom>
        <a:noFill/>
      </xdr:spPr>
      <xdr:txBody>
        <a:bodyPr vertOverflow="clip" horzOverflow="clip" wrap="none" rtlCol="0" anchor="t">
          <a:spAutoFit/>
        </a:bodyPr>
        <a:lstStyle/>
        <a:p>
          <a:endParaRPr lang="de-DE" sz="1100" dirty="0" err="1">
            <a:solidFill>
              <a:schemeClr val="tx1"/>
            </a:solidFill>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8</xdr:col>
      <xdr:colOff>149678</xdr:colOff>
      <xdr:row>76</xdr:row>
      <xdr:rowOff>0</xdr:rowOff>
    </xdr:from>
    <xdr:ext cx="184731" cy="263790"/>
    <xdr:sp macro="" textlink="">
      <xdr:nvSpPr>
        <xdr:cNvPr id="2" name="Textfeld 1">
          <a:extLst>
            <a:ext uri="{FF2B5EF4-FFF2-40B4-BE49-F238E27FC236}">
              <a16:creationId xmlns:a16="http://schemas.microsoft.com/office/drawing/2014/main" id="{00000000-0008-0000-0800-000002000000}"/>
            </a:ext>
          </a:extLst>
        </xdr:cNvPr>
        <xdr:cNvSpPr txBox="1"/>
      </xdr:nvSpPr>
      <xdr:spPr>
        <a:xfrm>
          <a:off x="8836478" y="4343400"/>
          <a:ext cx="184731" cy="263790"/>
        </a:xfrm>
        <a:prstGeom prst="rect">
          <a:avLst/>
        </a:prstGeom>
        <a:noFill/>
      </xdr:spPr>
      <xdr:txBody>
        <a:bodyPr vertOverflow="clip" horzOverflow="clip" wrap="none" rtlCol="0" anchor="t">
          <a:spAutoFit/>
        </a:bodyPr>
        <a:lstStyle/>
        <a:p>
          <a:endParaRPr lang="de-DE" sz="1100" dirty="0" err="1">
            <a:solidFill>
              <a:schemeClr val="tx1"/>
            </a:solidFil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Projekte%20laufend/Uniper/03_Emissionsberechnung/032_Daten%20Kunde/160906_2015%20Spend%20for%20Carbon_v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Users/caroline_hinnersen/AppData/Local/Microsoft/Windows/Temporary%20Internet%20Files/OLK12FE/FC-Calculator/Berechnung_DRUCK%202010%20mit%20FC%20Calc_Dressler_2012-09-05.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Users\caroline_hinnersen\AppData\Local\Microsoft\Windows\Temporary%20Internet%20Files\OLK12FE\FC-Calculator\Berechnung_DRUCK%202010%20mit%20FC%20Calc_Dressler_2012-09-05.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FutureCamp\Projekte_laufend\Schwan%20Cosmetics%20International\05_CCF\02_Datenerfassung\Berichtsjahr%202018-2019\Berichtsjahr%202017-2018\Kopie2017_CCF_Tool_SSC_2017-08-18_FINAL.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Users/M40775.O/AppData/Local/Microsoft/Windows/Temporary%20Internet%20Files/Content.Outlook/Q4CTNKDF/Uniper_CCF-Tool__2016-11-24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FutureCamp\Projekte_laufend\Schwan%20Cosmetics%20International\05_CCF\02_Datenerfassung\Berichtsjahr%202018-2019\CCF_Erfassung_HER+WUG_Gj18-19_2019-07_0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config/desktop/DIENSTREISE%20USA/Schwan%20Stabilo%20Cosmetics/05_CCF-Calculation/05_Berechnung/Berichtsjahr%202012-2013/Berechnung_CCF-Heroldsberg_Gj12-13_2013-08-01%20AB.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FutureCamp\Projekte_laufend\Schwan%20Cosmetics%20International\05_CCF\02_Datenerfassung\Berichtsjahr%202018-2019\CCF_Erfassung_HER+WUG_Gj18-19_2019-07_0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20_fc\Projekte\DSV\DSV_2022\Klimastrategie\02_Arbeitsordner\DSV_CCF_Berechnung_2020%20v11%20Draft%200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Projekte%20laufend/Schwan%20Stabilo%20Cosmetics/05_CCF-Calculation/05_Berechnung/Berichtsjahr%202013-2014/Berechnung_CCF_Weissenburg_Gj13-14_2014-06-1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Wissensressourcen\Klima\EU\2030-Framework\ETS2030-Modell\Entwicklung%20V-2018\EU-ETS2030-Modell_V21_2018-05-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FutureCamp\Projekte_laufend\Schwan%20Cosmetics%20International\05_CCF\02_Datenerfassung\Berichtsjahr%202018-2019\Berichtsjahr%202017-2018\Kopie2017_CCF_Tool_SSC_2017-08-18_FINAL.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Wissensressourcen\Klima\EU\2030-Framework\ETS2030-Modell\Entwicklung%20V-2018\EU-ETS2030-Modell_V21_2018-05-2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rojekte-abgeschlossen\BMWi-CL\03_APs\AP2\Rechentool_V4_2017-02-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Projekte-abgeschlossen\BMWi-CL\03_APs\AP2\Rechentool_V4_2017-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Dokumente%20und%20Einstellungen/irmgard_kunzmann.FC/Lokale%20Einstellungen/Temporary%20Internet%20Files/OLKA/CCF-Berechnung%20mit%20FC-Calc/FC%20Calc-leer_NICHTver&#228;ndern/Auto-Test.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okumente%20und%20Einstellungen\irmgard_kunzmann.FC\Lokale%20Einstellungen\Temporary%20Internet%20Files\OLKA\CCF-Berechnung%20mit%20FC-Calc\FC%20Calc-leer_NICHTver&#228;ndern\Auto-Test.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kumente%20und%20Einstellungen/irmgard_kunzmann.FC/Lokale%20Einstellungen/Temporary%20Internet%20Files/OLKA/CCF-Berechnung%20mit%20FC-Calc/PENDLER-TEst-2013-06-24.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Dokumente%20und%20Einstellungen\irmgard_kunzmann.FC\Lokale%20Einstellungen\Temporary%20Internet%20Files\OLKA\CCF-Berechnung%20mit%20FC-Calc\PENDLER-TEst-2013-06-24.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Users\caroline_hinnersen\AppData\Local\Microsoft\Windows\Temporary%20Internet%20Files\OLK12FE\FC-Calculator\Berechnung_DRUCK%202010%20mit%20FC%20Calc_Dressler_2012-09-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Table"/>
      <sheetName val="PivotTable"/>
      <sheetName val="Spend Tool EPSC - Schedule L..."/>
      <sheetName val="EF"/>
      <sheetName val="Results multiple sites-2020"/>
      <sheetName val="Results multiple sites 2020"/>
      <sheetName val="Results multiple sites"/>
      <sheetName val="Results multiple DR2019"/>
    </sheetNames>
    <sheetDataSet>
      <sheetData sheetId="0"/>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_Eingaben"/>
      <sheetName val="Grunddaten"/>
      <sheetName val="Büro"/>
      <sheetName val="Bahn"/>
      <sheetName val="Bahn Pauschale"/>
      <sheetName val="Auto"/>
      <sheetName val="Auto Pauschale"/>
      <sheetName val="Flug"/>
      <sheetName val="Flug Pauschale"/>
      <sheetName val="Pendler"/>
      <sheetName val="Pendler Pauschale"/>
      <sheetName val="Taxi"/>
      <sheetName val="Taxi Pauschale"/>
      <sheetName val="Hotel"/>
      <sheetName val="Hotel Pauschale"/>
      <sheetName val="Druck"/>
      <sheetName val="Papier Pauschale"/>
      <sheetName val="Logistik"/>
      <sheetName val="Logistik Pauschale"/>
      <sheetName val="Messen"/>
      <sheetName val="Messe_Auto"/>
      <sheetName val="Messe_Bahn"/>
      <sheetName val="Messe_Flugzeug"/>
      <sheetName val="Messe_Hotel"/>
      <sheetName val="Messe_Logistik"/>
      <sheetName val="Ergebnis_Druck"/>
      <sheetName val="Data"/>
      <sheetName val="Faktor"/>
      <sheetName val="Faktoren Bahn"/>
      <sheetName val="Faktoren Büro"/>
      <sheetName val="Faktoren Auto"/>
      <sheetName val="Faktoren Flugzeug"/>
      <sheetName val="Faktoren Pendler"/>
      <sheetName val="Faktoren Taxen"/>
      <sheetName val="Faktoren Hotel"/>
      <sheetName val="Faktoren Logistik"/>
      <sheetName val="Faktoren Papi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
          <cell r="A1" t="str">
            <v>Aufkleber</v>
          </cell>
        </row>
        <row r="2">
          <cell r="A2" t="str">
            <v xml:space="preserve">CCN </v>
          </cell>
        </row>
        <row r="3">
          <cell r="A3" t="str">
            <v xml:space="preserve">FBD </v>
          </cell>
        </row>
        <row r="4">
          <cell r="A4" t="str">
            <v xml:space="preserve">FAH </v>
          </cell>
        </row>
        <row r="5">
          <cell r="A5" t="str">
            <v xml:space="preserve">HEA </v>
          </cell>
        </row>
        <row r="6">
          <cell r="A6" t="str">
            <v xml:space="preserve">JAA </v>
          </cell>
        </row>
        <row r="7">
          <cell r="A7" t="str">
            <v xml:space="preserve">KBL </v>
          </cell>
        </row>
        <row r="8">
          <cell r="A8" t="str">
            <v xml:space="preserve">KDH </v>
          </cell>
        </row>
        <row r="9">
          <cell r="A9" t="str">
            <v xml:space="preserve">KHT </v>
          </cell>
        </row>
        <row r="10">
          <cell r="A10" t="str">
            <v xml:space="preserve">UND </v>
          </cell>
        </row>
        <row r="11">
          <cell r="A11" t="str">
            <v xml:space="preserve">MZR </v>
          </cell>
        </row>
        <row r="12">
          <cell r="A12" t="str">
            <v xml:space="preserve">ABS </v>
          </cell>
        </row>
        <row r="13">
          <cell r="A13" t="str">
            <v xml:space="preserve">ALY </v>
          </cell>
        </row>
        <row r="14">
          <cell r="A14" t="str">
            <v xml:space="preserve">ASW </v>
          </cell>
        </row>
        <row r="15">
          <cell r="A15" t="str">
            <v xml:space="preserve">ATZ </v>
          </cell>
        </row>
        <row r="16">
          <cell r="A16" t="str">
            <v xml:space="preserve">HBE </v>
          </cell>
        </row>
        <row r="17">
          <cell r="A17" t="str">
            <v xml:space="preserve">CAI </v>
          </cell>
        </row>
        <row r="18">
          <cell r="A18" t="str">
            <v xml:space="preserve">DAK </v>
          </cell>
        </row>
        <row r="19">
          <cell r="A19" t="str">
            <v xml:space="preserve">AAC </v>
          </cell>
        </row>
        <row r="20">
          <cell r="A20" t="str">
            <v xml:space="preserve">UVL </v>
          </cell>
        </row>
        <row r="21">
          <cell r="A21" t="str">
            <v xml:space="preserve">ELT </v>
          </cell>
        </row>
        <row r="22">
          <cell r="A22" t="str">
            <v xml:space="preserve">HRG </v>
          </cell>
        </row>
        <row r="23">
          <cell r="A23" t="str">
            <v xml:space="preserve">LXR </v>
          </cell>
        </row>
        <row r="24">
          <cell r="A24" t="str">
            <v xml:space="preserve">RMF </v>
          </cell>
        </row>
        <row r="25">
          <cell r="A25" t="str">
            <v xml:space="preserve">MUH </v>
          </cell>
        </row>
        <row r="26">
          <cell r="A26" t="str">
            <v xml:space="preserve">PSD </v>
          </cell>
        </row>
        <row r="27">
          <cell r="A27" t="str">
            <v xml:space="preserve">GSQ </v>
          </cell>
        </row>
        <row r="28">
          <cell r="A28" t="str">
            <v xml:space="preserve">SSH </v>
          </cell>
        </row>
        <row r="29">
          <cell r="A29" t="str">
            <v xml:space="preserve">SKV </v>
          </cell>
        </row>
        <row r="30">
          <cell r="A30" t="str">
            <v xml:space="preserve">TCP </v>
          </cell>
        </row>
        <row r="31">
          <cell r="A31" t="str">
            <v xml:space="preserve">TIA </v>
          </cell>
        </row>
        <row r="32">
          <cell r="A32" t="str">
            <v xml:space="preserve">AZR </v>
          </cell>
        </row>
        <row r="33">
          <cell r="A33" t="str">
            <v xml:space="preserve">ALG </v>
          </cell>
        </row>
        <row r="34">
          <cell r="A34" t="str">
            <v xml:space="preserve">AAE </v>
          </cell>
        </row>
        <row r="35">
          <cell r="A35" t="str">
            <v xml:space="preserve">BJA </v>
          </cell>
        </row>
        <row r="36">
          <cell r="A36" t="str">
            <v xml:space="preserve">BMW </v>
          </cell>
        </row>
        <row r="37">
          <cell r="A37" t="str">
            <v xml:space="preserve">BUJ </v>
          </cell>
        </row>
        <row r="38">
          <cell r="A38" t="str">
            <v xml:space="preserve">CZL </v>
          </cell>
        </row>
        <row r="39">
          <cell r="A39" t="str">
            <v xml:space="preserve">DJG </v>
          </cell>
        </row>
        <row r="40">
          <cell r="A40" t="str">
            <v xml:space="preserve">ELG </v>
          </cell>
        </row>
        <row r="41">
          <cell r="A41" t="str">
            <v xml:space="preserve">ELU </v>
          </cell>
        </row>
        <row r="42">
          <cell r="A42" t="str">
            <v xml:space="preserve">GHA </v>
          </cell>
        </row>
        <row r="43">
          <cell r="A43" t="str">
            <v xml:space="preserve">HME </v>
          </cell>
        </row>
        <row r="44">
          <cell r="A44" t="str">
            <v xml:space="preserve">INF </v>
          </cell>
        </row>
        <row r="45">
          <cell r="A45" t="str">
            <v xml:space="preserve">INZ </v>
          </cell>
        </row>
        <row r="46">
          <cell r="A46" t="str">
            <v xml:space="preserve">GJL </v>
          </cell>
        </row>
        <row r="47">
          <cell r="A47" t="str">
            <v xml:space="preserve">ORN </v>
          </cell>
        </row>
        <row r="48">
          <cell r="A48" t="str">
            <v xml:space="preserve">OGX </v>
          </cell>
        </row>
        <row r="49">
          <cell r="A49" t="str">
            <v xml:space="preserve">TMR </v>
          </cell>
        </row>
        <row r="50">
          <cell r="A50" t="str">
            <v xml:space="preserve">TEE </v>
          </cell>
        </row>
        <row r="51">
          <cell r="A51" t="str">
            <v xml:space="preserve">TID </v>
          </cell>
        </row>
        <row r="52">
          <cell r="A52" t="str">
            <v xml:space="preserve">TMX </v>
          </cell>
        </row>
        <row r="53">
          <cell r="A53" t="str">
            <v xml:space="preserve">TLM </v>
          </cell>
        </row>
        <row r="54">
          <cell r="A54" t="str">
            <v xml:space="preserve">TGR </v>
          </cell>
        </row>
        <row r="55">
          <cell r="A55" t="str">
            <v xml:space="preserve">IAM </v>
          </cell>
        </row>
        <row r="56">
          <cell r="A56" t="str">
            <v xml:space="preserve">STX </v>
          </cell>
        </row>
        <row r="57">
          <cell r="A57" t="str">
            <v xml:space="preserve">STT </v>
          </cell>
        </row>
        <row r="58">
          <cell r="A58" t="str">
            <v xml:space="preserve">BUG </v>
          </cell>
        </row>
        <row r="59">
          <cell r="A59" t="str">
            <v xml:space="preserve">CAB </v>
          </cell>
        </row>
        <row r="60">
          <cell r="A60" t="str">
            <v xml:space="preserve">NOV </v>
          </cell>
        </row>
        <row r="61">
          <cell r="A61" t="str">
            <v xml:space="preserve">SVP </v>
          </cell>
        </row>
        <row r="62">
          <cell r="A62" t="str">
            <v xml:space="preserve">LAD </v>
          </cell>
        </row>
        <row r="63">
          <cell r="A63" t="str">
            <v xml:space="preserve">SDD </v>
          </cell>
        </row>
        <row r="64">
          <cell r="A64" t="str">
            <v xml:space="preserve">LUO </v>
          </cell>
        </row>
        <row r="65">
          <cell r="A65" t="str">
            <v xml:space="preserve">SSY </v>
          </cell>
        </row>
        <row r="66">
          <cell r="A66" t="str">
            <v xml:space="preserve">MEG </v>
          </cell>
        </row>
        <row r="67">
          <cell r="A67" t="str">
            <v xml:space="preserve">SPP </v>
          </cell>
        </row>
        <row r="68">
          <cell r="A68" t="str">
            <v xml:space="preserve">NGV </v>
          </cell>
        </row>
        <row r="69">
          <cell r="A69" t="str">
            <v xml:space="preserve">GXG </v>
          </cell>
        </row>
        <row r="70">
          <cell r="A70" t="str">
            <v xml:space="preserve">PBN </v>
          </cell>
        </row>
        <row r="71">
          <cell r="A71" t="str">
            <v xml:space="preserve">VHC </v>
          </cell>
        </row>
        <row r="72">
          <cell r="A72" t="str">
            <v xml:space="preserve">SZA </v>
          </cell>
        </row>
        <row r="73">
          <cell r="A73" t="str">
            <v xml:space="preserve">UGO </v>
          </cell>
        </row>
        <row r="74">
          <cell r="A74" t="str">
            <v xml:space="preserve">XGN </v>
          </cell>
        </row>
        <row r="75">
          <cell r="A75" t="str">
            <v xml:space="preserve">AXA </v>
          </cell>
        </row>
        <row r="76">
          <cell r="A76" t="str">
            <v xml:space="preserve">ANU </v>
          </cell>
        </row>
        <row r="77">
          <cell r="A77" t="str">
            <v xml:space="preserve">BSG </v>
          </cell>
        </row>
        <row r="78">
          <cell r="A78" t="str">
            <v xml:space="preserve">SSG </v>
          </cell>
        </row>
        <row r="79">
          <cell r="A79" t="str">
            <v xml:space="preserve">BHI </v>
          </cell>
        </row>
        <row r="80">
          <cell r="A80" t="str">
            <v xml:space="preserve">BRC </v>
          </cell>
        </row>
        <row r="81">
          <cell r="A81" t="str">
            <v xml:space="preserve">AEP </v>
          </cell>
        </row>
        <row r="82">
          <cell r="A82" t="str">
            <v xml:space="preserve">CTC </v>
          </cell>
        </row>
        <row r="83">
          <cell r="A83" t="str">
            <v xml:space="preserve">CRD </v>
          </cell>
        </row>
        <row r="84">
          <cell r="A84" t="str">
            <v xml:space="preserve">EQS </v>
          </cell>
        </row>
        <row r="85">
          <cell r="A85" t="str">
            <v xml:space="preserve">EZE </v>
          </cell>
        </row>
        <row r="86">
          <cell r="A86" t="str">
            <v xml:space="preserve">FMA </v>
          </cell>
        </row>
        <row r="87">
          <cell r="A87" t="str">
            <v xml:space="preserve">GPO </v>
          </cell>
        </row>
        <row r="88">
          <cell r="A88" t="str">
            <v xml:space="preserve">IRJ </v>
          </cell>
        </row>
        <row r="89">
          <cell r="A89" t="str">
            <v xml:space="preserve">LGS </v>
          </cell>
        </row>
        <row r="90">
          <cell r="A90" t="str">
            <v xml:space="preserve">MDQ </v>
          </cell>
        </row>
        <row r="91">
          <cell r="A91" t="str">
            <v xml:space="preserve">MDZ </v>
          </cell>
        </row>
        <row r="92">
          <cell r="A92" t="str">
            <v xml:space="preserve">PRA </v>
          </cell>
        </row>
        <row r="93">
          <cell r="A93" t="str">
            <v xml:space="preserve">PSS </v>
          </cell>
        </row>
        <row r="94">
          <cell r="A94" t="str">
            <v xml:space="preserve">IGR </v>
          </cell>
        </row>
        <row r="95">
          <cell r="A95" t="str">
            <v xml:space="preserve">PMY </v>
          </cell>
        </row>
        <row r="96">
          <cell r="A96" t="str">
            <v xml:space="preserve">RCQ </v>
          </cell>
        </row>
        <row r="97">
          <cell r="A97" t="str">
            <v xml:space="preserve">RES </v>
          </cell>
        </row>
        <row r="98">
          <cell r="A98" t="str">
            <v xml:space="preserve">RCU </v>
          </cell>
        </row>
        <row r="99">
          <cell r="A99" t="str">
            <v xml:space="preserve">RGL </v>
          </cell>
        </row>
        <row r="100">
          <cell r="A100" t="str">
            <v xml:space="preserve">RGA </v>
          </cell>
        </row>
        <row r="101">
          <cell r="A101" t="str">
            <v xml:space="preserve">ROS </v>
          </cell>
        </row>
        <row r="102">
          <cell r="A102" t="str">
            <v xml:space="preserve">SLA </v>
          </cell>
        </row>
        <row r="103">
          <cell r="A103" t="str">
            <v xml:space="preserve">LUQ </v>
          </cell>
        </row>
        <row r="104">
          <cell r="A104" t="str">
            <v xml:space="preserve">AFA </v>
          </cell>
        </row>
        <row r="105">
          <cell r="A105" t="str">
            <v xml:space="preserve">RSA </v>
          </cell>
        </row>
        <row r="106">
          <cell r="A106" t="str">
            <v xml:space="preserve">SDE </v>
          </cell>
        </row>
        <row r="107">
          <cell r="A107" t="str">
            <v xml:space="preserve">TUC </v>
          </cell>
        </row>
        <row r="108">
          <cell r="A108" t="str">
            <v xml:space="preserve">USH </v>
          </cell>
        </row>
        <row r="109">
          <cell r="A109" t="str">
            <v xml:space="preserve">VDM </v>
          </cell>
        </row>
        <row r="110">
          <cell r="A110" t="str">
            <v xml:space="preserve">VME </v>
          </cell>
        </row>
        <row r="111">
          <cell r="A111" t="str">
            <v xml:space="preserve">AUA </v>
          </cell>
        </row>
        <row r="112">
          <cell r="A112" t="str">
            <v xml:space="preserve">BAK </v>
          </cell>
        </row>
        <row r="113">
          <cell r="A113" t="str">
            <v xml:space="preserve">KVD </v>
          </cell>
        </row>
        <row r="114">
          <cell r="A114" t="str">
            <v xml:space="preserve">ADD </v>
          </cell>
        </row>
        <row r="115">
          <cell r="A115" t="str">
            <v xml:space="preserve">AMH </v>
          </cell>
        </row>
        <row r="116">
          <cell r="A116" t="str">
            <v xml:space="preserve">ASO </v>
          </cell>
        </row>
        <row r="117">
          <cell r="A117" t="str">
            <v xml:space="preserve">AXU </v>
          </cell>
        </row>
        <row r="118">
          <cell r="A118" t="str">
            <v xml:space="preserve">BJR </v>
          </cell>
        </row>
        <row r="119">
          <cell r="A119" t="str">
            <v xml:space="preserve">DIR </v>
          </cell>
        </row>
        <row r="120">
          <cell r="A120" t="str">
            <v xml:space="preserve">FNH </v>
          </cell>
        </row>
        <row r="121">
          <cell r="A121" t="str">
            <v xml:space="preserve">GMB </v>
          </cell>
        </row>
        <row r="122">
          <cell r="A122" t="str">
            <v xml:space="preserve">GOB </v>
          </cell>
        </row>
        <row r="123">
          <cell r="A123" t="str">
            <v xml:space="preserve">GDQ </v>
          </cell>
        </row>
        <row r="124">
          <cell r="A124" t="str">
            <v xml:space="preserve">JIM </v>
          </cell>
        </row>
        <row r="125">
          <cell r="A125" t="str">
            <v xml:space="preserve">ABK </v>
          </cell>
        </row>
        <row r="126">
          <cell r="A126" t="str">
            <v xml:space="preserve">LLI </v>
          </cell>
        </row>
        <row r="127">
          <cell r="A127" t="str">
            <v xml:space="preserve">MQX </v>
          </cell>
        </row>
        <row r="128">
          <cell r="A128" t="str">
            <v xml:space="preserve">NDM </v>
          </cell>
        </row>
        <row r="129">
          <cell r="A129" t="str">
            <v xml:space="preserve">ADL </v>
          </cell>
        </row>
        <row r="130">
          <cell r="A130" t="str">
            <v xml:space="preserve">ALH </v>
          </cell>
        </row>
        <row r="131">
          <cell r="A131" t="str">
            <v xml:space="preserve">ABX </v>
          </cell>
        </row>
        <row r="132">
          <cell r="A132" t="str">
            <v xml:space="preserve">ASP </v>
          </cell>
        </row>
        <row r="133">
          <cell r="A133" t="str">
            <v xml:space="preserve">ABH </v>
          </cell>
        </row>
        <row r="134">
          <cell r="A134" t="str">
            <v xml:space="preserve">ARY </v>
          </cell>
        </row>
        <row r="135">
          <cell r="A135" t="str">
            <v xml:space="preserve">ARM </v>
          </cell>
        </row>
        <row r="136">
          <cell r="A136" t="str">
            <v xml:space="preserve">BSJ </v>
          </cell>
        </row>
        <row r="137">
          <cell r="A137" t="str">
            <v xml:space="preserve">BNK </v>
          </cell>
        </row>
        <row r="138">
          <cell r="A138" t="str">
            <v xml:space="preserve">BZD </v>
          </cell>
        </row>
        <row r="139">
          <cell r="A139" t="str">
            <v xml:space="preserve">BWU </v>
          </cell>
        </row>
        <row r="140">
          <cell r="A140" t="str">
            <v xml:space="preserve">BRT </v>
          </cell>
        </row>
        <row r="141">
          <cell r="A141" t="str">
            <v xml:space="preserve">BEU </v>
          </cell>
        </row>
        <row r="142">
          <cell r="A142" t="str">
            <v xml:space="preserve">BLN </v>
          </cell>
        </row>
        <row r="143">
          <cell r="A143" t="str">
            <v xml:space="preserve">BKQ </v>
          </cell>
        </row>
        <row r="144">
          <cell r="A144" t="str">
            <v xml:space="preserve">BLT </v>
          </cell>
        </row>
        <row r="145">
          <cell r="A145" t="str">
            <v xml:space="preserve">BQL </v>
          </cell>
        </row>
        <row r="146">
          <cell r="A146" t="str">
            <v xml:space="preserve">BRK </v>
          </cell>
        </row>
        <row r="147">
          <cell r="A147" t="str">
            <v xml:space="preserve">BWQ </v>
          </cell>
        </row>
        <row r="148">
          <cell r="A148" t="str">
            <v xml:space="preserve">MHU </v>
          </cell>
        </row>
        <row r="149">
          <cell r="A149" t="str">
            <v xml:space="preserve">BNE </v>
          </cell>
        </row>
        <row r="150">
          <cell r="A150" t="str">
            <v xml:space="preserve">BHQ </v>
          </cell>
        </row>
        <row r="151">
          <cell r="A151" t="str">
            <v xml:space="preserve">BME </v>
          </cell>
        </row>
        <row r="152">
          <cell r="A152" t="str">
            <v xml:space="preserve">BDB </v>
          </cell>
        </row>
        <row r="153">
          <cell r="A153" t="str">
            <v xml:space="preserve">BWT </v>
          </cell>
        </row>
        <row r="154">
          <cell r="A154" t="str">
            <v xml:space="preserve">BQB </v>
          </cell>
        </row>
        <row r="155">
          <cell r="A155" t="str">
            <v xml:space="preserve">CNS </v>
          </cell>
        </row>
        <row r="156">
          <cell r="A156" t="str">
            <v xml:space="preserve">CDU </v>
          </cell>
        </row>
        <row r="157">
          <cell r="A157" t="str">
            <v xml:space="preserve">CBR </v>
          </cell>
        </row>
        <row r="158">
          <cell r="A158" t="str">
            <v xml:space="preserve">CVQ </v>
          </cell>
        </row>
        <row r="159">
          <cell r="A159" t="str">
            <v xml:space="preserve">CED </v>
          </cell>
        </row>
        <row r="160">
          <cell r="A160" t="str">
            <v xml:space="preserve">CTL </v>
          </cell>
        </row>
        <row r="161">
          <cell r="A161" t="str">
            <v xml:space="preserve">CCL </v>
          </cell>
        </row>
        <row r="162">
          <cell r="A162" t="str">
            <v xml:space="preserve">XCH </v>
          </cell>
        </row>
        <row r="163">
          <cell r="A163" t="str">
            <v xml:space="preserve">CMQ </v>
          </cell>
        </row>
        <row r="164">
          <cell r="A164" t="str">
            <v xml:space="preserve">CVC </v>
          </cell>
        </row>
        <row r="165">
          <cell r="A165" t="str">
            <v xml:space="preserve">CNJ </v>
          </cell>
        </row>
        <row r="166">
          <cell r="A166" t="str">
            <v xml:space="preserve">CAZ </v>
          </cell>
        </row>
        <row r="167">
          <cell r="A167" t="str">
            <v xml:space="preserve">CCK </v>
          </cell>
        </row>
        <row r="168">
          <cell r="A168" t="str">
            <v xml:space="preserve">CUQ </v>
          </cell>
        </row>
        <row r="169">
          <cell r="A169" t="str">
            <v xml:space="preserve">CPD </v>
          </cell>
        </row>
        <row r="170">
          <cell r="A170" t="str">
            <v xml:space="preserve">OOL </v>
          </cell>
        </row>
        <row r="171">
          <cell r="A171" t="str">
            <v xml:space="preserve">OOM </v>
          </cell>
        </row>
        <row r="172">
          <cell r="A172" t="str">
            <v xml:space="preserve">COJ </v>
          </cell>
        </row>
        <row r="173">
          <cell r="A173" t="str">
            <v xml:space="preserve">CNB </v>
          </cell>
        </row>
        <row r="174">
          <cell r="A174" t="str">
            <v xml:space="preserve">CMD </v>
          </cell>
        </row>
        <row r="175">
          <cell r="A175" t="str">
            <v xml:space="preserve">CWW </v>
          </cell>
        </row>
        <row r="176">
          <cell r="A176" t="str">
            <v xml:space="preserve">CYG </v>
          </cell>
        </row>
        <row r="177">
          <cell r="A177" t="str">
            <v xml:space="preserve">CWT </v>
          </cell>
        </row>
        <row r="178">
          <cell r="A178" t="str">
            <v xml:space="preserve">CKI </v>
          </cell>
        </row>
        <row r="179">
          <cell r="A179" t="str">
            <v xml:space="preserve">CUY </v>
          </cell>
        </row>
        <row r="180">
          <cell r="A180" t="str">
            <v xml:space="preserve">DRW </v>
          </cell>
        </row>
        <row r="181">
          <cell r="A181" t="str">
            <v xml:space="preserve">DNO </v>
          </cell>
        </row>
        <row r="182">
          <cell r="A182" t="str">
            <v xml:space="preserve">DRB </v>
          </cell>
        </row>
        <row r="183">
          <cell r="A183" t="str">
            <v xml:space="preserve">DPO </v>
          </cell>
        </row>
        <row r="184">
          <cell r="A184" t="str">
            <v xml:space="preserve">DRN </v>
          </cell>
        </row>
        <row r="185">
          <cell r="A185" t="str">
            <v xml:space="preserve">DBO </v>
          </cell>
        </row>
        <row r="186">
          <cell r="A186" t="str">
            <v xml:space="preserve">DYA </v>
          </cell>
        </row>
        <row r="187">
          <cell r="A187" t="str">
            <v xml:space="preserve">ECH </v>
          </cell>
        </row>
        <row r="188">
          <cell r="A188" t="str">
            <v xml:space="preserve">ELC </v>
          </cell>
        </row>
        <row r="189">
          <cell r="A189" t="str">
            <v xml:space="preserve">EMD </v>
          </cell>
        </row>
        <row r="190">
          <cell r="A190" t="str">
            <v xml:space="preserve">EPR </v>
          </cell>
        </row>
        <row r="191">
          <cell r="A191" t="str">
            <v xml:space="preserve">MEB </v>
          </cell>
        </row>
        <row r="192">
          <cell r="A192" t="str">
            <v xml:space="preserve">LEA </v>
          </cell>
        </row>
        <row r="193">
          <cell r="A193" t="str">
            <v xml:space="preserve">FIZ </v>
          </cell>
        </row>
        <row r="194">
          <cell r="A194" t="str">
            <v xml:space="preserve">FLS </v>
          </cell>
        </row>
        <row r="195">
          <cell r="A195" t="str">
            <v xml:space="preserve">FRB </v>
          </cell>
        </row>
        <row r="196">
          <cell r="A196" t="str">
            <v xml:space="preserve">FOS </v>
          </cell>
        </row>
        <row r="197">
          <cell r="A197" t="str">
            <v xml:space="preserve">GET </v>
          </cell>
        </row>
        <row r="198">
          <cell r="A198" t="str">
            <v xml:space="preserve">GLT </v>
          </cell>
        </row>
        <row r="199">
          <cell r="A199" t="str">
            <v xml:space="preserve">GLI </v>
          </cell>
        </row>
        <row r="200">
          <cell r="A200" t="str">
            <v xml:space="preserve">GUL </v>
          </cell>
        </row>
        <row r="201">
          <cell r="A201" t="str">
            <v xml:space="preserve">GFN </v>
          </cell>
        </row>
        <row r="202">
          <cell r="A202" t="str">
            <v xml:space="preserve">GFF </v>
          </cell>
        </row>
        <row r="203">
          <cell r="A203" t="str">
            <v xml:space="preserve">GTE </v>
          </cell>
        </row>
        <row r="204">
          <cell r="A204" t="str">
            <v xml:space="preserve">GUH </v>
          </cell>
        </row>
        <row r="205">
          <cell r="A205" t="str">
            <v xml:space="preserve">HCQ </v>
          </cell>
        </row>
        <row r="206">
          <cell r="A206" t="str">
            <v xml:space="preserve">HTI </v>
          </cell>
        </row>
        <row r="207">
          <cell r="A207" t="str">
            <v xml:space="preserve">HXX </v>
          </cell>
        </row>
        <row r="208">
          <cell r="A208" t="str">
            <v xml:space="preserve">HVB </v>
          </cell>
        </row>
        <row r="209">
          <cell r="A209" t="str">
            <v xml:space="preserve">HTU </v>
          </cell>
        </row>
        <row r="210">
          <cell r="A210" t="str">
            <v xml:space="preserve">HID </v>
          </cell>
        </row>
        <row r="211">
          <cell r="A211" t="str">
            <v xml:space="preserve">HSM </v>
          </cell>
        </row>
        <row r="212">
          <cell r="A212" t="str">
            <v xml:space="preserve">IVR </v>
          </cell>
        </row>
        <row r="213">
          <cell r="A213" t="str">
            <v xml:space="preserve">JAD </v>
          </cell>
        </row>
        <row r="214">
          <cell r="A214" t="str">
            <v xml:space="preserve">KGI </v>
          </cell>
        </row>
        <row r="215">
          <cell r="A215" t="str">
            <v xml:space="preserve">KTA </v>
          </cell>
        </row>
        <row r="216">
          <cell r="A216" t="str">
            <v xml:space="preserve">KRB </v>
          </cell>
        </row>
        <row r="217">
          <cell r="A217" t="str">
            <v xml:space="preserve">KPS </v>
          </cell>
        </row>
        <row r="218">
          <cell r="A218" t="str">
            <v xml:space="preserve">KRA </v>
          </cell>
        </row>
        <row r="219">
          <cell r="A219" t="str">
            <v xml:space="preserve">KNS </v>
          </cell>
        </row>
        <row r="220">
          <cell r="A220" t="str">
            <v xml:space="preserve">KGY </v>
          </cell>
        </row>
        <row r="221">
          <cell r="A221" t="str">
            <v xml:space="preserve">KGC </v>
          </cell>
        </row>
        <row r="222">
          <cell r="A222" t="str">
            <v xml:space="preserve">KWM </v>
          </cell>
        </row>
        <row r="223">
          <cell r="A223" t="str">
            <v xml:space="preserve">KNX </v>
          </cell>
        </row>
        <row r="224">
          <cell r="A224" t="str">
            <v xml:space="preserve">LST </v>
          </cell>
        </row>
        <row r="225">
          <cell r="A225" t="str">
            <v xml:space="preserve">LGH </v>
          </cell>
        </row>
        <row r="226">
          <cell r="A226" t="str">
            <v xml:space="preserve">LER </v>
          </cell>
        </row>
        <row r="227">
          <cell r="A227" t="str">
            <v xml:space="preserve">LNO </v>
          </cell>
        </row>
        <row r="228">
          <cell r="A228" t="str">
            <v xml:space="preserve">LHG </v>
          </cell>
        </row>
        <row r="229">
          <cell r="A229" t="str">
            <v xml:space="preserve">LSY </v>
          </cell>
        </row>
        <row r="230">
          <cell r="A230" t="str">
            <v xml:space="preserve">IRG </v>
          </cell>
        </row>
        <row r="231">
          <cell r="A231" t="str">
            <v xml:space="preserve">LRE </v>
          </cell>
        </row>
        <row r="232">
          <cell r="A232" t="str">
            <v xml:space="preserve">LDH </v>
          </cell>
        </row>
        <row r="233">
          <cell r="A233" t="str">
            <v xml:space="preserve">MKY </v>
          </cell>
        </row>
        <row r="234">
          <cell r="A234" t="str">
            <v xml:space="preserve">XMC </v>
          </cell>
        </row>
        <row r="235">
          <cell r="A235" t="str">
            <v xml:space="preserve">MNG </v>
          </cell>
        </row>
        <row r="236">
          <cell r="A236" t="str">
            <v xml:space="preserve">MRG </v>
          </cell>
        </row>
        <row r="237">
          <cell r="A237" t="str">
            <v xml:space="preserve">MCY </v>
          </cell>
        </row>
        <row r="238">
          <cell r="A238" t="str">
            <v xml:space="preserve">SYD </v>
          </cell>
        </row>
        <row r="239">
          <cell r="A239" t="str">
            <v xml:space="preserve">MKR </v>
          </cell>
        </row>
        <row r="240">
          <cell r="A240" t="str">
            <v xml:space="preserve">GPN </v>
          </cell>
        </row>
        <row r="241">
          <cell r="A241" t="str">
            <v xml:space="preserve">MIM </v>
          </cell>
        </row>
        <row r="242">
          <cell r="A242" t="str">
            <v xml:space="preserve">MQL </v>
          </cell>
        </row>
        <row r="243">
          <cell r="A243" t="str">
            <v xml:space="preserve">MBW </v>
          </cell>
        </row>
        <row r="244">
          <cell r="A244" t="str">
            <v xml:space="preserve">MOV </v>
          </cell>
        </row>
        <row r="245">
          <cell r="A245" t="str">
            <v xml:space="preserve">MRZ </v>
          </cell>
        </row>
        <row r="246">
          <cell r="A246" t="str">
            <v xml:space="preserve">MYA </v>
          </cell>
        </row>
        <row r="247">
          <cell r="A247" t="str">
            <v xml:space="preserve">LTB </v>
          </cell>
        </row>
        <row r="248">
          <cell r="A248" t="str">
            <v xml:space="preserve">MGB </v>
          </cell>
        </row>
        <row r="249">
          <cell r="A249" t="str">
            <v xml:space="preserve">ISA </v>
          </cell>
        </row>
        <row r="250">
          <cell r="A250" t="str">
            <v xml:space="preserve">WME </v>
          </cell>
        </row>
        <row r="251">
          <cell r="A251" t="str">
            <v xml:space="preserve">MMG </v>
          </cell>
        </row>
        <row r="252">
          <cell r="A252" t="str">
            <v xml:space="preserve">DGE </v>
          </cell>
        </row>
        <row r="253">
          <cell r="A253" t="str">
            <v xml:space="preserve">NAA </v>
          </cell>
        </row>
        <row r="254">
          <cell r="A254" t="str">
            <v xml:space="preserve">NRA </v>
          </cell>
        </row>
        <row r="255">
          <cell r="A255" t="str">
            <v xml:space="preserve">QRM </v>
          </cell>
        </row>
        <row r="256">
          <cell r="A256" t="str">
            <v xml:space="preserve">ZNE </v>
          </cell>
        </row>
        <row r="257">
          <cell r="A257" t="str">
            <v xml:space="preserve">GOV </v>
          </cell>
        </row>
        <row r="258">
          <cell r="A258" t="str">
            <v xml:space="preserve">NLK </v>
          </cell>
        </row>
        <row r="259">
          <cell r="A259" t="str">
            <v xml:space="preserve">NTN </v>
          </cell>
        </row>
        <row r="260">
          <cell r="A260" t="str">
            <v xml:space="preserve">OAG </v>
          </cell>
        </row>
        <row r="261">
          <cell r="A261" t="str">
            <v xml:space="preserve">RBS </v>
          </cell>
        </row>
        <row r="262">
          <cell r="A262" t="str">
            <v xml:space="preserve">PBO </v>
          </cell>
        </row>
        <row r="263">
          <cell r="A263" t="str">
            <v xml:space="preserve">PKE </v>
          </cell>
        </row>
        <row r="264">
          <cell r="A264" t="str">
            <v xml:space="preserve">PUG </v>
          </cell>
        </row>
        <row r="265">
          <cell r="A265" t="str">
            <v xml:space="preserve">PHE </v>
          </cell>
        </row>
        <row r="266">
          <cell r="A266" t="str">
            <v xml:space="preserve">PKT </v>
          </cell>
        </row>
        <row r="267">
          <cell r="A267" t="str">
            <v xml:space="preserve">PLO </v>
          </cell>
        </row>
        <row r="268">
          <cell r="A268" t="str">
            <v xml:space="preserve">PQQ </v>
          </cell>
        </row>
        <row r="269">
          <cell r="A269" t="str">
            <v xml:space="preserve">PPI </v>
          </cell>
        </row>
        <row r="270">
          <cell r="A270" t="str">
            <v xml:space="preserve">PTJ </v>
          </cell>
        </row>
        <row r="271">
          <cell r="A271" t="str">
            <v xml:space="preserve">PPP </v>
          </cell>
        </row>
        <row r="272">
          <cell r="A272" t="str">
            <v xml:space="preserve">ULP </v>
          </cell>
        </row>
        <row r="273">
          <cell r="A273" t="str">
            <v xml:space="preserve">PER </v>
          </cell>
        </row>
        <row r="274">
          <cell r="A274" t="str">
            <v xml:space="preserve">RMK </v>
          </cell>
        </row>
        <row r="275">
          <cell r="A275" t="str">
            <v xml:space="preserve">RBC </v>
          </cell>
        </row>
        <row r="276">
          <cell r="A276" t="str">
            <v xml:space="preserve">ROK </v>
          </cell>
        </row>
        <row r="277">
          <cell r="A277" t="str">
            <v xml:space="preserve">RMA </v>
          </cell>
        </row>
        <row r="278">
          <cell r="A278" t="str">
            <v xml:space="preserve">RPM </v>
          </cell>
        </row>
        <row r="279">
          <cell r="A279" t="str">
            <v xml:space="preserve">RTS </v>
          </cell>
        </row>
        <row r="280">
          <cell r="A280" t="str">
            <v xml:space="preserve">SGO </v>
          </cell>
        </row>
        <row r="281">
          <cell r="A281" t="str">
            <v xml:space="preserve">SXE </v>
          </cell>
        </row>
        <row r="282">
          <cell r="A282" t="str">
            <v xml:space="preserve">SHT </v>
          </cell>
        </row>
        <row r="283">
          <cell r="A283" t="str">
            <v xml:space="preserve">SIO </v>
          </cell>
        </row>
        <row r="284">
          <cell r="A284" t="str">
            <v xml:space="preserve">SHQ </v>
          </cell>
        </row>
        <row r="285">
          <cell r="A285" t="str">
            <v xml:space="preserve">HLS </v>
          </cell>
        </row>
        <row r="286">
          <cell r="A286" t="str">
            <v xml:space="preserve">SWC </v>
          </cell>
        </row>
        <row r="287">
          <cell r="A287" t="str">
            <v xml:space="preserve">SRN </v>
          </cell>
        </row>
        <row r="288">
          <cell r="A288" t="str">
            <v xml:space="preserve">SWH </v>
          </cell>
        </row>
        <row r="289">
          <cell r="A289" t="str">
            <v xml:space="preserve">TMW </v>
          </cell>
        </row>
        <row r="290">
          <cell r="A290" t="str">
            <v xml:space="preserve">TRO </v>
          </cell>
        </row>
        <row r="291">
          <cell r="A291" t="str">
            <v xml:space="preserve">XTO </v>
          </cell>
        </row>
        <row r="292">
          <cell r="A292" t="str">
            <v xml:space="preserve">TEM </v>
          </cell>
        </row>
        <row r="293">
          <cell r="A293" t="str">
            <v xml:space="preserve">TCA </v>
          </cell>
        </row>
        <row r="294">
          <cell r="A294" t="str">
            <v xml:space="preserve">THG </v>
          </cell>
        </row>
        <row r="295">
          <cell r="A295" t="str">
            <v xml:space="preserve">XTG </v>
          </cell>
        </row>
        <row r="296">
          <cell r="A296" t="str">
            <v xml:space="preserve">TYB </v>
          </cell>
        </row>
        <row r="297">
          <cell r="A297" t="str">
            <v xml:space="preserve">TWB </v>
          </cell>
        </row>
        <row r="298">
          <cell r="A298" t="str">
            <v xml:space="preserve">TSV </v>
          </cell>
        </row>
        <row r="299">
          <cell r="A299" t="str">
            <v xml:space="preserve">MEL </v>
          </cell>
        </row>
        <row r="300">
          <cell r="A300" t="str">
            <v xml:space="preserve">TUM </v>
          </cell>
        </row>
        <row r="301">
          <cell r="A301" t="str">
            <v xml:space="preserve">WGA </v>
          </cell>
        </row>
        <row r="302">
          <cell r="A302" t="str">
            <v xml:space="preserve">WGE </v>
          </cell>
        </row>
        <row r="303">
          <cell r="A303" t="str">
            <v xml:space="preserve">WGT </v>
          </cell>
        </row>
        <row r="304">
          <cell r="A304" t="str">
            <v xml:space="preserve">WKB </v>
          </cell>
        </row>
        <row r="305">
          <cell r="A305" t="str">
            <v xml:space="preserve">QRR </v>
          </cell>
        </row>
        <row r="306">
          <cell r="A306" t="str">
            <v xml:space="preserve">WEI </v>
          </cell>
        </row>
        <row r="307">
          <cell r="A307" t="str">
            <v xml:space="preserve">WWA </v>
          </cell>
        </row>
        <row r="308">
          <cell r="A308" t="str">
            <v xml:space="preserve">WYA </v>
          </cell>
        </row>
        <row r="309">
          <cell r="A309" t="str">
            <v xml:space="preserve">WUN </v>
          </cell>
        </row>
        <row r="310">
          <cell r="A310" t="str">
            <v xml:space="preserve">WNR </v>
          </cell>
        </row>
        <row r="311">
          <cell r="A311" t="str">
            <v xml:space="preserve">WIN </v>
          </cell>
        </row>
        <row r="312">
          <cell r="A312" t="str">
            <v xml:space="preserve">WOL </v>
          </cell>
        </row>
        <row r="313">
          <cell r="A313" t="str">
            <v xml:space="preserve">NGA </v>
          </cell>
        </row>
        <row r="314">
          <cell r="A314" t="str">
            <v xml:space="preserve">AYQ </v>
          </cell>
        </row>
        <row r="315">
          <cell r="A315" t="str">
            <v xml:space="preserve">ASD </v>
          </cell>
        </row>
        <row r="316">
          <cell r="A316" t="str">
            <v xml:space="preserve">ATC </v>
          </cell>
        </row>
        <row r="317">
          <cell r="A317" t="str">
            <v xml:space="preserve">CCZ </v>
          </cell>
        </row>
        <row r="318">
          <cell r="A318" t="str">
            <v xml:space="preserve">ZSA </v>
          </cell>
        </row>
        <row r="319">
          <cell r="A319" t="str">
            <v xml:space="preserve">CRI </v>
          </cell>
        </row>
        <row r="320">
          <cell r="A320" t="str">
            <v xml:space="preserve">COX </v>
          </cell>
        </row>
        <row r="321">
          <cell r="A321" t="str">
            <v xml:space="preserve">LGI </v>
          </cell>
        </row>
        <row r="322">
          <cell r="A322" t="str">
            <v xml:space="preserve">FPO </v>
          </cell>
        </row>
        <row r="323">
          <cell r="A323" t="str">
            <v xml:space="preserve">GHB </v>
          </cell>
        </row>
        <row r="324">
          <cell r="A324" t="str">
            <v xml:space="preserve">GGT </v>
          </cell>
        </row>
        <row r="325">
          <cell r="A325" t="str">
            <v xml:space="preserve">GHC </v>
          </cell>
        </row>
        <row r="326">
          <cell r="A326" t="str">
            <v xml:space="preserve">SML </v>
          </cell>
        </row>
        <row r="327">
          <cell r="A327" t="str">
            <v xml:space="preserve">MHH </v>
          </cell>
        </row>
        <row r="328">
          <cell r="A328" t="str">
            <v xml:space="preserve">IGA </v>
          </cell>
        </row>
        <row r="329">
          <cell r="A329" t="str">
            <v xml:space="preserve">MYG </v>
          </cell>
        </row>
        <row r="330">
          <cell r="A330" t="str">
            <v xml:space="preserve">NAS </v>
          </cell>
        </row>
        <row r="331">
          <cell r="A331" t="str">
            <v xml:space="preserve">CAT </v>
          </cell>
        </row>
        <row r="332">
          <cell r="A332" t="str">
            <v xml:space="preserve">ELH </v>
          </cell>
        </row>
        <row r="333">
          <cell r="A333" t="str">
            <v xml:space="preserve">RSD </v>
          </cell>
        </row>
        <row r="334">
          <cell r="A334" t="str">
            <v xml:space="preserve">BIM </v>
          </cell>
        </row>
        <row r="335">
          <cell r="A335" t="str">
            <v xml:space="preserve">AXP </v>
          </cell>
        </row>
        <row r="336">
          <cell r="A336" t="str">
            <v xml:space="preserve">TYM </v>
          </cell>
        </row>
        <row r="337">
          <cell r="A337" t="str">
            <v xml:space="preserve">TCB </v>
          </cell>
        </row>
        <row r="338">
          <cell r="A338" t="str">
            <v xml:space="preserve">BAH </v>
          </cell>
        </row>
        <row r="339">
          <cell r="A339" t="str">
            <v xml:space="preserve">BZL </v>
          </cell>
        </row>
        <row r="340">
          <cell r="A340" t="str">
            <v xml:space="preserve">CGP </v>
          </cell>
        </row>
        <row r="341">
          <cell r="A341" t="str">
            <v xml:space="preserve">CLA </v>
          </cell>
        </row>
        <row r="342">
          <cell r="A342" t="str">
            <v xml:space="preserve">CXB </v>
          </cell>
        </row>
        <row r="343">
          <cell r="A343" t="str">
            <v xml:space="preserve">DAC </v>
          </cell>
        </row>
        <row r="344">
          <cell r="A344" t="str">
            <v xml:space="preserve">JSR </v>
          </cell>
        </row>
        <row r="345">
          <cell r="A345" t="str">
            <v xml:space="preserve">RJH </v>
          </cell>
        </row>
        <row r="346">
          <cell r="A346" t="str">
            <v xml:space="preserve">SPD </v>
          </cell>
        </row>
        <row r="347">
          <cell r="A347" t="str">
            <v xml:space="preserve">ZYL </v>
          </cell>
        </row>
        <row r="348">
          <cell r="A348" t="str">
            <v xml:space="preserve">TKR </v>
          </cell>
        </row>
        <row r="349">
          <cell r="A349" t="str">
            <v xml:space="preserve">BGI </v>
          </cell>
        </row>
        <row r="350">
          <cell r="A350" t="str">
            <v xml:space="preserve">ANR </v>
          </cell>
        </row>
        <row r="351">
          <cell r="A351" t="str">
            <v xml:space="preserve">BRU </v>
          </cell>
        </row>
        <row r="352">
          <cell r="A352" t="str">
            <v xml:space="preserve">CRL </v>
          </cell>
        </row>
        <row r="353">
          <cell r="A353" t="str">
            <v xml:space="preserve">KJK </v>
          </cell>
        </row>
        <row r="354">
          <cell r="A354" t="str">
            <v xml:space="preserve">LGG </v>
          </cell>
        </row>
        <row r="355">
          <cell r="A355" t="str">
            <v xml:space="preserve">OST </v>
          </cell>
        </row>
        <row r="356">
          <cell r="A356" t="str">
            <v xml:space="preserve">BZE </v>
          </cell>
        </row>
        <row r="357">
          <cell r="A357" t="str">
            <v xml:space="preserve">COO </v>
          </cell>
        </row>
        <row r="358">
          <cell r="A358" t="str">
            <v xml:space="preserve">PKO </v>
          </cell>
        </row>
        <row r="359">
          <cell r="A359" t="str">
            <v xml:space="preserve">BDA </v>
          </cell>
        </row>
        <row r="360">
          <cell r="A360" t="str">
            <v xml:space="preserve">PBH </v>
          </cell>
        </row>
        <row r="361">
          <cell r="A361" t="str">
            <v xml:space="preserve">APB </v>
          </cell>
        </row>
        <row r="362">
          <cell r="A362" t="str">
            <v xml:space="preserve">BJO </v>
          </cell>
        </row>
        <row r="363">
          <cell r="A363" t="str">
            <v xml:space="preserve">CAM </v>
          </cell>
        </row>
        <row r="364">
          <cell r="A364" t="str">
            <v xml:space="preserve">CIJ </v>
          </cell>
        </row>
        <row r="365">
          <cell r="A365" t="str">
            <v xml:space="preserve">CBB </v>
          </cell>
        </row>
        <row r="366">
          <cell r="A366" t="str">
            <v xml:space="preserve">CEP </v>
          </cell>
        </row>
        <row r="367">
          <cell r="A367" t="str">
            <v xml:space="preserve">GYA </v>
          </cell>
        </row>
        <row r="368">
          <cell r="A368" t="str">
            <v xml:space="preserve">MGD </v>
          </cell>
        </row>
        <row r="369">
          <cell r="A369" t="str">
            <v xml:space="preserve">MHW </v>
          </cell>
        </row>
        <row r="370">
          <cell r="A370" t="str">
            <v xml:space="preserve">ORU </v>
          </cell>
        </row>
        <row r="371">
          <cell r="A371" t="str">
            <v xml:space="preserve">PSZ </v>
          </cell>
        </row>
        <row r="372">
          <cell r="A372" t="str">
            <v xml:space="preserve">REY </v>
          </cell>
        </row>
        <row r="373">
          <cell r="A373" t="str">
            <v xml:space="preserve">RIB </v>
          </cell>
        </row>
        <row r="374">
          <cell r="A374" t="str">
            <v xml:space="preserve">RBO </v>
          </cell>
        </row>
        <row r="375">
          <cell r="A375" t="str">
            <v xml:space="preserve">RBQ </v>
          </cell>
        </row>
        <row r="376">
          <cell r="A376" t="str">
            <v xml:space="preserve">SRJ </v>
          </cell>
        </row>
        <row r="377">
          <cell r="A377" t="str">
            <v xml:space="preserve">SNM </v>
          </cell>
        </row>
        <row r="378">
          <cell r="A378" t="str">
            <v xml:space="preserve">SNG </v>
          </cell>
        </row>
        <row r="379">
          <cell r="A379" t="str">
            <v xml:space="preserve">SJV </v>
          </cell>
        </row>
        <row r="380">
          <cell r="A380" t="str">
            <v xml:space="preserve">SJB </v>
          </cell>
        </row>
        <row r="381">
          <cell r="A381" t="str">
            <v xml:space="preserve">SRD </v>
          </cell>
        </row>
        <row r="382">
          <cell r="A382" t="str">
            <v xml:space="preserve">SRZ </v>
          </cell>
        </row>
        <row r="383">
          <cell r="A383" t="str">
            <v xml:space="preserve">SRE </v>
          </cell>
        </row>
        <row r="384">
          <cell r="A384" t="str">
            <v xml:space="preserve">TJA </v>
          </cell>
        </row>
        <row r="385">
          <cell r="A385" t="str">
            <v xml:space="preserve">VAH </v>
          </cell>
        </row>
        <row r="386">
          <cell r="A386" t="str">
            <v xml:space="preserve">VLM </v>
          </cell>
        </row>
        <row r="387">
          <cell r="A387" t="str">
            <v xml:space="preserve">BYC </v>
          </cell>
        </row>
        <row r="388">
          <cell r="A388" t="str">
            <v xml:space="preserve">BNX </v>
          </cell>
        </row>
        <row r="389">
          <cell r="A389" t="str">
            <v xml:space="preserve">OMO </v>
          </cell>
        </row>
        <row r="390">
          <cell r="A390" t="str">
            <v xml:space="preserve">SJJ </v>
          </cell>
        </row>
        <row r="391">
          <cell r="A391" t="str">
            <v xml:space="preserve">TZL </v>
          </cell>
        </row>
        <row r="392">
          <cell r="A392" t="str">
            <v xml:space="preserve">FRW </v>
          </cell>
        </row>
        <row r="393">
          <cell r="A393" t="str">
            <v xml:space="preserve">GBE </v>
          </cell>
        </row>
        <row r="394">
          <cell r="A394" t="str">
            <v xml:space="preserve">GNZ </v>
          </cell>
        </row>
        <row r="395">
          <cell r="A395" t="str">
            <v xml:space="preserve">JWA </v>
          </cell>
        </row>
        <row r="396">
          <cell r="A396" t="str">
            <v xml:space="preserve">BBK </v>
          </cell>
        </row>
        <row r="397">
          <cell r="A397" t="str">
            <v xml:space="preserve">MUB </v>
          </cell>
        </row>
        <row r="398">
          <cell r="A398" t="str">
            <v xml:space="preserve">ORP </v>
          </cell>
        </row>
        <row r="399">
          <cell r="A399" t="str">
            <v xml:space="preserve">PKW </v>
          </cell>
        </row>
        <row r="400">
          <cell r="A400" t="str">
            <v xml:space="preserve">AJU </v>
          </cell>
        </row>
        <row r="401">
          <cell r="A401" t="str">
            <v xml:space="preserve">BEL </v>
          </cell>
        </row>
        <row r="402">
          <cell r="A402" t="str">
            <v xml:space="preserve">PLU </v>
          </cell>
        </row>
        <row r="403">
          <cell r="A403" t="str">
            <v xml:space="preserve">BVB </v>
          </cell>
        </row>
        <row r="404">
          <cell r="A404" t="str">
            <v xml:space="preserve">BSB </v>
          </cell>
        </row>
        <row r="405">
          <cell r="A405" t="str">
            <v xml:space="preserve">VCP </v>
          </cell>
        </row>
        <row r="406">
          <cell r="A406" t="str">
            <v xml:space="preserve">CGR </v>
          </cell>
        </row>
        <row r="407">
          <cell r="A407" t="str">
            <v xml:space="preserve">CMG </v>
          </cell>
        </row>
        <row r="408">
          <cell r="A408" t="str">
            <v xml:space="preserve">CZS </v>
          </cell>
        </row>
        <row r="409">
          <cell r="A409" t="str">
            <v xml:space="preserve">CGB </v>
          </cell>
        </row>
        <row r="410">
          <cell r="A410" t="str">
            <v xml:space="preserve">CWB </v>
          </cell>
        </row>
        <row r="411">
          <cell r="A411" t="str">
            <v xml:space="preserve">FLN </v>
          </cell>
        </row>
        <row r="412">
          <cell r="A412" t="str">
            <v xml:space="preserve">FOR </v>
          </cell>
        </row>
        <row r="413">
          <cell r="A413" t="str">
            <v xml:space="preserve">IGU </v>
          </cell>
        </row>
        <row r="414">
          <cell r="A414" t="str">
            <v xml:space="preserve">GYN </v>
          </cell>
        </row>
        <row r="415">
          <cell r="A415" t="str">
            <v xml:space="preserve">IOS </v>
          </cell>
        </row>
        <row r="416">
          <cell r="A416" t="str">
            <v xml:space="preserve">IMP </v>
          </cell>
        </row>
        <row r="417">
          <cell r="A417" t="str">
            <v xml:space="preserve">JPA </v>
          </cell>
        </row>
        <row r="418">
          <cell r="A418" t="str">
            <v xml:space="preserve">JOI </v>
          </cell>
        </row>
        <row r="419">
          <cell r="A419" t="str">
            <v xml:space="preserve">LDB </v>
          </cell>
        </row>
        <row r="420">
          <cell r="A420" t="str">
            <v xml:space="preserve">MCP </v>
          </cell>
        </row>
        <row r="421">
          <cell r="A421" t="str">
            <v xml:space="preserve">MCZ </v>
          </cell>
        </row>
        <row r="422">
          <cell r="A422" t="str">
            <v xml:space="preserve">MAO </v>
          </cell>
        </row>
        <row r="423">
          <cell r="A423" t="str">
            <v xml:space="preserve">MAB </v>
          </cell>
        </row>
        <row r="424">
          <cell r="A424" t="str">
            <v xml:space="preserve">MGF </v>
          </cell>
        </row>
        <row r="425">
          <cell r="A425" t="str">
            <v xml:space="preserve">NAT </v>
          </cell>
        </row>
        <row r="426">
          <cell r="A426" t="str">
            <v xml:space="preserve">NVT </v>
          </cell>
        </row>
        <row r="427">
          <cell r="A427" t="str">
            <v xml:space="preserve">PMW </v>
          </cell>
        </row>
        <row r="428">
          <cell r="A428" t="str">
            <v xml:space="preserve">PMG </v>
          </cell>
        </row>
        <row r="429">
          <cell r="A429" t="str">
            <v xml:space="preserve">POA </v>
          </cell>
        </row>
        <row r="430">
          <cell r="A430" t="str">
            <v xml:space="preserve">BPS </v>
          </cell>
        </row>
        <row r="431">
          <cell r="A431" t="str">
            <v xml:space="preserve">PVH </v>
          </cell>
        </row>
        <row r="432">
          <cell r="A432" t="str">
            <v xml:space="preserve">REC </v>
          </cell>
        </row>
        <row r="433">
          <cell r="A433" t="str">
            <v xml:space="preserve">RAO </v>
          </cell>
        </row>
        <row r="434">
          <cell r="A434" t="str">
            <v xml:space="preserve">RBR </v>
          </cell>
        </row>
        <row r="435">
          <cell r="A435" t="str">
            <v xml:space="preserve">GIG </v>
          </cell>
        </row>
        <row r="436">
          <cell r="A436" t="str">
            <v xml:space="preserve">SSA </v>
          </cell>
        </row>
        <row r="437">
          <cell r="A437" t="str">
            <v xml:space="preserve">STM </v>
          </cell>
        </row>
        <row r="438">
          <cell r="A438" t="str">
            <v xml:space="preserve">SJP </v>
          </cell>
        </row>
        <row r="439">
          <cell r="A439" t="str">
            <v xml:space="preserve">SLZ </v>
          </cell>
        </row>
        <row r="440">
          <cell r="A440" t="str">
            <v xml:space="preserve">GRU </v>
          </cell>
        </row>
        <row r="441">
          <cell r="A441" t="str">
            <v xml:space="preserve">THE </v>
          </cell>
        </row>
        <row r="442">
          <cell r="A442" t="str">
            <v xml:space="preserve">UDI </v>
          </cell>
        </row>
        <row r="443">
          <cell r="A443" t="str">
            <v xml:space="preserve">VIX </v>
          </cell>
        </row>
        <row r="444">
          <cell r="A444" t="str">
            <v xml:space="preserve">EIS </v>
          </cell>
        </row>
        <row r="445">
          <cell r="A445" t="str">
            <v xml:space="preserve">VIJ </v>
          </cell>
        </row>
        <row r="446">
          <cell r="A446" t="str">
            <v xml:space="preserve">BWN </v>
          </cell>
        </row>
        <row r="447">
          <cell r="A447" t="str">
            <v xml:space="preserve">BOJ </v>
          </cell>
        </row>
        <row r="448">
          <cell r="A448" t="str">
            <v xml:space="preserve">GOZ </v>
          </cell>
        </row>
        <row r="449">
          <cell r="A449" t="str">
            <v xml:space="preserve">PDV </v>
          </cell>
        </row>
        <row r="450">
          <cell r="A450" t="str">
            <v xml:space="preserve">SOF </v>
          </cell>
        </row>
        <row r="451">
          <cell r="A451" t="str">
            <v xml:space="preserve">VAR </v>
          </cell>
        </row>
        <row r="452">
          <cell r="A452" t="str">
            <v xml:space="preserve">BOY </v>
          </cell>
        </row>
        <row r="453">
          <cell r="A453" t="str">
            <v xml:space="preserve">OUA </v>
          </cell>
        </row>
        <row r="454">
          <cell r="A454" t="str">
            <v xml:space="preserve">BJM </v>
          </cell>
        </row>
        <row r="455">
          <cell r="A455" t="str">
            <v xml:space="preserve">GID </v>
          </cell>
        </row>
        <row r="456">
          <cell r="A456" t="str">
            <v xml:space="preserve">KRE </v>
          </cell>
        </row>
        <row r="457">
          <cell r="A457" t="str">
            <v xml:space="preserve">ZMH </v>
          </cell>
        </row>
        <row r="458">
          <cell r="A458" t="str">
            <v xml:space="preserve">YXX </v>
          </cell>
        </row>
        <row r="459">
          <cell r="A459" t="str">
            <v xml:space="preserve">LAK </v>
          </cell>
        </row>
        <row r="460">
          <cell r="A460" t="str">
            <v xml:space="preserve">AKV </v>
          </cell>
        </row>
        <row r="461">
          <cell r="A461" t="str">
            <v xml:space="preserve">YLT </v>
          </cell>
        </row>
        <row r="462">
          <cell r="A462" t="str">
            <v xml:space="preserve">YAL </v>
          </cell>
        </row>
        <row r="463">
          <cell r="A463" t="str">
            <v xml:space="preserve">YTF </v>
          </cell>
        </row>
        <row r="464">
          <cell r="A464" t="str">
            <v xml:space="preserve">YEY </v>
          </cell>
        </row>
        <row r="465">
          <cell r="A465" t="str">
            <v xml:space="preserve">YAA </v>
          </cell>
        </row>
        <row r="466">
          <cell r="A466" t="str">
            <v xml:space="preserve">YAX </v>
          </cell>
        </row>
        <row r="467">
          <cell r="A467" t="str">
            <v xml:space="preserve">YYW </v>
          </cell>
        </row>
        <row r="468">
          <cell r="A468" t="str">
            <v xml:space="preserve">YEK </v>
          </cell>
        </row>
        <row r="469">
          <cell r="A469" t="str">
            <v xml:space="preserve">YIB </v>
          </cell>
        </row>
        <row r="470">
          <cell r="A470" t="str">
            <v xml:space="preserve">YAT </v>
          </cell>
        </row>
        <row r="471">
          <cell r="A471" t="str">
            <v xml:space="preserve">YPJ </v>
          </cell>
        </row>
        <row r="472">
          <cell r="A472" t="str">
            <v xml:space="preserve">YBG </v>
          </cell>
        </row>
        <row r="473">
          <cell r="A473" t="str">
            <v xml:space="preserve">YBC </v>
          </cell>
        </row>
        <row r="474">
          <cell r="A474" t="str">
            <v xml:space="preserve">YBK </v>
          </cell>
        </row>
        <row r="475">
          <cell r="A475" t="str">
            <v xml:space="preserve">ZBF </v>
          </cell>
        </row>
        <row r="476">
          <cell r="A476" t="str">
            <v xml:space="preserve">XBE </v>
          </cell>
        </row>
        <row r="477">
          <cell r="A477" t="str">
            <v xml:space="preserve">YXQ </v>
          </cell>
        </row>
        <row r="478">
          <cell r="A478" t="str">
            <v xml:space="preserve">ZEL </v>
          </cell>
        </row>
        <row r="479">
          <cell r="A479" t="str">
            <v xml:space="preserve">QBC </v>
          </cell>
        </row>
        <row r="480">
          <cell r="A480" t="str">
            <v xml:space="preserve">YBV </v>
          </cell>
        </row>
        <row r="481">
          <cell r="A481" t="str">
            <v xml:space="preserve">YTL </v>
          </cell>
        </row>
        <row r="482">
          <cell r="A482" t="str">
            <v xml:space="preserve">YBI </v>
          </cell>
        </row>
        <row r="483">
          <cell r="A483" t="str">
            <v xml:space="preserve">YDV </v>
          </cell>
        </row>
        <row r="484">
          <cell r="A484" t="str">
            <v xml:space="preserve">YVB </v>
          </cell>
        </row>
        <row r="485">
          <cell r="A485" t="str">
            <v xml:space="preserve">YBY </v>
          </cell>
        </row>
        <row r="486">
          <cell r="A486" t="str">
            <v xml:space="preserve">YDT </v>
          </cell>
        </row>
        <row r="487">
          <cell r="A487" t="str">
            <v xml:space="preserve">YBR </v>
          </cell>
        </row>
        <row r="488">
          <cell r="A488" t="str">
            <v xml:space="preserve">YBT </v>
          </cell>
        </row>
        <row r="489">
          <cell r="A489" t="str">
            <v xml:space="preserve">XBR </v>
          </cell>
        </row>
        <row r="490">
          <cell r="A490" t="str">
            <v xml:space="preserve">ZBM </v>
          </cell>
        </row>
        <row r="491">
          <cell r="A491" t="str">
            <v xml:space="preserve">YVT </v>
          </cell>
        </row>
        <row r="492">
          <cell r="A492" t="str">
            <v xml:space="preserve">YPZ </v>
          </cell>
        </row>
        <row r="493">
          <cell r="A493" t="str">
            <v xml:space="preserve">YDB </v>
          </cell>
        </row>
        <row r="494">
          <cell r="A494" t="str">
            <v xml:space="preserve">YYC </v>
          </cell>
        </row>
        <row r="495">
          <cell r="A495" t="str">
            <v xml:space="preserve">YCB </v>
          </cell>
        </row>
        <row r="496">
          <cell r="A496" t="str">
            <v xml:space="preserve">YBL </v>
          </cell>
        </row>
        <row r="497">
          <cell r="A497" t="str">
            <v xml:space="preserve">YTE </v>
          </cell>
        </row>
        <row r="498">
          <cell r="A498" t="str">
            <v xml:space="preserve">YRF </v>
          </cell>
        </row>
        <row r="499">
          <cell r="A499" t="str">
            <v xml:space="preserve">YCG </v>
          </cell>
        </row>
        <row r="500">
          <cell r="A500" t="str">
            <v xml:space="preserve">YAC </v>
          </cell>
        </row>
        <row r="501">
          <cell r="A501" t="str">
            <v xml:space="preserve">YCE </v>
          </cell>
        </row>
        <row r="502">
          <cell r="A502" t="str">
            <v xml:space="preserve">YLD </v>
          </cell>
        </row>
        <row r="503">
          <cell r="A503" t="str">
            <v xml:space="preserve">YML </v>
          </cell>
        </row>
        <row r="504">
          <cell r="A504" t="str">
            <v xml:space="preserve">YCL </v>
          </cell>
        </row>
        <row r="505">
          <cell r="A505" t="str">
            <v xml:space="preserve">YYG </v>
          </cell>
        </row>
        <row r="506">
          <cell r="A506" t="str">
            <v xml:space="preserve">XCM </v>
          </cell>
        </row>
        <row r="507">
          <cell r="A507" t="str">
            <v xml:space="preserve">YCS </v>
          </cell>
        </row>
        <row r="508">
          <cell r="A508" t="str">
            <v xml:space="preserve">YCQ </v>
          </cell>
        </row>
        <row r="509">
          <cell r="A509" t="str">
            <v xml:space="preserve">YHR </v>
          </cell>
        </row>
        <row r="510">
          <cell r="A510" t="str">
            <v xml:space="preserve">YMT </v>
          </cell>
        </row>
        <row r="511">
          <cell r="A511" t="str">
            <v xml:space="preserve">YCW </v>
          </cell>
        </row>
        <row r="512">
          <cell r="A512" t="str">
            <v xml:space="preserve">YYQ </v>
          </cell>
        </row>
        <row r="513">
          <cell r="A513" t="str">
            <v xml:space="preserve">ZUM </v>
          </cell>
        </row>
        <row r="514">
          <cell r="A514" t="str">
            <v xml:space="preserve">XCL </v>
          </cell>
        </row>
        <row r="515">
          <cell r="A515" t="str">
            <v xml:space="preserve">YCY </v>
          </cell>
        </row>
        <row r="516">
          <cell r="A516" t="str">
            <v xml:space="preserve">YCN </v>
          </cell>
        </row>
        <row r="517">
          <cell r="A517" t="str">
            <v xml:space="preserve">YOD </v>
          </cell>
        </row>
        <row r="518">
          <cell r="A518" t="str">
            <v xml:space="preserve">YKC </v>
          </cell>
        </row>
        <row r="519">
          <cell r="A519" t="str">
            <v xml:space="preserve">YCK </v>
          </cell>
        </row>
        <row r="520">
          <cell r="A520" t="str">
            <v xml:space="preserve">YQQ </v>
          </cell>
        </row>
        <row r="521">
          <cell r="A521" t="str">
            <v xml:space="preserve">YZS </v>
          </cell>
        </row>
        <row r="522">
          <cell r="A522" t="str">
            <v xml:space="preserve">YCC </v>
          </cell>
        </row>
        <row r="523">
          <cell r="A523" t="str">
            <v xml:space="preserve">YCT </v>
          </cell>
        </row>
        <row r="524">
          <cell r="A524" t="str">
            <v xml:space="preserve">YCA </v>
          </cell>
        </row>
        <row r="525">
          <cell r="A525" t="str">
            <v xml:space="preserve">YYM </v>
          </cell>
        </row>
        <row r="526">
          <cell r="A526" t="str">
            <v xml:space="preserve">YXC </v>
          </cell>
        </row>
        <row r="527">
          <cell r="A527" t="str">
            <v xml:space="preserve">YCR </v>
          </cell>
        </row>
        <row r="528">
          <cell r="A528" t="str">
            <v xml:space="preserve">YDN </v>
          </cell>
        </row>
        <row r="529">
          <cell r="A529" t="str">
            <v xml:space="preserve">YDA </v>
          </cell>
        </row>
        <row r="530">
          <cell r="A530" t="str">
            <v xml:space="preserve">YDQ </v>
          </cell>
        </row>
        <row r="531">
          <cell r="A531" t="str">
            <v xml:space="preserve">YDL </v>
          </cell>
        </row>
        <row r="532">
          <cell r="A532" t="str">
            <v xml:space="preserve">YDF </v>
          </cell>
        </row>
        <row r="533">
          <cell r="A533" t="str">
            <v xml:space="preserve">YWJ </v>
          </cell>
        </row>
        <row r="534">
          <cell r="A534" t="str">
            <v xml:space="preserve">YDG </v>
          </cell>
        </row>
        <row r="535">
          <cell r="A535" t="str">
            <v xml:space="preserve">YDO </v>
          </cell>
        </row>
        <row r="536">
          <cell r="A536" t="str">
            <v xml:space="preserve">YDC </v>
          </cell>
        </row>
        <row r="537">
          <cell r="A537" t="str">
            <v xml:space="preserve">YHD </v>
          </cell>
        </row>
        <row r="538">
          <cell r="A538" t="str">
            <v xml:space="preserve">YXR </v>
          </cell>
        </row>
        <row r="539">
          <cell r="A539" t="str">
            <v xml:space="preserve">ZEM </v>
          </cell>
        </row>
        <row r="540">
          <cell r="A540" t="str">
            <v xml:space="preserve">YEG </v>
          </cell>
        </row>
        <row r="541">
          <cell r="A541" t="str">
            <v xml:space="preserve">YET </v>
          </cell>
        </row>
        <row r="542">
          <cell r="A542" t="str">
            <v xml:space="preserve">YEL </v>
          </cell>
        </row>
        <row r="543">
          <cell r="A543" t="str">
            <v xml:space="preserve">YEN </v>
          </cell>
        </row>
        <row r="544">
          <cell r="A544" t="str">
            <v xml:space="preserve">YEU </v>
          </cell>
        </row>
        <row r="545">
          <cell r="A545" t="str">
            <v xml:space="preserve">YCZ </v>
          </cell>
        </row>
        <row r="546">
          <cell r="A546" t="str">
            <v xml:space="preserve">ZFW </v>
          </cell>
        </row>
        <row r="547">
          <cell r="A547" t="str">
            <v xml:space="preserve">ZFA </v>
          </cell>
        </row>
        <row r="548">
          <cell r="A548" t="str">
            <v xml:space="preserve">YFO </v>
          </cell>
        </row>
        <row r="549">
          <cell r="A549" t="str">
            <v xml:space="preserve">ZFD </v>
          </cell>
        </row>
        <row r="550">
          <cell r="A550" t="str">
            <v xml:space="preserve">YFC </v>
          </cell>
        </row>
        <row r="551">
          <cell r="A551" t="str">
            <v xml:space="preserve">YFA </v>
          </cell>
        </row>
        <row r="552">
          <cell r="A552" t="str">
            <v xml:space="preserve">YPY </v>
          </cell>
        </row>
        <row r="553">
          <cell r="A553" t="str">
            <v xml:space="preserve">YAG </v>
          </cell>
        </row>
        <row r="554">
          <cell r="A554" t="str">
            <v xml:space="preserve">YGH </v>
          </cell>
        </row>
        <row r="555">
          <cell r="A555" t="str">
            <v xml:space="preserve">YFH </v>
          </cell>
        </row>
        <row r="556">
          <cell r="A556" t="str">
            <v xml:space="preserve">YJF </v>
          </cell>
        </row>
        <row r="557">
          <cell r="A557" t="str">
            <v xml:space="preserve">YMM </v>
          </cell>
        </row>
        <row r="558">
          <cell r="A558" t="str">
            <v xml:space="preserve">ZFM </v>
          </cell>
        </row>
        <row r="559">
          <cell r="A559" t="str">
            <v xml:space="preserve">YYE </v>
          </cell>
        </row>
        <row r="560">
          <cell r="A560" t="str">
            <v xml:space="preserve">ZFN </v>
          </cell>
        </row>
        <row r="561">
          <cell r="A561" t="str">
            <v xml:space="preserve">YFR </v>
          </cell>
        </row>
        <row r="562">
          <cell r="A562" t="str">
            <v xml:space="preserve">YER </v>
          </cell>
        </row>
        <row r="563">
          <cell r="A563" t="str">
            <v xml:space="preserve">YFS </v>
          </cell>
        </row>
        <row r="564">
          <cell r="A564" t="str">
            <v xml:space="preserve">YSM </v>
          </cell>
        </row>
        <row r="565">
          <cell r="A565" t="str">
            <v xml:space="preserve">YXJ </v>
          </cell>
        </row>
        <row r="566">
          <cell r="A566" t="str">
            <v xml:space="preserve">YQX </v>
          </cell>
        </row>
        <row r="567">
          <cell r="A567" t="str">
            <v xml:space="preserve">YGP </v>
          </cell>
        </row>
        <row r="568">
          <cell r="A568" t="str">
            <v xml:space="preserve">YND </v>
          </cell>
        </row>
        <row r="569">
          <cell r="A569" t="str">
            <v xml:space="preserve">YGQ </v>
          </cell>
        </row>
        <row r="570">
          <cell r="A570" t="str">
            <v xml:space="preserve">YGX </v>
          </cell>
        </row>
        <row r="571">
          <cell r="A571" t="str">
            <v xml:space="preserve">YGM </v>
          </cell>
        </row>
        <row r="572">
          <cell r="A572" t="str">
            <v xml:space="preserve">YHK </v>
          </cell>
        </row>
        <row r="573">
          <cell r="A573" t="str">
            <v xml:space="preserve">YGO </v>
          </cell>
        </row>
        <row r="574">
          <cell r="A574" t="str">
            <v xml:space="preserve">ZGI </v>
          </cell>
        </row>
        <row r="575">
          <cell r="A575" t="str">
            <v xml:space="preserve">YYR </v>
          </cell>
        </row>
        <row r="576">
          <cell r="A576" t="str">
            <v xml:space="preserve">YZE </v>
          </cell>
        </row>
        <row r="577">
          <cell r="A577" t="str">
            <v xml:space="preserve">ZGF </v>
          </cell>
        </row>
        <row r="578">
          <cell r="A578" t="str">
            <v xml:space="preserve">YGC </v>
          </cell>
        </row>
        <row r="579">
          <cell r="A579" t="str">
            <v xml:space="preserve">YQU </v>
          </cell>
        </row>
        <row r="580">
          <cell r="A580" t="str">
            <v xml:space="preserve">YZX </v>
          </cell>
        </row>
        <row r="581">
          <cell r="A581" t="str">
            <v xml:space="preserve">YGZ </v>
          </cell>
        </row>
        <row r="582">
          <cell r="A582" t="str">
            <v xml:space="preserve">YHT </v>
          </cell>
        </row>
        <row r="583">
          <cell r="A583" t="str">
            <v xml:space="preserve">YHZ </v>
          </cell>
        </row>
        <row r="584">
          <cell r="A584" t="str">
            <v xml:space="preserve">YUX </v>
          </cell>
        </row>
        <row r="585">
          <cell r="A585" t="str">
            <v xml:space="preserve">YHM </v>
          </cell>
        </row>
        <row r="586">
          <cell r="A586" t="str">
            <v xml:space="preserve">YDJ </v>
          </cell>
        </row>
        <row r="587">
          <cell r="A587" t="str">
            <v xml:space="preserve">YGV </v>
          </cell>
        </row>
        <row r="588">
          <cell r="A588" t="str">
            <v xml:space="preserve">YHY </v>
          </cell>
        </row>
        <row r="589">
          <cell r="A589" t="str">
            <v xml:space="preserve">YHF </v>
          </cell>
        </row>
        <row r="590">
          <cell r="A590" t="str">
            <v xml:space="preserve">YOJ </v>
          </cell>
        </row>
        <row r="591">
          <cell r="A591" t="str">
            <v xml:space="preserve">ZHP </v>
          </cell>
        </row>
        <row r="592">
          <cell r="A592" t="str">
            <v xml:space="preserve">YJA </v>
          </cell>
        </row>
        <row r="593">
          <cell r="A593" t="str">
            <v xml:space="preserve">YHI </v>
          </cell>
        </row>
        <row r="594">
          <cell r="A594" t="str">
            <v xml:space="preserve">YHE </v>
          </cell>
        </row>
        <row r="595">
          <cell r="A595" t="str">
            <v xml:space="preserve">YHO </v>
          </cell>
        </row>
        <row r="596">
          <cell r="A596" t="str">
            <v xml:space="preserve">YHN </v>
          </cell>
        </row>
        <row r="597">
          <cell r="A597" t="str">
            <v xml:space="preserve">YHB </v>
          </cell>
        </row>
        <row r="598">
          <cell r="A598" t="str">
            <v xml:space="preserve">YNH </v>
          </cell>
        </row>
        <row r="599">
          <cell r="A599" t="str">
            <v xml:space="preserve">YGT </v>
          </cell>
        </row>
        <row r="600">
          <cell r="A600" t="str">
            <v xml:space="preserve">ZUC </v>
          </cell>
        </row>
        <row r="601">
          <cell r="A601" t="str">
            <v xml:space="preserve">YGR </v>
          </cell>
        </row>
        <row r="602">
          <cell r="A602" t="str">
            <v xml:space="preserve">ILF </v>
          </cell>
        </row>
        <row r="603">
          <cell r="A603" t="str">
            <v xml:space="preserve">YPH </v>
          </cell>
        </row>
        <row r="604">
          <cell r="A604" t="str">
            <v xml:space="preserve">YEV </v>
          </cell>
        </row>
        <row r="605">
          <cell r="A605" t="str">
            <v xml:space="preserve">YFB </v>
          </cell>
        </row>
        <row r="606">
          <cell r="A606" t="str">
            <v xml:space="preserve">YIV </v>
          </cell>
        </row>
        <row r="607">
          <cell r="A607" t="str">
            <v xml:space="preserve">YIK </v>
          </cell>
        </row>
        <row r="608">
          <cell r="A608" t="str">
            <v xml:space="preserve">ZJG </v>
          </cell>
        </row>
        <row r="609">
          <cell r="A609" t="str">
            <v xml:space="preserve">YKA </v>
          </cell>
        </row>
        <row r="610">
          <cell r="A610" t="str">
            <v xml:space="preserve">XGR </v>
          </cell>
        </row>
        <row r="611">
          <cell r="A611" t="str">
            <v xml:space="preserve">YWB </v>
          </cell>
        </row>
        <row r="612">
          <cell r="A612" t="str">
            <v xml:space="preserve">YKG </v>
          </cell>
        </row>
        <row r="613">
          <cell r="A613" t="str">
            <v xml:space="preserve">YYU </v>
          </cell>
        </row>
        <row r="614">
          <cell r="A614" t="str">
            <v xml:space="preserve">XKS </v>
          </cell>
        </row>
        <row r="615">
          <cell r="A615" t="str">
            <v xml:space="preserve">YDU </v>
          </cell>
        </row>
        <row r="616">
          <cell r="A616" t="str">
            <v xml:space="preserve">ZKE </v>
          </cell>
        </row>
        <row r="617">
          <cell r="A617" t="str">
            <v xml:space="preserve">KEW </v>
          </cell>
        </row>
        <row r="618">
          <cell r="A618" t="str">
            <v xml:space="preserve">YLW </v>
          </cell>
        </row>
        <row r="619">
          <cell r="A619" t="str">
            <v xml:space="preserve">KES </v>
          </cell>
        </row>
        <row r="620">
          <cell r="A620" t="str">
            <v xml:space="preserve">YQK </v>
          </cell>
        </row>
        <row r="621">
          <cell r="A621" t="str">
            <v xml:space="preserve">YKJ </v>
          </cell>
        </row>
        <row r="622">
          <cell r="A622" t="str">
            <v xml:space="preserve">YKD </v>
          </cell>
        </row>
        <row r="623">
          <cell r="A623" t="str">
            <v xml:space="preserve">YKY </v>
          </cell>
        </row>
        <row r="624">
          <cell r="A624" t="str">
            <v xml:space="preserve">KIF </v>
          </cell>
        </row>
        <row r="625">
          <cell r="A625" t="str">
            <v xml:space="preserve">YGK </v>
          </cell>
        </row>
        <row r="626">
          <cell r="A626" t="str">
            <v xml:space="preserve">YKX </v>
          </cell>
        </row>
        <row r="627">
          <cell r="A627" t="str">
            <v xml:space="preserve">YKF </v>
          </cell>
        </row>
        <row r="628">
          <cell r="A628" t="str">
            <v xml:space="preserve">YCO </v>
          </cell>
        </row>
        <row r="629">
          <cell r="A629" t="str">
            <v xml:space="preserve">YVP </v>
          </cell>
        </row>
        <row r="630">
          <cell r="A630" t="str">
            <v xml:space="preserve">YGW </v>
          </cell>
        </row>
        <row r="631">
          <cell r="A631" t="str">
            <v xml:space="preserve">YGL </v>
          </cell>
        </row>
        <row r="632">
          <cell r="A632" t="str">
            <v xml:space="preserve">YVC </v>
          </cell>
        </row>
        <row r="633">
          <cell r="A633" t="str">
            <v xml:space="preserve">SSQ </v>
          </cell>
        </row>
        <row r="634">
          <cell r="A634" t="str">
            <v xml:space="preserve">YLQ </v>
          </cell>
        </row>
        <row r="635">
          <cell r="A635" t="str">
            <v xml:space="preserve">XLB </v>
          </cell>
        </row>
        <row r="636">
          <cell r="A636" t="str">
            <v xml:space="preserve">YLB </v>
          </cell>
        </row>
        <row r="637">
          <cell r="A637" t="str">
            <v xml:space="preserve">YLE </v>
          </cell>
        </row>
        <row r="638">
          <cell r="A638" t="str">
            <v xml:space="preserve">YLH </v>
          </cell>
        </row>
        <row r="639">
          <cell r="A639" t="str">
            <v xml:space="preserve">YLR </v>
          </cell>
        </row>
        <row r="640">
          <cell r="A640" t="str">
            <v xml:space="preserve">YLS </v>
          </cell>
        </row>
        <row r="641">
          <cell r="A641" t="str">
            <v xml:space="preserve">YQL </v>
          </cell>
        </row>
        <row r="642">
          <cell r="A642" t="str">
            <v xml:space="preserve">ZGR </v>
          </cell>
        </row>
        <row r="643">
          <cell r="A643" t="str">
            <v xml:space="preserve">YLL </v>
          </cell>
        </row>
        <row r="644">
          <cell r="A644" t="str">
            <v xml:space="preserve">YXU </v>
          </cell>
        </row>
        <row r="645">
          <cell r="A645" t="str">
            <v xml:space="preserve">YYL </v>
          </cell>
        </row>
        <row r="646">
          <cell r="A646" t="str">
            <v xml:space="preserve">YMN </v>
          </cell>
        </row>
        <row r="647">
          <cell r="A647" t="str">
            <v xml:space="preserve">YMG </v>
          </cell>
        </row>
        <row r="648">
          <cell r="A648" t="str">
            <v xml:space="preserve">YEM </v>
          </cell>
        </row>
        <row r="649">
          <cell r="A649" t="str">
            <v xml:space="preserve">YMW </v>
          </cell>
        </row>
        <row r="650">
          <cell r="A650" t="str">
            <v xml:space="preserve">YSP </v>
          </cell>
        </row>
        <row r="651">
          <cell r="A651" t="str">
            <v xml:space="preserve">YMH </v>
          </cell>
        </row>
        <row r="652">
          <cell r="A652" t="str">
            <v xml:space="preserve">ZMT </v>
          </cell>
        </row>
        <row r="653">
          <cell r="A653" t="str">
            <v xml:space="preserve">YNM </v>
          </cell>
        </row>
        <row r="654">
          <cell r="A654" t="str">
            <v xml:space="preserve">YME </v>
          </cell>
        </row>
        <row r="655">
          <cell r="A655" t="str">
            <v xml:space="preserve">YMA </v>
          </cell>
        </row>
        <row r="656">
          <cell r="A656" t="str">
            <v xml:space="preserve">YLJ </v>
          </cell>
        </row>
        <row r="657">
          <cell r="A657" t="str">
            <v xml:space="preserve">YXH </v>
          </cell>
        </row>
        <row r="658">
          <cell r="A658" t="str">
            <v xml:space="preserve">YMB </v>
          </cell>
        </row>
        <row r="659">
          <cell r="A659" t="str">
            <v xml:space="preserve">YCH </v>
          </cell>
        </row>
        <row r="660">
          <cell r="A660" t="str">
            <v xml:space="preserve">YQM </v>
          </cell>
        </row>
        <row r="661">
          <cell r="A661" t="str">
            <v xml:space="preserve">YYY </v>
          </cell>
        </row>
        <row r="662">
          <cell r="A662" t="str">
            <v xml:space="preserve">YUL </v>
          </cell>
        </row>
        <row r="663">
          <cell r="A663" t="str">
            <v xml:space="preserve">YMJ </v>
          </cell>
        </row>
        <row r="664">
          <cell r="A664" t="str">
            <v xml:space="preserve">YMO </v>
          </cell>
        </row>
        <row r="665">
          <cell r="A665" t="str">
            <v xml:space="preserve">YQA </v>
          </cell>
        </row>
        <row r="666">
          <cell r="A666" t="str">
            <v xml:space="preserve">MSA </v>
          </cell>
        </row>
        <row r="667">
          <cell r="A667" t="str">
            <v xml:space="preserve">YDP </v>
          </cell>
        </row>
        <row r="668">
          <cell r="A668" t="str">
            <v xml:space="preserve">YQN </v>
          </cell>
        </row>
        <row r="669">
          <cell r="A669" t="str">
            <v xml:space="preserve">YCD </v>
          </cell>
        </row>
        <row r="670">
          <cell r="A670" t="str">
            <v xml:space="preserve">YSR </v>
          </cell>
        </row>
        <row r="671">
          <cell r="A671" t="str">
            <v xml:space="preserve">YNA </v>
          </cell>
        </row>
        <row r="672">
          <cell r="A672" t="str">
            <v xml:space="preserve">YNS </v>
          </cell>
        </row>
        <row r="673">
          <cell r="A673" t="str">
            <v xml:space="preserve">YVQ </v>
          </cell>
        </row>
        <row r="674">
          <cell r="A674" t="str">
            <v xml:space="preserve">YQW </v>
          </cell>
        </row>
        <row r="675">
          <cell r="A675" t="str">
            <v xml:space="preserve">YYB </v>
          </cell>
        </row>
        <row r="676">
          <cell r="A676" t="str">
            <v xml:space="preserve">YNE </v>
          </cell>
        </row>
        <row r="677">
          <cell r="A677" t="str">
            <v xml:space="preserve">YOG </v>
          </cell>
        </row>
        <row r="678">
          <cell r="A678" t="str">
            <v xml:space="preserve">YOC </v>
          </cell>
        </row>
        <row r="679">
          <cell r="A679" t="str">
            <v xml:space="preserve">YOO </v>
          </cell>
        </row>
        <row r="680">
          <cell r="A680" t="str">
            <v xml:space="preserve">YOW </v>
          </cell>
        </row>
        <row r="681">
          <cell r="A681" t="str">
            <v xml:space="preserve">YOS </v>
          </cell>
        </row>
        <row r="682">
          <cell r="A682" t="str">
            <v xml:space="preserve">YOH </v>
          </cell>
        </row>
        <row r="683">
          <cell r="A683" t="str">
            <v xml:space="preserve">YXP </v>
          </cell>
        </row>
        <row r="684">
          <cell r="A684" t="str">
            <v xml:space="preserve">YPD </v>
          </cell>
        </row>
        <row r="685">
          <cell r="A685" t="str">
            <v xml:space="preserve">YPC </v>
          </cell>
        </row>
        <row r="686">
          <cell r="A686" t="str">
            <v xml:space="preserve">YPE </v>
          </cell>
        </row>
        <row r="687">
          <cell r="A687" t="str">
            <v xml:space="preserve">YPO </v>
          </cell>
        </row>
        <row r="688">
          <cell r="A688" t="str">
            <v xml:space="preserve">YBB </v>
          </cell>
        </row>
        <row r="689">
          <cell r="A689" t="str">
            <v xml:space="preserve">YTA </v>
          </cell>
        </row>
        <row r="690">
          <cell r="A690" t="str">
            <v xml:space="preserve">YYF </v>
          </cell>
        </row>
        <row r="691">
          <cell r="A691" t="str">
            <v xml:space="preserve">YWA </v>
          </cell>
        </row>
        <row r="692">
          <cell r="A692" t="str">
            <v xml:space="preserve">YPQ </v>
          </cell>
        </row>
        <row r="693">
          <cell r="A693" t="str">
            <v xml:space="preserve">YPL </v>
          </cell>
        </row>
        <row r="694">
          <cell r="A694" t="str">
            <v xml:space="preserve">YPM </v>
          </cell>
        </row>
        <row r="695">
          <cell r="A695" t="str">
            <v xml:space="preserve">PIW </v>
          </cell>
        </row>
        <row r="696">
          <cell r="A696" t="str">
            <v xml:space="preserve">WPC </v>
          </cell>
        </row>
        <row r="697">
          <cell r="A697" t="str">
            <v xml:space="preserve">ZPO </v>
          </cell>
        </row>
        <row r="698">
          <cell r="A698" t="str">
            <v xml:space="preserve">YNL </v>
          </cell>
        </row>
        <row r="699">
          <cell r="A699" t="str">
            <v xml:space="preserve">YIO </v>
          </cell>
        </row>
        <row r="700">
          <cell r="A700" t="str">
            <v xml:space="preserve">XPP </v>
          </cell>
        </row>
        <row r="701">
          <cell r="A701" t="str">
            <v xml:space="preserve">YZT </v>
          </cell>
        </row>
        <row r="702">
          <cell r="A702" t="str">
            <v xml:space="preserve">YPS </v>
          </cell>
        </row>
        <row r="703">
          <cell r="A703" t="str">
            <v xml:space="preserve">YHA </v>
          </cell>
        </row>
        <row r="704">
          <cell r="A704" t="str">
            <v xml:space="preserve">YMP </v>
          </cell>
        </row>
        <row r="705">
          <cell r="A705" t="str">
            <v xml:space="preserve">YPN </v>
          </cell>
        </row>
        <row r="706">
          <cell r="A706" t="str">
            <v xml:space="preserve">YPG </v>
          </cell>
        </row>
        <row r="707">
          <cell r="A707" t="str">
            <v xml:space="preserve">YSO </v>
          </cell>
        </row>
        <row r="708">
          <cell r="A708" t="str">
            <v xml:space="preserve">YPW </v>
          </cell>
        </row>
        <row r="709">
          <cell r="A709" t="str">
            <v xml:space="preserve">YPA </v>
          </cell>
        </row>
        <row r="710">
          <cell r="A710" t="str">
            <v xml:space="preserve">YXS </v>
          </cell>
        </row>
        <row r="711">
          <cell r="A711" t="str">
            <v xml:space="preserve">YPR </v>
          </cell>
        </row>
        <row r="712">
          <cell r="A712" t="str">
            <v xml:space="preserve">XPK </v>
          </cell>
        </row>
        <row r="713">
          <cell r="A713" t="str">
            <v xml:space="preserve">YPX </v>
          </cell>
        </row>
        <row r="714">
          <cell r="A714" t="str">
            <v xml:space="preserve">YVM </v>
          </cell>
        </row>
        <row r="715">
          <cell r="A715" t="str">
            <v xml:space="preserve">YQC </v>
          </cell>
        </row>
        <row r="716">
          <cell r="A716" t="str">
            <v xml:space="preserve">YQB </v>
          </cell>
        </row>
        <row r="717">
          <cell r="A717" t="str">
            <v xml:space="preserve">YQZ </v>
          </cell>
        </row>
        <row r="718">
          <cell r="A718" t="str">
            <v xml:space="preserve">YOP </v>
          </cell>
        </row>
        <row r="719">
          <cell r="A719" t="str">
            <v xml:space="preserve">YRT </v>
          </cell>
        </row>
        <row r="720">
          <cell r="A720" t="str">
            <v xml:space="preserve">YQF </v>
          </cell>
        </row>
        <row r="721">
          <cell r="A721" t="str">
            <v xml:space="preserve">YRL </v>
          </cell>
        </row>
        <row r="722">
          <cell r="A722" t="str">
            <v xml:space="preserve">YRS </v>
          </cell>
        </row>
        <row r="723">
          <cell r="A723" t="str">
            <v xml:space="preserve">YQR </v>
          </cell>
        </row>
        <row r="724">
          <cell r="A724" t="str">
            <v xml:space="preserve">YUT </v>
          </cell>
        </row>
        <row r="725">
          <cell r="A725" t="str">
            <v xml:space="preserve">YRB </v>
          </cell>
        </row>
        <row r="726">
          <cell r="A726" t="str">
            <v xml:space="preserve">YRV </v>
          </cell>
        </row>
        <row r="727">
          <cell r="A727" t="str">
            <v xml:space="preserve">YRG </v>
          </cell>
        </row>
        <row r="728">
          <cell r="A728" t="str">
            <v xml:space="preserve">YXK </v>
          </cell>
        </row>
        <row r="729">
          <cell r="A729" t="str">
            <v xml:space="preserve">YRI </v>
          </cell>
        </row>
        <row r="730">
          <cell r="A730" t="str">
            <v xml:space="preserve">YRJ </v>
          </cell>
        </row>
        <row r="731">
          <cell r="A731" t="str">
            <v xml:space="preserve">YRM </v>
          </cell>
        </row>
        <row r="732">
          <cell r="A732" t="str">
            <v xml:space="preserve">XRR </v>
          </cell>
        </row>
        <row r="733">
          <cell r="A733" t="str">
            <v xml:space="preserve">ZRJ </v>
          </cell>
        </row>
        <row r="734">
          <cell r="A734" t="str">
            <v xml:space="preserve">YUY </v>
          </cell>
        </row>
        <row r="735">
          <cell r="A735" t="str">
            <v xml:space="preserve">ZPB </v>
          </cell>
        </row>
        <row r="736">
          <cell r="A736" t="str">
            <v xml:space="preserve">YSY </v>
          </cell>
        </row>
        <row r="737">
          <cell r="A737" t="str">
            <v xml:space="preserve">YSJ </v>
          </cell>
        </row>
        <row r="738">
          <cell r="A738" t="str">
            <v xml:space="preserve">YZG </v>
          </cell>
        </row>
        <row r="739">
          <cell r="A739" t="str">
            <v xml:space="preserve">YSN </v>
          </cell>
        </row>
        <row r="740">
          <cell r="A740" t="str">
            <v xml:space="preserve">YZP </v>
          </cell>
        </row>
        <row r="741">
          <cell r="A741" t="str">
            <v xml:space="preserve">ZSJ </v>
          </cell>
        </row>
        <row r="742">
          <cell r="A742" t="str">
            <v xml:space="preserve">YSK </v>
          </cell>
        </row>
        <row r="743">
          <cell r="A743" t="str">
            <v xml:space="preserve">YZR </v>
          </cell>
        </row>
        <row r="744">
          <cell r="A744" t="str">
            <v xml:space="preserve">YXE </v>
          </cell>
        </row>
        <row r="745">
          <cell r="A745" t="str">
            <v xml:space="preserve">YAM </v>
          </cell>
        </row>
        <row r="746">
          <cell r="A746" t="str">
            <v xml:space="preserve">YKL </v>
          </cell>
        </row>
        <row r="747">
          <cell r="A747" t="str">
            <v xml:space="preserve">YHS </v>
          </cell>
        </row>
        <row r="748">
          <cell r="A748" t="str">
            <v xml:space="preserve">YZV </v>
          </cell>
        </row>
        <row r="749">
          <cell r="A749" t="str">
            <v xml:space="preserve">ZTM </v>
          </cell>
        </row>
        <row r="750">
          <cell r="A750" t="str">
            <v xml:space="preserve">YSC </v>
          </cell>
        </row>
        <row r="751">
          <cell r="A751" t="str">
            <v xml:space="preserve">YXL </v>
          </cell>
        </row>
        <row r="752">
          <cell r="A752" t="str">
            <v xml:space="preserve">YZH </v>
          </cell>
        </row>
        <row r="753">
          <cell r="A753" t="str">
            <v xml:space="preserve">YYD </v>
          </cell>
        </row>
        <row r="754">
          <cell r="A754" t="str">
            <v xml:space="preserve">YSH </v>
          </cell>
        </row>
        <row r="755">
          <cell r="A755" t="str">
            <v xml:space="preserve">XSI </v>
          </cell>
        </row>
        <row r="756">
          <cell r="A756" t="str">
            <v xml:space="preserve">YSE </v>
          </cell>
        </row>
        <row r="757">
          <cell r="A757" t="str">
            <v xml:space="preserve">YAY </v>
          </cell>
        </row>
        <row r="758">
          <cell r="A758" t="str">
            <v xml:space="preserve">YIF </v>
          </cell>
        </row>
        <row r="759">
          <cell r="A759" t="str">
            <v xml:space="preserve">YCM </v>
          </cell>
        </row>
        <row r="760">
          <cell r="A760" t="str">
            <v xml:space="preserve">YHU </v>
          </cell>
        </row>
        <row r="761">
          <cell r="A761" t="str">
            <v xml:space="preserve">YJN </v>
          </cell>
        </row>
        <row r="762">
          <cell r="A762" t="str">
            <v xml:space="preserve">YYT </v>
          </cell>
        </row>
        <row r="763">
          <cell r="A763" t="str">
            <v xml:space="preserve">YSL </v>
          </cell>
        </row>
        <row r="764">
          <cell r="A764" t="str">
            <v xml:space="preserve">YFX </v>
          </cell>
        </row>
        <row r="765">
          <cell r="A765" t="str">
            <v xml:space="preserve">YST </v>
          </cell>
        </row>
        <row r="766">
          <cell r="A766" t="str">
            <v xml:space="preserve">YQS </v>
          </cell>
        </row>
        <row r="767">
          <cell r="A767" t="str">
            <v xml:space="preserve">YJT </v>
          </cell>
        </row>
        <row r="768">
          <cell r="A768" t="str">
            <v xml:space="preserve">ZST </v>
          </cell>
        </row>
        <row r="769">
          <cell r="A769" t="str">
            <v xml:space="preserve">YSF </v>
          </cell>
        </row>
        <row r="770">
          <cell r="A770" t="str">
            <v xml:space="preserve">YSB </v>
          </cell>
        </row>
        <row r="771">
          <cell r="A771" t="str">
            <v xml:space="preserve">SUR </v>
          </cell>
        </row>
        <row r="772">
          <cell r="A772" t="str">
            <v xml:space="preserve">YSU </v>
          </cell>
        </row>
        <row r="773">
          <cell r="A773" t="str">
            <v xml:space="preserve">ZJN </v>
          </cell>
        </row>
        <row r="774">
          <cell r="A774" t="str">
            <v xml:space="preserve">YYN </v>
          </cell>
        </row>
        <row r="775">
          <cell r="A775" t="str">
            <v xml:space="preserve">YQY </v>
          </cell>
        </row>
        <row r="776">
          <cell r="A776" t="str">
            <v xml:space="preserve">XTL </v>
          </cell>
        </row>
        <row r="777">
          <cell r="A777" t="str">
            <v xml:space="preserve">YYH </v>
          </cell>
        </row>
        <row r="778">
          <cell r="A778" t="str">
            <v xml:space="preserve">YTQ </v>
          </cell>
        </row>
        <row r="779">
          <cell r="A779" t="str">
            <v xml:space="preserve">YTX </v>
          </cell>
        </row>
        <row r="780">
          <cell r="A780" t="str">
            <v xml:space="preserve">YXT </v>
          </cell>
        </row>
        <row r="781">
          <cell r="A781" t="str">
            <v xml:space="preserve">YTJ </v>
          </cell>
        </row>
        <row r="782">
          <cell r="A782" t="str">
            <v xml:space="preserve">YZW </v>
          </cell>
        </row>
        <row r="783">
          <cell r="A783" t="str">
            <v xml:space="preserve">YGB </v>
          </cell>
        </row>
        <row r="784">
          <cell r="A784" t="str">
            <v xml:space="preserve">YQD </v>
          </cell>
        </row>
        <row r="785">
          <cell r="A785" t="str">
            <v xml:space="preserve">YTD </v>
          </cell>
        </row>
        <row r="786">
          <cell r="A786" t="str">
            <v xml:space="preserve">YTH </v>
          </cell>
        </row>
        <row r="787">
          <cell r="A787" t="str">
            <v xml:space="preserve">YQT </v>
          </cell>
        </row>
        <row r="788">
          <cell r="A788" t="str">
            <v xml:space="preserve">YTS </v>
          </cell>
        </row>
        <row r="789">
          <cell r="A789" t="str">
            <v xml:space="preserve">YTT </v>
          </cell>
        </row>
        <row r="790">
          <cell r="A790" t="str">
            <v xml:space="preserve">YAZ </v>
          </cell>
        </row>
        <row r="791">
          <cell r="A791" t="str">
            <v xml:space="preserve">YYZ </v>
          </cell>
        </row>
        <row r="792">
          <cell r="A792" t="str">
            <v xml:space="preserve">YTR </v>
          </cell>
        </row>
        <row r="793">
          <cell r="A793" t="str">
            <v xml:space="preserve">YRQ </v>
          </cell>
        </row>
        <row r="794">
          <cell r="A794" t="str">
            <v xml:space="preserve">YUB </v>
          </cell>
        </row>
        <row r="795">
          <cell r="A795" t="str">
            <v xml:space="preserve">TUX </v>
          </cell>
        </row>
        <row r="796">
          <cell r="A796" t="str">
            <v xml:space="preserve">TNS </v>
          </cell>
        </row>
        <row r="797">
          <cell r="A797" t="str">
            <v xml:space="preserve">YUD </v>
          </cell>
        </row>
        <row r="798">
          <cell r="A798" t="str">
            <v xml:space="preserve">YBE </v>
          </cell>
        </row>
        <row r="799">
          <cell r="A799" t="str">
            <v xml:space="preserve">YVO </v>
          </cell>
        </row>
        <row r="800">
          <cell r="A800" t="str">
            <v xml:space="preserve">YVR </v>
          </cell>
        </row>
        <row r="801">
          <cell r="A801" t="str">
            <v xml:space="preserve">YVG </v>
          </cell>
        </row>
        <row r="802">
          <cell r="A802" t="str">
            <v xml:space="preserve">YVE </v>
          </cell>
        </row>
        <row r="803">
          <cell r="A803" t="str">
            <v xml:space="preserve">YYJ </v>
          </cell>
        </row>
        <row r="804">
          <cell r="A804" t="str">
            <v xml:space="preserve">YWK </v>
          </cell>
        </row>
        <row r="805">
          <cell r="A805" t="str">
            <v xml:space="preserve">YKQ </v>
          </cell>
        </row>
        <row r="806">
          <cell r="A806" t="str">
            <v xml:space="preserve">YQH </v>
          </cell>
        </row>
        <row r="807">
          <cell r="A807" t="str">
            <v xml:space="preserve">YXZ </v>
          </cell>
        </row>
        <row r="808">
          <cell r="A808" t="str">
            <v xml:space="preserve">YWP </v>
          </cell>
        </row>
        <row r="809">
          <cell r="A809" t="str">
            <v xml:space="preserve">YFJ </v>
          </cell>
        </row>
        <row r="810">
          <cell r="A810" t="str">
            <v xml:space="preserve">YNC </v>
          </cell>
        </row>
        <row r="811">
          <cell r="A811" t="str">
            <v xml:space="preserve">YXN </v>
          </cell>
        </row>
        <row r="812">
          <cell r="A812" t="str">
            <v xml:space="preserve">YZU </v>
          </cell>
        </row>
        <row r="813">
          <cell r="A813" t="str">
            <v xml:space="preserve">YXY </v>
          </cell>
        </row>
        <row r="814">
          <cell r="A814" t="str">
            <v xml:space="preserve">YVV </v>
          </cell>
        </row>
        <row r="815">
          <cell r="A815" t="str">
            <v xml:space="preserve">YWM </v>
          </cell>
        </row>
        <row r="816">
          <cell r="A816" t="str">
            <v xml:space="preserve">YWL </v>
          </cell>
        </row>
        <row r="817">
          <cell r="A817" t="str">
            <v xml:space="preserve">YQG </v>
          </cell>
        </row>
        <row r="818">
          <cell r="A818" t="str">
            <v xml:space="preserve">YWG </v>
          </cell>
        </row>
        <row r="819">
          <cell r="A819" t="str">
            <v xml:space="preserve">ZWL </v>
          </cell>
        </row>
        <row r="820">
          <cell r="A820" t="str">
            <v xml:space="preserve">YWY </v>
          </cell>
        </row>
        <row r="821">
          <cell r="A821" t="str">
            <v xml:space="preserve">WNN </v>
          </cell>
        </row>
        <row r="822">
          <cell r="A822" t="str">
            <v xml:space="preserve">YQI </v>
          </cell>
        </row>
        <row r="823">
          <cell r="A823" t="str">
            <v xml:space="preserve">YZF </v>
          </cell>
        </row>
        <row r="824">
          <cell r="A824" t="str">
            <v xml:space="preserve">ZAC </v>
          </cell>
        </row>
        <row r="825">
          <cell r="A825" t="str">
            <v xml:space="preserve">YQV </v>
          </cell>
        </row>
        <row r="826">
          <cell r="A826" t="str">
            <v xml:space="preserve">ZUD </v>
          </cell>
        </row>
        <row r="827">
          <cell r="A827" t="str">
            <v xml:space="preserve">ANF </v>
          </cell>
        </row>
        <row r="828">
          <cell r="A828" t="str">
            <v xml:space="preserve">ARI </v>
          </cell>
        </row>
        <row r="829">
          <cell r="A829" t="str">
            <v xml:space="preserve">BBA </v>
          </cell>
        </row>
        <row r="830">
          <cell r="A830" t="str">
            <v xml:space="preserve">CJC </v>
          </cell>
        </row>
        <row r="831">
          <cell r="A831" t="str">
            <v xml:space="preserve">SMB </v>
          </cell>
        </row>
        <row r="832">
          <cell r="A832" t="str">
            <v xml:space="preserve">WCH </v>
          </cell>
        </row>
        <row r="833">
          <cell r="A833" t="str">
            <v xml:space="preserve">CNR </v>
          </cell>
        </row>
        <row r="834">
          <cell r="A834" t="str">
            <v xml:space="preserve">CCH </v>
          </cell>
        </row>
        <row r="835">
          <cell r="A835" t="str">
            <v xml:space="preserve">YAI </v>
          </cell>
        </row>
        <row r="836">
          <cell r="A836" t="str">
            <v xml:space="preserve">LGR </v>
          </cell>
        </row>
        <row r="837">
          <cell r="A837" t="str">
            <v xml:space="preserve">CPO </v>
          </cell>
        </row>
        <row r="838">
          <cell r="A838" t="str">
            <v xml:space="preserve">GXQ </v>
          </cell>
        </row>
        <row r="839">
          <cell r="A839" t="str">
            <v xml:space="preserve">ESR </v>
          </cell>
        </row>
        <row r="840">
          <cell r="A840" t="str">
            <v xml:space="preserve">FFU </v>
          </cell>
        </row>
        <row r="841">
          <cell r="A841" t="str">
            <v xml:space="preserve">IQQ </v>
          </cell>
        </row>
        <row r="842">
          <cell r="A842" t="str">
            <v xml:space="preserve">LSC </v>
          </cell>
        </row>
        <row r="843">
          <cell r="A843" t="str">
            <v xml:space="preserve">LSQ </v>
          </cell>
        </row>
        <row r="844">
          <cell r="A844" t="str">
            <v xml:space="preserve">ZOS </v>
          </cell>
        </row>
        <row r="845">
          <cell r="A845" t="str">
            <v xml:space="preserve">WPR </v>
          </cell>
        </row>
        <row r="846">
          <cell r="A846" t="str">
            <v xml:space="preserve">ZPC </v>
          </cell>
        </row>
        <row r="847">
          <cell r="A847" t="str">
            <v xml:space="preserve">WPA </v>
          </cell>
        </row>
        <row r="848">
          <cell r="A848" t="str">
            <v xml:space="preserve">PMC </v>
          </cell>
        </row>
        <row r="849">
          <cell r="A849" t="str">
            <v xml:space="preserve">PNT </v>
          </cell>
        </row>
        <row r="850">
          <cell r="A850" t="str">
            <v xml:space="preserve">WPU </v>
          </cell>
        </row>
        <row r="851">
          <cell r="A851" t="str">
            <v xml:space="preserve">PUQ </v>
          </cell>
        </row>
        <row r="852">
          <cell r="A852" t="str">
            <v xml:space="preserve">QRC </v>
          </cell>
        </row>
        <row r="853">
          <cell r="A853" t="str">
            <v xml:space="preserve">ULC </v>
          </cell>
        </row>
        <row r="854">
          <cell r="A854" t="str">
            <v xml:space="preserve">SCL </v>
          </cell>
        </row>
        <row r="855">
          <cell r="A855" t="str">
            <v xml:space="preserve">TLX </v>
          </cell>
        </row>
        <row r="856">
          <cell r="A856" t="str">
            <v xml:space="preserve">TTC </v>
          </cell>
        </row>
        <row r="857">
          <cell r="A857" t="str">
            <v xml:space="preserve">ZCO </v>
          </cell>
        </row>
        <row r="858">
          <cell r="A858" t="str">
            <v xml:space="preserve">TOQ </v>
          </cell>
        </row>
        <row r="859">
          <cell r="A859" t="str">
            <v xml:space="preserve">ZAL </v>
          </cell>
        </row>
        <row r="860">
          <cell r="A860" t="str">
            <v xml:space="preserve">VLR </v>
          </cell>
        </row>
        <row r="861">
          <cell r="A861" t="str">
            <v xml:space="preserve">ZIC </v>
          </cell>
        </row>
        <row r="862">
          <cell r="A862" t="str">
            <v xml:space="preserve">KNA </v>
          </cell>
        </row>
        <row r="863">
          <cell r="A863" t="str">
            <v xml:space="preserve">CGQ </v>
          </cell>
        </row>
        <row r="864">
          <cell r="A864" t="str">
            <v xml:space="preserve">CSX </v>
          </cell>
        </row>
        <row r="865">
          <cell r="A865" t="str">
            <v xml:space="preserve">CTU </v>
          </cell>
        </row>
        <row r="866">
          <cell r="A866" t="str">
            <v xml:space="preserve">CKG </v>
          </cell>
        </row>
        <row r="867">
          <cell r="A867" t="str">
            <v xml:space="preserve">DLC </v>
          </cell>
        </row>
        <row r="868">
          <cell r="A868" t="str">
            <v xml:space="preserve">FOC </v>
          </cell>
        </row>
        <row r="869">
          <cell r="A869" t="str">
            <v xml:space="preserve">CAN </v>
          </cell>
        </row>
        <row r="870">
          <cell r="A870" t="str">
            <v xml:space="preserve">KWL </v>
          </cell>
        </row>
        <row r="871">
          <cell r="A871" t="str">
            <v xml:space="preserve">KWE </v>
          </cell>
        </row>
        <row r="872">
          <cell r="A872" t="str">
            <v xml:space="preserve">HAK </v>
          </cell>
        </row>
        <row r="873">
          <cell r="A873" t="str">
            <v xml:space="preserve">HLD </v>
          </cell>
        </row>
        <row r="874">
          <cell r="A874" t="str">
            <v xml:space="preserve">HGH </v>
          </cell>
        </row>
        <row r="875">
          <cell r="A875" t="str">
            <v xml:space="preserve">HRB </v>
          </cell>
        </row>
        <row r="876">
          <cell r="A876" t="str">
            <v xml:space="preserve">HFE </v>
          </cell>
        </row>
        <row r="877">
          <cell r="A877" t="str">
            <v xml:space="preserve">HET </v>
          </cell>
        </row>
        <row r="878">
          <cell r="A878" t="str">
            <v xml:space="preserve">HTN </v>
          </cell>
        </row>
        <row r="879">
          <cell r="A879" t="str">
            <v xml:space="preserve">JMU </v>
          </cell>
        </row>
        <row r="880">
          <cell r="A880" t="str">
            <v xml:space="preserve">TNA </v>
          </cell>
        </row>
        <row r="881">
          <cell r="A881" t="str">
            <v xml:space="preserve">JHG </v>
          </cell>
        </row>
        <row r="882">
          <cell r="A882" t="str">
            <v xml:space="preserve">KHG </v>
          </cell>
        </row>
        <row r="883">
          <cell r="A883" t="str">
            <v xml:space="preserve">KMG </v>
          </cell>
        </row>
        <row r="884">
          <cell r="A884" t="str">
            <v xml:space="preserve">ZGC </v>
          </cell>
        </row>
        <row r="885">
          <cell r="A885" t="str">
            <v xml:space="preserve">LXA </v>
          </cell>
        </row>
        <row r="886">
          <cell r="A886" t="str">
            <v xml:space="preserve">MDG </v>
          </cell>
        </row>
        <row r="887">
          <cell r="A887" t="str">
            <v xml:space="preserve">KHN </v>
          </cell>
        </row>
        <row r="888">
          <cell r="A888" t="str">
            <v xml:space="preserve">NKG </v>
          </cell>
        </row>
        <row r="889">
          <cell r="A889" t="str">
            <v xml:space="preserve">NNG </v>
          </cell>
        </row>
        <row r="890">
          <cell r="A890" t="str">
            <v xml:space="preserve">NGB </v>
          </cell>
        </row>
        <row r="891">
          <cell r="A891" t="str">
            <v xml:space="preserve">PEK </v>
          </cell>
        </row>
        <row r="892">
          <cell r="A892" t="str">
            <v xml:space="preserve">TAO </v>
          </cell>
        </row>
        <row r="893">
          <cell r="A893" t="str">
            <v xml:space="preserve">NDG </v>
          </cell>
        </row>
        <row r="894">
          <cell r="A894" t="str">
            <v xml:space="preserve">PVG </v>
          </cell>
        </row>
        <row r="895">
          <cell r="A895" t="str">
            <v xml:space="preserve">SWA </v>
          </cell>
        </row>
        <row r="896">
          <cell r="A896" t="str">
            <v xml:space="preserve">SHE </v>
          </cell>
        </row>
        <row r="897">
          <cell r="A897" t="str">
            <v xml:space="preserve">SZX </v>
          </cell>
        </row>
        <row r="898">
          <cell r="A898" t="str">
            <v xml:space="preserve">SJW </v>
          </cell>
        </row>
        <row r="899">
          <cell r="A899" t="str">
            <v xml:space="preserve">TYN </v>
          </cell>
        </row>
        <row r="900">
          <cell r="A900" t="str">
            <v xml:space="preserve">TSN </v>
          </cell>
        </row>
        <row r="901">
          <cell r="A901" t="str">
            <v xml:space="preserve">URC </v>
          </cell>
        </row>
        <row r="902">
          <cell r="A902" t="str">
            <v xml:space="preserve">WUH </v>
          </cell>
        </row>
        <row r="903">
          <cell r="A903" t="str">
            <v xml:space="preserve">XIY </v>
          </cell>
        </row>
        <row r="904">
          <cell r="A904" t="str">
            <v xml:space="preserve">XMN </v>
          </cell>
        </row>
        <row r="905">
          <cell r="A905" t="str">
            <v xml:space="preserve">XIC </v>
          </cell>
        </row>
        <row r="906">
          <cell r="A906" t="str">
            <v xml:space="preserve">YNJ </v>
          </cell>
        </row>
        <row r="907">
          <cell r="A907" t="str">
            <v xml:space="preserve">YNT </v>
          </cell>
        </row>
        <row r="908">
          <cell r="A908" t="str">
            <v xml:space="preserve">YIH </v>
          </cell>
        </row>
        <row r="909">
          <cell r="A909" t="str">
            <v xml:space="preserve">INC </v>
          </cell>
        </row>
        <row r="910">
          <cell r="A910" t="str">
            <v xml:space="preserve">CGO </v>
          </cell>
        </row>
        <row r="911">
          <cell r="A911" t="str">
            <v xml:space="preserve">ZUH </v>
          </cell>
        </row>
        <row r="912">
          <cell r="A912" t="str">
            <v xml:space="preserve">AIT </v>
          </cell>
        </row>
        <row r="913">
          <cell r="A913" t="str">
            <v xml:space="preserve">RAR </v>
          </cell>
        </row>
        <row r="914">
          <cell r="A914" t="str">
            <v xml:space="preserve">GLF </v>
          </cell>
        </row>
        <row r="915">
          <cell r="A915" t="str">
            <v xml:space="preserve">LIR </v>
          </cell>
        </row>
        <row r="916">
          <cell r="A916" t="str">
            <v xml:space="preserve">LIO </v>
          </cell>
        </row>
        <row r="917">
          <cell r="A917" t="str">
            <v xml:space="preserve">TTQ </v>
          </cell>
        </row>
        <row r="918">
          <cell r="A918" t="str">
            <v xml:space="preserve">AAL </v>
          </cell>
        </row>
        <row r="919">
          <cell r="A919" t="str">
            <v xml:space="preserve">AAR </v>
          </cell>
        </row>
        <row r="920">
          <cell r="A920" t="str">
            <v xml:space="preserve">BLL </v>
          </cell>
        </row>
        <row r="921">
          <cell r="A921" t="str">
            <v xml:space="preserve">EBJ </v>
          </cell>
        </row>
        <row r="922">
          <cell r="A922" t="str">
            <v xml:space="preserve">KRP </v>
          </cell>
        </row>
        <row r="923">
          <cell r="A923" t="str">
            <v xml:space="preserve">CPH </v>
          </cell>
        </row>
        <row r="924">
          <cell r="A924" t="str">
            <v xml:space="preserve">RKE </v>
          </cell>
        </row>
        <row r="925">
          <cell r="A925" t="str">
            <v xml:space="preserve">ODE </v>
          </cell>
        </row>
        <row r="926">
          <cell r="A926" t="str">
            <v xml:space="preserve">RNN </v>
          </cell>
        </row>
        <row r="927">
          <cell r="A927" t="str">
            <v xml:space="preserve">SGD </v>
          </cell>
        </row>
        <row r="928">
          <cell r="A928" t="str">
            <v xml:space="preserve">STA </v>
          </cell>
        </row>
        <row r="929">
          <cell r="A929" t="str">
            <v xml:space="preserve">TED </v>
          </cell>
        </row>
        <row r="930">
          <cell r="A930" t="str">
            <v xml:space="preserve">AGB </v>
          </cell>
        </row>
        <row r="931">
          <cell r="A931" t="str">
            <v xml:space="preserve">BBH </v>
          </cell>
        </row>
        <row r="932">
          <cell r="A932" t="str">
            <v xml:space="preserve">BYU </v>
          </cell>
        </row>
        <row r="933">
          <cell r="A933" t="str">
            <v xml:space="preserve">TXL </v>
          </cell>
        </row>
        <row r="934">
          <cell r="A934" t="str">
            <v xml:space="preserve">SXF </v>
          </cell>
        </row>
        <row r="935">
          <cell r="A935" t="str">
            <v xml:space="preserve">THF </v>
          </cell>
        </row>
        <row r="936">
          <cell r="A936" t="str">
            <v xml:space="preserve">BFE </v>
          </cell>
        </row>
        <row r="937">
          <cell r="A937" t="str">
            <v xml:space="preserve">BMK </v>
          </cell>
        </row>
        <row r="938">
          <cell r="A938" t="str">
            <v xml:space="preserve">BWE </v>
          </cell>
        </row>
        <row r="939">
          <cell r="A939" t="str">
            <v xml:space="preserve">BRE </v>
          </cell>
        </row>
        <row r="940">
          <cell r="A940" t="str">
            <v xml:space="preserve">BRV </v>
          </cell>
        </row>
        <row r="941">
          <cell r="A941" t="str">
            <v xml:space="preserve">PAD </v>
          </cell>
        </row>
        <row r="942">
          <cell r="A942" t="str">
            <v xml:space="preserve">HEI </v>
          </cell>
        </row>
        <row r="943">
          <cell r="A943" t="str">
            <v xml:space="preserve">SGE </v>
          </cell>
        </row>
        <row r="944">
          <cell r="A944" t="str">
            <v xml:space="preserve">KSF </v>
          </cell>
        </row>
        <row r="945">
          <cell r="A945" t="str">
            <v xml:space="preserve">FCN </v>
          </cell>
        </row>
        <row r="946">
          <cell r="A946" t="str">
            <v xml:space="preserve">DTM </v>
          </cell>
        </row>
        <row r="947">
          <cell r="A947" t="str">
            <v xml:space="preserve">DRS </v>
          </cell>
        </row>
        <row r="948">
          <cell r="A948" t="str">
            <v xml:space="preserve">DUS </v>
          </cell>
        </row>
        <row r="949">
          <cell r="A949" t="str">
            <v xml:space="preserve">EME </v>
          </cell>
        </row>
        <row r="950">
          <cell r="A950" t="str">
            <v xml:space="preserve">ERF </v>
          </cell>
        </row>
        <row r="951">
          <cell r="A951" t="str">
            <v xml:space="preserve">ESS </v>
          </cell>
        </row>
        <row r="952">
          <cell r="A952" t="str">
            <v xml:space="preserve">FRA </v>
          </cell>
        </row>
        <row r="953">
          <cell r="A953" t="str">
            <v xml:space="preserve">FDH </v>
          </cell>
        </row>
        <row r="954">
          <cell r="A954" t="str">
            <v xml:space="preserve">HHN </v>
          </cell>
        </row>
        <row r="955">
          <cell r="A955" t="str">
            <v xml:space="preserve">HAM </v>
          </cell>
        </row>
        <row r="956">
          <cell r="A956" t="str">
            <v xml:space="preserve">XFW </v>
          </cell>
        </row>
        <row r="957">
          <cell r="A957" t="str">
            <v xml:space="preserve">HAJ </v>
          </cell>
        </row>
        <row r="958">
          <cell r="A958" t="str">
            <v xml:space="preserve">HOQ </v>
          </cell>
        </row>
        <row r="959">
          <cell r="A959" t="str">
            <v xml:space="preserve">IGS </v>
          </cell>
        </row>
        <row r="960">
          <cell r="A960" t="str">
            <v xml:space="preserve">JUI </v>
          </cell>
        </row>
        <row r="961">
          <cell r="A961" t="str">
            <v xml:space="preserve">FKB </v>
          </cell>
        </row>
        <row r="962">
          <cell r="A962" t="str">
            <v xml:space="preserve">KEL </v>
          </cell>
        </row>
        <row r="963">
          <cell r="A963" t="str">
            <v xml:space="preserve">CGN </v>
          </cell>
        </row>
        <row r="964">
          <cell r="A964" t="str">
            <v xml:space="preserve">LHA </v>
          </cell>
        </row>
        <row r="965">
          <cell r="A965" t="str">
            <v xml:space="preserve">LEJ </v>
          </cell>
        </row>
        <row r="966">
          <cell r="A966" t="str">
            <v xml:space="preserve">LBC </v>
          </cell>
        </row>
        <row r="967">
          <cell r="A967" t="str">
            <v xml:space="preserve">ZMG </v>
          </cell>
        </row>
        <row r="968">
          <cell r="A968" t="str">
            <v xml:space="preserve">MHG </v>
          </cell>
        </row>
        <row r="969">
          <cell r="A969" t="str">
            <v xml:space="preserve">WVN </v>
          </cell>
        </row>
        <row r="970">
          <cell r="A970" t="str">
            <v xml:space="preserve">FMM </v>
          </cell>
        </row>
        <row r="971">
          <cell r="A971" t="str">
            <v xml:space="preserve">MGL </v>
          </cell>
        </row>
        <row r="972">
          <cell r="A972" t="str">
            <v xml:space="preserve">MUC </v>
          </cell>
        </row>
        <row r="973">
          <cell r="A973" t="str">
            <v xml:space="preserve">FNB </v>
          </cell>
        </row>
        <row r="974">
          <cell r="A974" t="str">
            <v xml:space="preserve">AOC </v>
          </cell>
        </row>
        <row r="975">
          <cell r="A975" t="str">
            <v xml:space="preserve">NRD </v>
          </cell>
        </row>
        <row r="976">
          <cell r="A976" t="str">
            <v xml:space="preserve">NUE </v>
          </cell>
        </row>
        <row r="977">
          <cell r="A977" t="str">
            <v xml:space="preserve">FMO </v>
          </cell>
        </row>
        <row r="978">
          <cell r="A978" t="str">
            <v xml:space="preserve">RLG </v>
          </cell>
        </row>
        <row r="979">
          <cell r="A979" t="str">
            <v xml:space="preserve">SCN </v>
          </cell>
        </row>
        <row r="980">
          <cell r="A980" t="str">
            <v xml:space="preserve">SZW </v>
          </cell>
        </row>
        <row r="981">
          <cell r="A981" t="str">
            <v xml:space="preserve">STR </v>
          </cell>
        </row>
        <row r="982">
          <cell r="A982" t="str">
            <v xml:space="preserve">AGE </v>
          </cell>
        </row>
        <row r="983">
          <cell r="A983" t="str">
            <v xml:space="preserve">NRN </v>
          </cell>
        </row>
        <row r="984">
          <cell r="A984" t="str">
            <v xml:space="preserve">OBI </v>
          </cell>
        </row>
        <row r="985">
          <cell r="A985" t="str">
            <v xml:space="preserve">GWT </v>
          </cell>
        </row>
        <row r="986">
          <cell r="A986" t="str">
            <v xml:space="preserve">OHR </v>
          </cell>
        </row>
        <row r="987">
          <cell r="A987" t="str">
            <v xml:space="preserve">HDF </v>
          </cell>
        </row>
        <row r="988">
          <cell r="A988" t="str">
            <v xml:space="preserve">DOM </v>
          </cell>
        </row>
        <row r="989">
          <cell r="A989" t="str">
            <v xml:space="preserve">DCF </v>
          </cell>
        </row>
        <row r="990">
          <cell r="A990" t="str">
            <v xml:space="preserve">BRX </v>
          </cell>
        </row>
        <row r="991">
          <cell r="A991" t="str">
            <v xml:space="preserve">LRM </v>
          </cell>
        </row>
        <row r="992">
          <cell r="A992" t="str">
            <v xml:space="preserve">CBJ </v>
          </cell>
        </row>
        <row r="993">
          <cell r="A993" t="str">
            <v xml:space="preserve">POP </v>
          </cell>
        </row>
        <row r="994">
          <cell r="A994" t="str">
            <v xml:space="preserve">PUJ </v>
          </cell>
        </row>
        <row r="995">
          <cell r="A995" t="str">
            <v xml:space="preserve">SDQ </v>
          </cell>
        </row>
        <row r="996">
          <cell r="A996" t="str">
            <v xml:space="preserve">STI </v>
          </cell>
        </row>
        <row r="997">
          <cell r="A997" t="str">
            <v xml:space="preserve">ATF </v>
          </cell>
        </row>
        <row r="998">
          <cell r="A998" t="str">
            <v xml:space="preserve">GPS </v>
          </cell>
        </row>
        <row r="999">
          <cell r="A999" t="str">
            <v xml:space="preserve">OCC </v>
          </cell>
        </row>
        <row r="1000">
          <cell r="A1000" t="str">
            <v xml:space="preserve">CUE </v>
          </cell>
        </row>
        <row r="1001">
          <cell r="A1001" t="str">
            <v xml:space="preserve">GYE </v>
          </cell>
        </row>
        <row r="1002">
          <cell r="A1002" t="str">
            <v xml:space="preserve">MRR </v>
          </cell>
        </row>
        <row r="1003">
          <cell r="A1003" t="str">
            <v xml:space="preserve">XMS </v>
          </cell>
        </row>
        <row r="1004">
          <cell r="A1004" t="str">
            <v xml:space="preserve">MCH </v>
          </cell>
        </row>
        <row r="1005">
          <cell r="A1005" t="str">
            <v xml:space="preserve">MEC </v>
          </cell>
        </row>
        <row r="1006">
          <cell r="A1006" t="str">
            <v xml:space="preserve">PVO </v>
          </cell>
        </row>
        <row r="1007">
          <cell r="A1007" t="str">
            <v xml:space="preserve">UIO </v>
          </cell>
        </row>
        <row r="1008">
          <cell r="A1008" t="str">
            <v xml:space="preserve">SNC </v>
          </cell>
        </row>
        <row r="1009">
          <cell r="A1009" t="str">
            <v xml:space="preserve">SCY </v>
          </cell>
        </row>
        <row r="1010">
          <cell r="A1010" t="str">
            <v xml:space="preserve">BHA </v>
          </cell>
        </row>
        <row r="1011">
          <cell r="A1011" t="str">
            <v xml:space="preserve">PTZ </v>
          </cell>
        </row>
        <row r="1012">
          <cell r="A1012" t="str">
            <v xml:space="preserve">ESM </v>
          </cell>
        </row>
        <row r="1013">
          <cell r="A1013" t="str">
            <v xml:space="preserve">TPC </v>
          </cell>
        </row>
        <row r="1014">
          <cell r="A1014" t="str">
            <v xml:space="preserve">TUA </v>
          </cell>
        </row>
        <row r="1015">
          <cell r="A1015" t="str">
            <v xml:space="preserve">ABJ </v>
          </cell>
        </row>
        <row r="1016">
          <cell r="A1016" t="str">
            <v xml:space="preserve">BYK </v>
          </cell>
        </row>
        <row r="1017">
          <cell r="A1017" t="str">
            <v xml:space="preserve">BXI </v>
          </cell>
        </row>
        <row r="1018">
          <cell r="A1018" t="str">
            <v xml:space="preserve">DJO </v>
          </cell>
        </row>
        <row r="1019">
          <cell r="A1019" t="str">
            <v xml:space="preserve">HGO </v>
          </cell>
        </row>
        <row r="1020">
          <cell r="A1020" t="str">
            <v xml:space="preserve">MJC </v>
          </cell>
        </row>
        <row r="1021">
          <cell r="A1021" t="str">
            <v xml:space="preserve">KEO </v>
          </cell>
        </row>
        <row r="1022">
          <cell r="A1022" t="str">
            <v xml:space="preserve">SPY </v>
          </cell>
        </row>
        <row r="1023">
          <cell r="A1023" t="str">
            <v xml:space="preserve">ZSS </v>
          </cell>
        </row>
        <row r="1024">
          <cell r="A1024" t="str">
            <v xml:space="preserve">TXU </v>
          </cell>
        </row>
        <row r="1025">
          <cell r="A1025" t="str">
            <v xml:space="preserve">ASK </v>
          </cell>
        </row>
        <row r="1026">
          <cell r="A1026" t="str">
            <v xml:space="preserve">KDL </v>
          </cell>
        </row>
        <row r="1027">
          <cell r="A1027" t="str">
            <v xml:space="preserve">URE </v>
          </cell>
        </row>
        <row r="1028">
          <cell r="A1028" t="str">
            <v xml:space="preserve">EPU </v>
          </cell>
        </row>
        <row r="1029">
          <cell r="A1029" t="str">
            <v xml:space="preserve">TLL </v>
          </cell>
        </row>
        <row r="1030">
          <cell r="A1030" t="str">
            <v xml:space="preserve">TAY </v>
          </cell>
        </row>
        <row r="1031">
          <cell r="A1031" t="str">
            <v xml:space="preserve">MPN </v>
          </cell>
        </row>
        <row r="1032">
          <cell r="A1032" t="str">
            <v xml:space="preserve">FAE </v>
          </cell>
        </row>
        <row r="1033">
          <cell r="A1033" t="str">
            <v xml:space="preserve">LBS </v>
          </cell>
        </row>
        <row r="1034">
          <cell r="A1034" t="str">
            <v xml:space="preserve">NAN </v>
          </cell>
        </row>
        <row r="1035">
          <cell r="A1035" t="str">
            <v xml:space="preserve">SUV </v>
          </cell>
        </row>
        <row r="1036">
          <cell r="A1036" t="str">
            <v xml:space="preserve">RTA </v>
          </cell>
        </row>
        <row r="1037">
          <cell r="A1037" t="str">
            <v xml:space="preserve">ENF </v>
          </cell>
        </row>
        <row r="1038">
          <cell r="A1038" t="str">
            <v xml:space="preserve">HEM </v>
          </cell>
        </row>
        <row r="1039">
          <cell r="A1039" t="str">
            <v xml:space="preserve">HEL </v>
          </cell>
        </row>
        <row r="1040">
          <cell r="A1040" t="str">
            <v xml:space="preserve">HYV </v>
          </cell>
        </row>
        <row r="1041">
          <cell r="A1041" t="str">
            <v xml:space="preserve">IVL </v>
          </cell>
        </row>
        <row r="1042">
          <cell r="A1042" t="str">
            <v xml:space="preserve">JOE </v>
          </cell>
        </row>
        <row r="1043">
          <cell r="A1043" t="str">
            <v xml:space="preserve">JYV </v>
          </cell>
        </row>
        <row r="1044">
          <cell r="A1044" t="str">
            <v xml:space="preserve">KAJ </v>
          </cell>
        </row>
        <row r="1045">
          <cell r="A1045" t="str">
            <v xml:space="preserve">KHJ </v>
          </cell>
        </row>
        <row r="1046">
          <cell r="A1046" t="str">
            <v xml:space="preserve">KAU </v>
          </cell>
        </row>
        <row r="1047">
          <cell r="A1047" t="str">
            <v xml:space="preserve">KEM </v>
          </cell>
        </row>
        <row r="1048">
          <cell r="A1048" t="str">
            <v xml:space="preserve">KTQ </v>
          </cell>
        </row>
        <row r="1049">
          <cell r="A1049" t="str">
            <v xml:space="preserve">KTT </v>
          </cell>
        </row>
        <row r="1050">
          <cell r="A1050" t="str">
            <v xml:space="preserve">KOK </v>
          </cell>
        </row>
        <row r="1051">
          <cell r="A1051" t="str">
            <v xml:space="preserve">KUO </v>
          </cell>
        </row>
        <row r="1052">
          <cell r="A1052" t="str">
            <v xml:space="preserve">KAO </v>
          </cell>
        </row>
        <row r="1053">
          <cell r="A1053" t="str">
            <v xml:space="preserve">LPP </v>
          </cell>
        </row>
        <row r="1054">
          <cell r="A1054" t="str">
            <v xml:space="preserve">MHQ </v>
          </cell>
        </row>
        <row r="1055">
          <cell r="A1055" t="str">
            <v xml:space="preserve">MIK </v>
          </cell>
        </row>
        <row r="1056">
          <cell r="A1056" t="str">
            <v xml:space="preserve">OUL </v>
          </cell>
        </row>
        <row r="1057">
          <cell r="A1057" t="str">
            <v xml:space="preserve">POR </v>
          </cell>
        </row>
        <row r="1058">
          <cell r="A1058" t="str">
            <v xml:space="preserve">RVN </v>
          </cell>
        </row>
        <row r="1059">
          <cell r="A1059" t="str">
            <v xml:space="preserve">SVL </v>
          </cell>
        </row>
        <row r="1060">
          <cell r="A1060" t="str">
            <v xml:space="preserve">SOT </v>
          </cell>
        </row>
        <row r="1061">
          <cell r="A1061" t="str">
            <v xml:space="preserve">TMP </v>
          </cell>
        </row>
        <row r="1062">
          <cell r="A1062" t="str">
            <v xml:space="preserve">TKU </v>
          </cell>
        </row>
        <row r="1063">
          <cell r="A1063" t="str">
            <v xml:space="preserve">VAA </v>
          </cell>
        </row>
        <row r="1064">
          <cell r="A1064" t="str">
            <v xml:space="preserve">VRK </v>
          </cell>
        </row>
        <row r="1065">
          <cell r="A1065" t="str">
            <v xml:space="preserve">YLI </v>
          </cell>
        </row>
        <row r="1066">
          <cell r="A1066" t="str">
            <v xml:space="preserve">XAB </v>
          </cell>
        </row>
        <row r="1067">
          <cell r="A1067" t="str">
            <v xml:space="preserve">AGF </v>
          </cell>
        </row>
        <row r="1068">
          <cell r="A1068" t="str">
            <v xml:space="preserve">AJA </v>
          </cell>
        </row>
        <row r="1069">
          <cell r="A1069" t="str">
            <v xml:space="preserve">LBI </v>
          </cell>
        </row>
        <row r="1070">
          <cell r="A1070" t="str">
            <v xml:space="preserve">ANE </v>
          </cell>
        </row>
        <row r="1071">
          <cell r="A1071" t="str">
            <v xml:space="preserve">ANG </v>
          </cell>
        </row>
        <row r="1072">
          <cell r="A1072" t="str">
            <v xml:space="preserve">NCY </v>
          </cell>
        </row>
        <row r="1073">
          <cell r="A1073" t="str">
            <v xml:space="preserve">QRV </v>
          </cell>
        </row>
        <row r="1074">
          <cell r="A1074" t="str">
            <v xml:space="preserve">OBS </v>
          </cell>
        </row>
        <row r="1075">
          <cell r="A1075" t="str">
            <v xml:space="preserve">AUC </v>
          </cell>
        </row>
        <row r="1076">
          <cell r="A1076" t="str">
            <v xml:space="preserve">AUR </v>
          </cell>
        </row>
        <row r="1077">
          <cell r="A1077" t="str">
            <v xml:space="preserve">XXG </v>
          </cell>
        </row>
        <row r="1078">
          <cell r="A1078" t="str">
            <v xml:space="preserve">AUF </v>
          </cell>
        </row>
        <row r="1079">
          <cell r="A1079" t="str">
            <v xml:space="preserve">AVN </v>
          </cell>
        </row>
        <row r="1080">
          <cell r="A1080" t="str">
            <v xml:space="preserve">MLH </v>
          </cell>
        </row>
        <row r="1081">
          <cell r="A1081" t="str">
            <v xml:space="preserve">BIA </v>
          </cell>
        </row>
        <row r="1082">
          <cell r="A1082" t="str">
            <v xml:space="preserve">BVA </v>
          </cell>
        </row>
        <row r="1083">
          <cell r="A1083" t="str">
            <v xml:space="preserve">EGC </v>
          </cell>
        </row>
        <row r="1084">
          <cell r="A1084" t="str">
            <v xml:space="preserve">QBQ </v>
          </cell>
        </row>
        <row r="1085">
          <cell r="A1085" t="str">
            <v xml:space="preserve">BZR </v>
          </cell>
        </row>
        <row r="1086">
          <cell r="A1086" t="str">
            <v xml:space="preserve">BIQ </v>
          </cell>
        </row>
        <row r="1087">
          <cell r="A1087" t="str">
            <v xml:space="preserve">XBQ </v>
          </cell>
        </row>
        <row r="1088">
          <cell r="A1088" t="str">
            <v xml:space="preserve">BOD </v>
          </cell>
        </row>
        <row r="1089">
          <cell r="A1089" t="str">
            <v xml:space="preserve">BOU </v>
          </cell>
        </row>
        <row r="1090">
          <cell r="A1090" t="str">
            <v xml:space="preserve">BES </v>
          </cell>
        </row>
        <row r="1091">
          <cell r="A1091" t="str">
            <v xml:space="preserve">BVE </v>
          </cell>
        </row>
        <row r="1092">
          <cell r="A1092" t="str">
            <v xml:space="preserve">CFR </v>
          </cell>
        </row>
        <row r="1093">
          <cell r="A1093" t="str">
            <v xml:space="preserve">ZAO </v>
          </cell>
        </row>
        <row r="1094">
          <cell r="A1094" t="str">
            <v xml:space="preserve">CQF </v>
          </cell>
        </row>
        <row r="1095">
          <cell r="A1095" t="str">
            <v xml:space="preserve">CLY </v>
          </cell>
        </row>
        <row r="1096">
          <cell r="A1096" t="str">
            <v xml:space="preserve">CEQ </v>
          </cell>
        </row>
        <row r="1097">
          <cell r="A1097" t="str">
            <v xml:space="preserve">CCF </v>
          </cell>
        </row>
        <row r="1098">
          <cell r="A1098" t="str">
            <v xml:space="preserve">DCM </v>
          </cell>
        </row>
        <row r="1099">
          <cell r="A1099" t="str">
            <v xml:space="preserve">CMF </v>
          </cell>
        </row>
        <row r="1100">
          <cell r="A1100" t="str">
            <v xml:space="preserve">CHR </v>
          </cell>
        </row>
        <row r="1101">
          <cell r="A1101" t="str">
            <v xml:space="preserve">CER </v>
          </cell>
        </row>
        <row r="1102">
          <cell r="A1102" t="str">
            <v xml:space="preserve">CET </v>
          </cell>
        </row>
        <row r="1103">
          <cell r="A1103" t="str">
            <v xml:space="preserve">CFE </v>
          </cell>
        </row>
        <row r="1104">
          <cell r="A1104" t="str">
            <v xml:space="preserve">CNG </v>
          </cell>
        </row>
        <row r="1105">
          <cell r="A1105" t="str">
            <v xml:space="preserve">CMR </v>
          </cell>
        </row>
        <row r="1106">
          <cell r="A1106" t="str">
            <v xml:space="preserve">CVF </v>
          </cell>
        </row>
        <row r="1107">
          <cell r="A1107" t="str">
            <v xml:space="preserve">CSF </v>
          </cell>
        </row>
        <row r="1108">
          <cell r="A1108" t="str">
            <v xml:space="preserve">DOL </v>
          </cell>
        </row>
        <row r="1109">
          <cell r="A1109" t="str">
            <v xml:space="preserve">DPE </v>
          </cell>
        </row>
        <row r="1110">
          <cell r="A1110" t="str">
            <v xml:space="preserve">DIJ </v>
          </cell>
        </row>
        <row r="1111">
          <cell r="A1111" t="str">
            <v xml:space="preserve">DNR </v>
          </cell>
        </row>
        <row r="1112">
          <cell r="A1112" t="str">
            <v xml:space="preserve">DLE </v>
          </cell>
        </row>
        <row r="1113">
          <cell r="A1113" t="str">
            <v xml:space="preserve">EPL </v>
          </cell>
        </row>
        <row r="1114">
          <cell r="A1114" t="str">
            <v xml:space="preserve">EVX </v>
          </cell>
        </row>
        <row r="1115">
          <cell r="A1115" t="str">
            <v xml:space="preserve">FSC </v>
          </cell>
        </row>
        <row r="1116">
          <cell r="A1116" t="str">
            <v xml:space="preserve">GAT </v>
          </cell>
        </row>
        <row r="1117">
          <cell r="A1117" t="str">
            <v xml:space="preserve">GFR </v>
          </cell>
        </row>
        <row r="1118">
          <cell r="A1118" t="str">
            <v xml:space="preserve">GNB </v>
          </cell>
        </row>
        <row r="1119">
          <cell r="A1119" t="str">
            <v xml:space="preserve">IDY </v>
          </cell>
        </row>
        <row r="1120">
          <cell r="A1120" t="str">
            <v xml:space="preserve">EDM </v>
          </cell>
        </row>
        <row r="1121">
          <cell r="A1121" t="str">
            <v xml:space="preserve">LRH </v>
          </cell>
        </row>
        <row r="1122">
          <cell r="A1122" t="str">
            <v xml:space="preserve">LBY </v>
          </cell>
        </row>
        <row r="1123">
          <cell r="A1123" t="str">
            <v xml:space="preserve">LAI </v>
          </cell>
        </row>
        <row r="1124">
          <cell r="A1124" t="str">
            <v xml:space="preserve">LVA </v>
          </cell>
        </row>
        <row r="1125">
          <cell r="A1125" t="str">
            <v xml:space="preserve">CTT </v>
          </cell>
        </row>
        <row r="1126">
          <cell r="A1126" t="str">
            <v xml:space="preserve">LEH </v>
          </cell>
        </row>
        <row r="1127">
          <cell r="A1127" t="str">
            <v xml:space="preserve">LME </v>
          </cell>
        </row>
        <row r="1128">
          <cell r="A1128" t="str">
            <v xml:space="preserve">LPY </v>
          </cell>
        </row>
        <row r="1129">
          <cell r="A1129" t="str">
            <v xml:space="preserve">LTQ </v>
          </cell>
        </row>
        <row r="1130">
          <cell r="A1130" t="str">
            <v xml:space="preserve">LIL </v>
          </cell>
        </row>
        <row r="1131">
          <cell r="A1131" t="str">
            <v xml:space="preserve">LIG </v>
          </cell>
        </row>
        <row r="1132">
          <cell r="A1132" t="str">
            <v xml:space="preserve">LRT </v>
          </cell>
        </row>
        <row r="1133">
          <cell r="A1133" t="str">
            <v xml:space="preserve">LYS </v>
          </cell>
        </row>
        <row r="1134">
          <cell r="A1134" t="str">
            <v xml:space="preserve">MRS </v>
          </cell>
        </row>
        <row r="1135">
          <cell r="A1135" t="str">
            <v xml:space="preserve">MEN </v>
          </cell>
        </row>
        <row r="1136">
          <cell r="A1136" t="str">
            <v xml:space="preserve">HZB </v>
          </cell>
        </row>
        <row r="1137">
          <cell r="A1137" t="str">
            <v xml:space="preserve">MZM </v>
          </cell>
        </row>
        <row r="1138">
          <cell r="A1138" t="str">
            <v xml:space="preserve">ETZ </v>
          </cell>
        </row>
        <row r="1139">
          <cell r="A1139" t="str">
            <v xml:space="preserve">MCU </v>
          </cell>
        </row>
        <row r="1140">
          <cell r="A1140" t="str">
            <v xml:space="preserve">MPL </v>
          </cell>
        </row>
        <row r="1141">
          <cell r="A1141" t="str">
            <v xml:space="preserve">MXN </v>
          </cell>
        </row>
        <row r="1142">
          <cell r="A1142" t="str">
            <v xml:space="preserve">ENC </v>
          </cell>
        </row>
        <row r="1143">
          <cell r="A1143" t="str">
            <v xml:space="preserve">NTE </v>
          </cell>
        </row>
        <row r="1144">
          <cell r="A1144" t="str">
            <v xml:space="preserve">NVS </v>
          </cell>
        </row>
        <row r="1145">
          <cell r="A1145" t="str">
            <v xml:space="preserve">NCE </v>
          </cell>
        </row>
        <row r="1146">
          <cell r="A1146" t="str">
            <v xml:space="preserve">NIT </v>
          </cell>
        </row>
        <row r="1147">
          <cell r="A1147" t="str">
            <v xml:space="preserve">ORE </v>
          </cell>
        </row>
        <row r="1148">
          <cell r="A1148" t="str">
            <v xml:space="preserve">LBG </v>
          </cell>
        </row>
        <row r="1149">
          <cell r="A1149" t="str">
            <v xml:space="preserve">CDG </v>
          </cell>
        </row>
        <row r="1150">
          <cell r="A1150" t="str">
            <v xml:space="preserve">ORY </v>
          </cell>
        </row>
        <row r="1151">
          <cell r="A1151" t="str">
            <v xml:space="preserve">PUF </v>
          </cell>
        </row>
        <row r="1152">
          <cell r="A1152" t="str">
            <v xml:space="preserve">PGX </v>
          </cell>
        </row>
        <row r="1153">
          <cell r="A1153" t="str">
            <v xml:space="preserve">PGF </v>
          </cell>
        </row>
        <row r="1154">
          <cell r="A1154" t="str">
            <v xml:space="preserve">PIS </v>
          </cell>
        </row>
        <row r="1155">
          <cell r="A1155" t="str">
            <v xml:space="preserve">POX </v>
          </cell>
        </row>
        <row r="1156">
          <cell r="A1156" t="str">
            <v xml:space="preserve">PRP </v>
          </cell>
        </row>
        <row r="1157">
          <cell r="A1157" t="str">
            <v xml:space="preserve">UIP </v>
          </cell>
        </row>
        <row r="1158">
          <cell r="A1158" t="str">
            <v xml:space="preserve">RHE </v>
          </cell>
        </row>
        <row r="1159">
          <cell r="A1159" t="str">
            <v xml:space="preserve">RNS </v>
          </cell>
        </row>
        <row r="1160">
          <cell r="A1160" t="str">
            <v xml:space="preserve">RNE </v>
          </cell>
        </row>
        <row r="1161">
          <cell r="A1161" t="str">
            <v xml:space="preserve">RCO </v>
          </cell>
        </row>
        <row r="1162">
          <cell r="A1162" t="str">
            <v xml:space="preserve">RDZ </v>
          </cell>
        </row>
        <row r="1163">
          <cell r="A1163" t="str">
            <v xml:space="preserve">URO </v>
          </cell>
        </row>
        <row r="1164">
          <cell r="A1164" t="str">
            <v xml:space="preserve">RYN </v>
          </cell>
        </row>
        <row r="1165">
          <cell r="A1165" t="str">
            <v xml:space="preserve">SOZ </v>
          </cell>
        </row>
        <row r="1166">
          <cell r="A1166" t="str">
            <v xml:space="preserve">SBK </v>
          </cell>
        </row>
        <row r="1167">
          <cell r="A1167" t="str">
            <v xml:space="preserve">EBU </v>
          </cell>
        </row>
        <row r="1168">
          <cell r="A1168" t="str">
            <v xml:space="preserve">SNR </v>
          </cell>
        </row>
        <row r="1169">
          <cell r="A1169" t="str">
            <v xml:space="preserve">SXB </v>
          </cell>
        </row>
        <row r="1170">
          <cell r="A1170" t="str">
            <v xml:space="preserve">LDE </v>
          </cell>
        </row>
        <row r="1171">
          <cell r="A1171" t="str">
            <v xml:space="preserve">TLS </v>
          </cell>
        </row>
        <row r="1172">
          <cell r="A1172" t="str">
            <v xml:space="preserve">TUF </v>
          </cell>
        </row>
        <row r="1173">
          <cell r="A1173" t="str">
            <v xml:space="preserve">TNF </v>
          </cell>
        </row>
        <row r="1174">
          <cell r="A1174" t="str">
            <v xml:space="preserve">VAF </v>
          </cell>
        </row>
        <row r="1175">
          <cell r="A1175" t="str">
            <v xml:space="preserve">VNE </v>
          </cell>
        </row>
        <row r="1176">
          <cell r="A1176" t="str">
            <v xml:space="preserve">VHY </v>
          </cell>
        </row>
        <row r="1177">
          <cell r="A1177" t="str">
            <v xml:space="preserve">VTL </v>
          </cell>
        </row>
        <row r="1178">
          <cell r="A1178" t="str">
            <v xml:space="preserve">CAY </v>
          </cell>
        </row>
        <row r="1179">
          <cell r="A1179" t="str">
            <v xml:space="preserve">BOB </v>
          </cell>
        </row>
        <row r="1180">
          <cell r="A1180" t="str">
            <v xml:space="preserve">RFP </v>
          </cell>
        </row>
        <row r="1181">
          <cell r="A1181" t="str">
            <v xml:space="preserve">RGI </v>
          </cell>
        </row>
        <row r="1182">
          <cell r="A1182" t="str">
            <v xml:space="preserve">BMM </v>
          </cell>
        </row>
        <row r="1183">
          <cell r="A1183" t="str">
            <v xml:space="preserve">MVB </v>
          </cell>
        </row>
        <row r="1184">
          <cell r="A1184" t="str">
            <v xml:space="preserve">LBQ </v>
          </cell>
        </row>
        <row r="1185">
          <cell r="A1185" t="str">
            <v xml:space="preserve">LBV </v>
          </cell>
        </row>
        <row r="1186">
          <cell r="A1186" t="str">
            <v xml:space="preserve">MKU </v>
          </cell>
        </row>
        <row r="1187">
          <cell r="A1187" t="str">
            <v xml:space="preserve">MFF </v>
          </cell>
        </row>
        <row r="1188">
          <cell r="A1188" t="str">
            <v xml:space="preserve">MJL </v>
          </cell>
        </row>
        <row r="1189">
          <cell r="A1189" t="str">
            <v xml:space="preserve">OKN </v>
          </cell>
        </row>
        <row r="1190">
          <cell r="A1190" t="str">
            <v xml:space="preserve">OMB </v>
          </cell>
        </row>
        <row r="1191">
          <cell r="A1191" t="str">
            <v xml:space="preserve">OYE </v>
          </cell>
        </row>
        <row r="1192">
          <cell r="A1192" t="str">
            <v xml:space="preserve">POG </v>
          </cell>
        </row>
        <row r="1193">
          <cell r="A1193" t="str">
            <v xml:space="preserve">BJL </v>
          </cell>
        </row>
        <row r="1194">
          <cell r="A1194" t="str">
            <v xml:space="preserve">SUI </v>
          </cell>
        </row>
        <row r="1195">
          <cell r="A1195" t="str">
            <v xml:space="preserve">ACC </v>
          </cell>
        </row>
        <row r="1196">
          <cell r="A1196" t="str">
            <v xml:space="preserve">KMS </v>
          </cell>
        </row>
        <row r="1197">
          <cell r="A1197" t="str">
            <v xml:space="preserve">NYI </v>
          </cell>
        </row>
        <row r="1198">
          <cell r="A1198" t="str">
            <v xml:space="preserve">TKD </v>
          </cell>
        </row>
        <row r="1199">
          <cell r="A1199" t="str">
            <v xml:space="preserve">TML </v>
          </cell>
        </row>
        <row r="1200">
          <cell r="A1200" t="str">
            <v xml:space="preserve">GIB </v>
          </cell>
        </row>
        <row r="1201">
          <cell r="A1201" t="str">
            <v xml:space="preserve">GND </v>
          </cell>
        </row>
        <row r="1202">
          <cell r="A1202" t="str">
            <v xml:space="preserve">VOL </v>
          </cell>
        </row>
        <row r="1203">
          <cell r="A1203" t="str">
            <v xml:space="preserve">AXD </v>
          </cell>
        </row>
        <row r="1204">
          <cell r="A1204" t="str">
            <v xml:space="preserve">GPA </v>
          </cell>
        </row>
        <row r="1205">
          <cell r="A1205" t="str">
            <v xml:space="preserve">JTY </v>
          </cell>
        </row>
        <row r="1206">
          <cell r="A1206" t="str">
            <v xml:space="preserve">ATH </v>
          </cell>
        </row>
        <row r="1207">
          <cell r="A1207" t="str">
            <v xml:space="preserve">CHQ </v>
          </cell>
        </row>
        <row r="1208">
          <cell r="A1208" t="str">
            <v xml:space="preserve">JKH </v>
          </cell>
        </row>
        <row r="1209">
          <cell r="A1209" t="str">
            <v xml:space="preserve">CFU </v>
          </cell>
        </row>
        <row r="1210">
          <cell r="A1210" t="str">
            <v xml:space="preserve">HER </v>
          </cell>
        </row>
        <row r="1211">
          <cell r="A1211" t="str">
            <v xml:space="preserve">JIK </v>
          </cell>
        </row>
        <row r="1212">
          <cell r="A1212" t="str">
            <v xml:space="preserve">IOA </v>
          </cell>
        </row>
        <row r="1213">
          <cell r="A1213" t="str">
            <v xml:space="preserve">KLX </v>
          </cell>
        </row>
        <row r="1214">
          <cell r="A1214" t="str">
            <v xml:space="preserve">AOK </v>
          </cell>
        </row>
        <row r="1215">
          <cell r="A1215" t="str">
            <v xml:space="preserve">KSJ </v>
          </cell>
        </row>
        <row r="1216">
          <cell r="A1216" t="str">
            <v xml:space="preserve">KZS </v>
          </cell>
        </row>
        <row r="1217">
          <cell r="A1217" t="str">
            <v xml:space="preserve">KSO </v>
          </cell>
        </row>
        <row r="1218">
          <cell r="A1218" t="str">
            <v xml:space="preserve">KVA </v>
          </cell>
        </row>
        <row r="1219">
          <cell r="A1219" t="str">
            <v xml:space="preserve">EFL </v>
          </cell>
        </row>
        <row r="1220">
          <cell r="A1220" t="str">
            <v xml:space="preserve">KGS </v>
          </cell>
        </row>
        <row r="1221">
          <cell r="A1221" t="str">
            <v xml:space="preserve">KZI </v>
          </cell>
        </row>
        <row r="1222">
          <cell r="A1222" t="str">
            <v xml:space="preserve">KIT </v>
          </cell>
        </row>
        <row r="1223">
          <cell r="A1223" t="str">
            <v xml:space="preserve">LXS </v>
          </cell>
        </row>
        <row r="1224">
          <cell r="A1224" t="str">
            <v xml:space="preserve">MLO </v>
          </cell>
        </row>
        <row r="1225">
          <cell r="A1225" t="str">
            <v xml:space="preserve">JMK </v>
          </cell>
        </row>
        <row r="1226">
          <cell r="A1226" t="str">
            <v xml:space="preserve">MJT </v>
          </cell>
        </row>
        <row r="1227">
          <cell r="A1227" t="str">
            <v xml:space="preserve">JNX </v>
          </cell>
        </row>
        <row r="1228">
          <cell r="A1228" t="str">
            <v xml:space="preserve">PAS </v>
          </cell>
        </row>
        <row r="1229">
          <cell r="A1229" t="str">
            <v xml:space="preserve">PVK </v>
          </cell>
        </row>
        <row r="1230">
          <cell r="A1230" t="str">
            <v xml:space="preserve">RHO </v>
          </cell>
        </row>
        <row r="1231">
          <cell r="A1231" t="str">
            <v xml:space="preserve">SMI </v>
          </cell>
        </row>
        <row r="1232">
          <cell r="A1232" t="str">
            <v xml:space="preserve">JTR </v>
          </cell>
        </row>
        <row r="1233">
          <cell r="A1233" t="str">
            <v xml:space="preserve">JSH </v>
          </cell>
        </row>
        <row r="1234">
          <cell r="A1234" t="str">
            <v xml:space="preserve">JSI </v>
          </cell>
        </row>
        <row r="1235">
          <cell r="A1235" t="str">
            <v xml:space="preserve">SKU </v>
          </cell>
        </row>
        <row r="1236">
          <cell r="A1236" t="str">
            <v xml:space="preserve">JSY </v>
          </cell>
        </row>
        <row r="1237">
          <cell r="A1237" t="str">
            <v xml:space="preserve">SKG </v>
          </cell>
        </row>
        <row r="1238">
          <cell r="A1238" t="str">
            <v xml:space="preserve">ZTH </v>
          </cell>
        </row>
        <row r="1239">
          <cell r="A1239" t="str">
            <v xml:space="preserve">JAV </v>
          </cell>
        </row>
        <row r="1240">
          <cell r="A1240" t="str">
            <v xml:space="preserve">SFJ </v>
          </cell>
        </row>
        <row r="1241">
          <cell r="A1241" t="str">
            <v xml:space="preserve">KUS </v>
          </cell>
        </row>
        <row r="1242">
          <cell r="A1242" t="str">
            <v xml:space="preserve">UAK </v>
          </cell>
        </row>
        <row r="1243">
          <cell r="A1243" t="str">
            <v xml:space="preserve">CNP </v>
          </cell>
        </row>
        <row r="1244">
          <cell r="A1244" t="str">
            <v xml:space="preserve">GOH </v>
          </cell>
        </row>
        <row r="1245">
          <cell r="A1245" t="str">
            <v xml:space="preserve">THU </v>
          </cell>
        </row>
        <row r="1246">
          <cell r="A1246" t="str">
            <v xml:space="preserve">JGO </v>
          </cell>
        </row>
        <row r="1247">
          <cell r="A1247" t="str">
            <v xml:space="preserve">ABZ </v>
          </cell>
        </row>
        <row r="1248">
          <cell r="A1248" t="str">
            <v xml:space="preserve">WRY </v>
          </cell>
        </row>
        <row r="1249">
          <cell r="A1249" t="str">
            <v xml:space="preserve">ACI </v>
          </cell>
        </row>
        <row r="1250">
          <cell r="A1250" t="str">
            <v xml:space="preserve">TRE </v>
          </cell>
        </row>
        <row r="1251">
          <cell r="A1251" t="str">
            <v xml:space="preserve">BRR </v>
          </cell>
        </row>
        <row r="1252">
          <cell r="A1252" t="str">
            <v xml:space="preserve">BWF </v>
          </cell>
        </row>
        <row r="1253">
          <cell r="A1253" t="str">
            <v xml:space="preserve">QLA </v>
          </cell>
        </row>
        <row r="1254">
          <cell r="A1254" t="str">
            <v xml:space="preserve">BFS </v>
          </cell>
        </row>
        <row r="1255">
          <cell r="A1255" t="str">
            <v xml:space="preserve">BEB </v>
          </cell>
        </row>
        <row r="1256">
          <cell r="A1256" t="str">
            <v xml:space="preserve">BHX </v>
          </cell>
        </row>
        <row r="1257">
          <cell r="A1257" t="str">
            <v xml:space="preserve">BLK </v>
          </cell>
        </row>
        <row r="1258">
          <cell r="A1258" t="str">
            <v xml:space="preserve">BOH </v>
          </cell>
        </row>
        <row r="1259">
          <cell r="A1259" t="str">
            <v xml:space="preserve">BRS </v>
          </cell>
        </row>
        <row r="1260">
          <cell r="A1260" t="str">
            <v xml:space="preserve">BBS </v>
          </cell>
        </row>
        <row r="1261">
          <cell r="A1261" t="str">
            <v xml:space="preserve">CBG </v>
          </cell>
        </row>
        <row r="1262">
          <cell r="A1262" t="str">
            <v xml:space="preserve">CAL </v>
          </cell>
        </row>
        <row r="1263">
          <cell r="A1263" t="str">
            <v xml:space="preserve">MSE </v>
          </cell>
        </row>
        <row r="1264">
          <cell r="A1264" t="str">
            <v xml:space="preserve">CWL </v>
          </cell>
        </row>
        <row r="1265">
          <cell r="A1265" t="str">
            <v xml:space="preserve">CAX </v>
          </cell>
        </row>
        <row r="1266">
          <cell r="A1266" t="str">
            <v xml:space="preserve">CEG </v>
          </cell>
        </row>
        <row r="1267">
          <cell r="A1267" t="str">
            <v xml:space="preserve">CVT </v>
          </cell>
        </row>
        <row r="1268">
          <cell r="A1268" t="str">
            <v xml:space="preserve">LDY </v>
          </cell>
        </row>
        <row r="1269">
          <cell r="A1269" t="str">
            <v xml:space="preserve">DND </v>
          </cell>
        </row>
        <row r="1270">
          <cell r="A1270" t="str">
            <v xml:space="preserve">EMA </v>
          </cell>
        </row>
        <row r="1271">
          <cell r="A1271" t="str">
            <v xml:space="preserve">EDI </v>
          </cell>
        </row>
        <row r="1272">
          <cell r="A1272" t="str">
            <v xml:space="preserve">ENK </v>
          </cell>
        </row>
        <row r="1273">
          <cell r="A1273" t="str">
            <v xml:space="preserve">EXT </v>
          </cell>
        </row>
        <row r="1274">
          <cell r="A1274" t="str">
            <v xml:space="preserve">FAB </v>
          </cell>
        </row>
        <row r="1275">
          <cell r="A1275" t="str">
            <v xml:space="preserve">FZO </v>
          </cell>
        </row>
        <row r="1276">
          <cell r="A1276" t="str">
            <v xml:space="preserve">BHD </v>
          </cell>
        </row>
        <row r="1277">
          <cell r="A1277" t="str">
            <v xml:space="preserve">GLA </v>
          </cell>
        </row>
        <row r="1278">
          <cell r="A1278" t="str">
            <v xml:space="preserve">PIK </v>
          </cell>
        </row>
        <row r="1279">
          <cell r="A1279" t="str">
            <v xml:space="preserve">GCI </v>
          </cell>
        </row>
        <row r="1280">
          <cell r="A1280" t="str">
            <v xml:space="preserve">HAW </v>
          </cell>
        </row>
        <row r="1281">
          <cell r="A1281" t="str">
            <v xml:space="preserve">INV </v>
          </cell>
        </row>
        <row r="1282">
          <cell r="A1282" t="str">
            <v xml:space="preserve">ILY </v>
          </cell>
        </row>
        <row r="1283">
          <cell r="A1283" t="str">
            <v xml:space="preserve">IOM </v>
          </cell>
        </row>
        <row r="1284">
          <cell r="A1284" t="str">
            <v xml:space="preserve">JER </v>
          </cell>
        </row>
        <row r="1285">
          <cell r="A1285" t="str">
            <v xml:space="preserve">HUY </v>
          </cell>
        </row>
        <row r="1286">
          <cell r="A1286" t="str">
            <v xml:space="preserve">KOI </v>
          </cell>
        </row>
        <row r="1287">
          <cell r="A1287" t="str">
            <v xml:space="preserve">LWK </v>
          </cell>
        </row>
        <row r="1288">
          <cell r="A1288" t="str">
            <v xml:space="preserve">LPL </v>
          </cell>
        </row>
        <row r="1289">
          <cell r="A1289" t="str">
            <v xml:space="preserve">STN </v>
          </cell>
        </row>
        <row r="1290">
          <cell r="A1290" t="str">
            <v xml:space="preserve">BQH </v>
          </cell>
        </row>
        <row r="1291">
          <cell r="A1291" t="str">
            <v xml:space="preserve">LCY </v>
          </cell>
        </row>
        <row r="1292">
          <cell r="A1292" t="str">
            <v xml:space="preserve">LGW </v>
          </cell>
        </row>
        <row r="1293">
          <cell r="A1293" t="str">
            <v xml:space="preserve">LHR </v>
          </cell>
        </row>
        <row r="1294">
          <cell r="A1294" t="str">
            <v xml:space="preserve">LTN </v>
          </cell>
        </row>
        <row r="1295">
          <cell r="A1295" t="str">
            <v xml:space="preserve">LYX </v>
          </cell>
        </row>
        <row r="1296">
          <cell r="A1296" t="str">
            <v xml:space="preserve">MAN </v>
          </cell>
        </row>
        <row r="1297">
          <cell r="A1297" t="str">
            <v xml:space="preserve">NCL </v>
          </cell>
        </row>
        <row r="1298">
          <cell r="A1298" t="str">
            <v xml:space="preserve">ORM </v>
          </cell>
        </row>
        <row r="1299">
          <cell r="A1299" t="str">
            <v xml:space="preserve">NWI </v>
          </cell>
        </row>
        <row r="1300">
          <cell r="A1300" t="str">
            <v xml:space="preserve">NQT </v>
          </cell>
        </row>
        <row r="1301">
          <cell r="A1301" t="str">
            <v xml:space="preserve">OXF </v>
          </cell>
        </row>
        <row r="1302">
          <cell r="A1302" t="str">
            <v xml:space="preserve">PSL </v>
          </cell>
        </row>
        <row r="1303">
          <cell r="A1303" t="str">
            <v xml:space="preserve">PLH </v>
          </cell>
        </row>
        <row r="1304">
          <cell r="A1304" t="str">
            <v xml:space="preserve">KRH </v>
          </cell>
        </row>
        <row r="1305">
          <cell r="A1305" t="str">
            <v xml:space="preserve">RCS </v>
          </cell>
        </row>
        <row r="1306">
          <cell r="A1306" t="str">
            <v xml:space="preserve">BBP </v>
          </cell>
        </row>
        <row r="1307">
          <cell r="A1307" t="str">
            <v xml:space="preserve">SZE </v>
          </cell>
        </row>
        <row r="1308">
          <cell r="A1308" t="str">
            <v xml:space="preserve">LSI </v>
          </cell>
        </row>
        <row r="1309">
          <cell r="A1309" t="str">
            <v xml:space="preserve">SCS </v>
          </cell>
        </row>
        <row r="1310">
          <cell r="A1310" t="str">
            <v xml:space="preserve">ESH </v>
          </cell>
        </row>
        <row r="1311">
          <cell r="A1311" t="str">
            <v xml:space="preserve">DSA </v>
          </cell>
        </row>
        <row r="1312">
          <cell r="A1312" t="str">
            <v xml:space="preserve">SOU </v>
          </cell>
        </row>
        <row r="1313">
          <cell r="A1313" t="str">
            <v xml:space="preserve">SEN </v>
          </cell>
        </row>
        <row r="1314">
          <cell r="A1314" t="str">
            <v xml:space="preserve">LEQ </v>
          </cell>
        </row>
        <row r="1315">
          <cell r="A1315" t="str">
            <v xml:space="preserve">ISC </v>
          </cell>
        </row>
        <row r="1316">
          <cell r="A1316" t="str">
            <v xml:space="preserve">GLO </v>
          </cell>
        </row>
        <row r="1317">
          <cell r="A1317" t="str">
            <v xml:space="preserve">SYY </v>
          </cell>
        </row>
        <row r="1318">
          <cell r="A1318" t="str">
            <v xml:space="preserve">SWS </v>
          </cell>
        </row>
        <row r="1319">
          <cell r="A1319" t="str">
            <v xml:space="preserve">MME </v>
          </cell>
        </row>
        <row r="1320">
          <cell r="A1320" t="str">
            <v xml:space="preserve">UPV </v>
          </cell>
        </row>
        <row r="1321">
          <cell r="A1321" t="str">
            <v xml:space="preserve">LBA </v>
          </cell>
        </row>
        <row r="1322">
          <cell r="A1322" t="str">
            <v xml:space="preserve">WIC </v>
          </cell>
        </row>
        <row r="1323">
          <cell r="A1323" t="str">
            <v xml:space="preserve">BBR </v>
          </cell>
        </row>
        <row r="1324">
          <cell r="A1324" t="str">
            <v xml:space="preserve">GBJ </v>
          </cell>
        </row>
        <row r="1325">
          <cell r="A1325" t="str">
            <v xml:space="preserve">DSD </v>
          </cell>
        </row>
        <row r="1326">
          <cell r="A1326" t="str">
            <v xml:space="preserve">PTP </v>
          </cell>
        </row>
        <row r="1327">
          <cell r="A1327" t="str">
            <v xml:space="preserve">SBH </v>
          </cell>
        </row>
        <row r="1328">
          <cell r="A1328" t="str">
            <v xml:space="preserve">SFC </v>
          </cell>
        </row>
        <row r="1329">
          <cell r="A1329" t="str">
            <v xml:space="preserve">SFG </v>
          </cell>
        </row>
        <row r="1330">
          <cell r="A1330" t="str">
            <v xml:space="preserve">LSS </v>
          </cell>
        </row>
        <row r="1331">
          <cell r="A1331" t="str">
            <v xml:space="preserve">GUM </v>
          </cell>
        </row>
        <row r="1332">
          <cell r="A1332" t="str">
            <v xml:space="preserve">FRS </v>
          </cell>
        </row>
        <row r="1333">
          <cell r="A1333" t="str">
            <v xml:space="preserve">GUA </v>
          </cell>
        </row>
        <row r="1334">
          <cell r="A1334" t="str">
            <v xml:space="preserve">PBR </v>
          </cell>
        </row>
        <row r="1335">
          <cell r="A1335" t="str">
            <v xml:space="preserve">RER </v>
          </cell>
        </row>
        <row r="1336">
          <cell r="A1336" t="str">
            <v xml:space="preserve">RUV </v>
          </cell>
        </row>
        <row r="1337">
          <cell r="A1337" t="str">
            <v xml:space="preserve">BKJ </v>
          </cell>
        </row>
        <row r="1338">
          <cell r="A1338" t="str">
            <v xml:space="preserve">CKY </v>
          </cell>
        </row>
        <row r="1339">
          <cell r="A1339" t="str">
            <v xml:space="preserve">FAA </v>
          </cell>
        </row>
        <row r="1340">
          <cell r="A1340" t="str">
            <v xml:space="preserve">FIG </v>
          </cell>
        </row>
        <row r="1341">
          <cell r="A1341" t="str">
            <v xml:space="preserve">KNN </v>
          </cell>
        </row>
        <row r="1342">
          <cell r="A1342" t="str">
            <v xml:space="preserve">KSI </v>
          </cell>
        </row>
        <row r="1343">
          <cell r="A1343" t="str">
            <v xml:space="preserve">SBI </v>
          </cell>
        </row>
        <row r="1344">
          <cell r="A1344" t="str">
            <v xml:space="preserve">LEK </v>
          </cell>
        </row>
        <row r="1345">
          <cell r="A1345" t="str">
            <v xml:space="preserve">MCA </v>
          </cell>
        </row>
        <row r="1346">
          <cell r="A1346" t="str">
            <v xml:space="preserve">NZE </v>
          </cell>
        </row>
        <row r="1347">
          <cell r="A1347" t="str">
            <v xml:space="preserve">GII </v>
          </cell>
        </row>
        <row r="1348">
          <cell r="A1348" t="str">
            <v xml:space="preserve">OXB </v>
          </cell>
        </row>
        <row r="1349">
          <cell r="A1349" t="str">
            <v xml:space="preserve">GEO </v>
          </cell>
        </row>
        <row r="1350">
          <cell r="A1350" t="str">
            <v xml:space="preserve">KAR </v>
          </cell>
        </row>
        <row r="1351">
          <cell r="A1351" t="str">
            <v xml:space="preserve">LTM </v>
          </cell>
        </row>
        <row r="1352">
          <cell r="A1352" t="str">
            <v xml:space="preserve">CAP </v>
          </cell>
        </row>
        <row r="1353">
          <cell r="A1353" t="str">
            <v xml:space="preserve">PAP </v>
          </cell>
        </row>
        <row r="1354">
          <cell r="A1354" t="str">
            <v xml:space="preserve">LCE </v>
          </cell>
        </row>
        <row r="1355">
          <cell r="A1355" t="str">
            <v xml:space="preserve">RTB </v>
          </cell>
        </row>
        <row r="1356">
          <cell r="A1356" t="str">
            <v xml:space="preserve">SAP </v>
          </cell>
        </row>
        <row r="1357">
          <cell r="A1357" t="str">
            <v xml:space="preserve">TGU </v>
          </cell>
        </row>
        <row r="1358">
          <cell r="A1358" t="str">
            <v xml:space="preserve">TEA </v>
          </cell>
        </row>
        <row r="1359">
          <cell r="A1359" t="str">
            <v xml:space="preserve">IXA </v>
          </cell>
        </row>
        <row r="1360">
          <cell r="A1360" t="str">
            <v xml:space="preserve">AGR </v>
          </cell>
        </row>
        <row r="1361">
          <cell r="A1361" t="str">
            <v xml:space="preserve">AMD </v>
          </cell>
        </row>
        <row r="1362">
          <cell r="A1362" t="str">
            <v xml:space="preserve">AKD </v>
          </cell>
        </row>
        <row r="1363">
          <cell r="A1363" t="str">
            <v xml:space="preserve">ATQ </v>
          </cell>
        </row>
        <row r="1364">
          <cell r="A1364" t="str">
            <v xml:space="preserve">IXU </v>
          </cell>
        </row>
        <row r="1365">
          <cell r="A1365" t="str">
            <v xml:space="preserve">IXB </v>
          </cell>
        </row>
        <row r="1366">
          <cell r="A1366" t="str">
            <v xml:space="preserve">RGH </v>
          </cell>
        </row>
        <row r="1367">
          <cell r="A1367" t="str">
            <v xml:space="preserve">BLR </v>
          </cell>
        </row>
        <row r="1368">
          <cell r="A1368" t="str">
            <v xml:space="preserve">IXG </v>
          </cell>
        </row>
        <row r="1369">
          <cell r="A1369" t="str">
            <v xml:space="preserve">BHU </v>
          </cell>
        </row>
        <row r="1370">
          <cell r="A1370" t="str">
            <v xml:space="preserve">BHO </v>
          </cell>
        </row>
        <row r="1371">
          <cell r="A1371" t="str">
            <v xml:space="preserve">BBI </v>
          </cell>
        </row>
        <row r="1372">
          <cell r="A1372" t="str">
            <v xml:space="preserve">BHJ </v>
          </cell>
        </row>
        <row r="1373">
          <cell r="A1373" t="str">
            <v xml:space="preserve">PAB </v>
          </cell>
        </row>
        <row r="1374">
          <cell r="A1374" t="str">
            <v xml:space="preserve">IXC </v>
          </cell>
        </row>
        <row r="1375">
          <cell r="A1375" t="str">
            <v xml:space="preserve">MAA </v>
          </cell>
        </row>
        <row r="1376">
          <cell r="A1376" t="str">
            <v xml:space="preserve">CJB </v>
          </cell>
        </row>
        <row r="1377">
          <cell r="A1377" t="str">
            <v xml:space="preserve">COH </v>
          </cell>
        </row>
        <row r="1378">
          <cell r="A1378" t="str">
            <v xml:space="preserve">GOI </v>
          </cell>
        </row>
        <row r="1379">
          <cell r="A1379" t="str">
            <v xml:space="preserve">DED </v>
          </cell>
        </row>
        <row r="1380">
          <cell r="A1380" t="str">
            <v xml:space="preserve">DMU </v>
          </cell>
        </row>
        <row r="1381">
          <cell r="A1381" t="str">
            <v xml:space="preserve">IXY </v>
          </cell>
        </row>
        <row r="1382">
          <cell r="A1382" t="str">
            <v xml:space="preserve">GAY </v>
          </cell>
        </row>
        <row r="1383">
          <cell r="A1383" t="str">
            <v xml:space="preserve">GAU </v>
          </cell>
        </row>
        <row r="1384">
          <cell r="A1384" t="str">
            <v xml:space="preserve">GWL </v>
          </cell>
        </row>
        <row r="1385">
          <cell r="A1385" t="str">
            <v xml:space="preserve">HYD </v>
          </cell>
        </row>
        <row r="1386">
          <cell r="A1386" t="str">
            <v xml:space="preserve">IMF </v>
          </cell>
        </row>
        <row r="1387">
          <cell r="A1387" t="str">
            <v xml:space="preserve">IDR </v>
          </cell>
        </row>
        <row r="1388">
          <cell r="A1388" t="str">
            <v xml:space="preserve">JLR </v>
          </cell>
        </row>
        <row r="1389">
          <cell r="A1389" t="str">
            <v xml:space="preserve">JAI </v>
          </cell>
        </row>
        <row r="1390">
          <cell r="A1390" t="str">
            <v xml:space="preserve">IXJ </v>
          </cell>
        </row>
        <row r="1391">
          <cell r="A1391" t="str">
            <v xml:space="preserve">JGA </v>
          </cell>
        </row>
        <row r="1392">
          <cell r="A1392" t="str">
            <v xml:space="preserve">IXW </v>
          </cell>
        </row>
        <row r="1393">
          <cell r="A1393" t="str">
            <v xml:space="preserve">JDH </v>
          </cell>
        </row>
        <row r="1394">
          <cell r="A1394" t="str">
            <v xml:space="preserve">JRH </v>
          </cell>
        </row>
        <row r="1395">
          <cell r="A1395" t="str">
            <v xml:space="preserve">IXH </v>
          </cell>
        </row>
        <row r="1396">
          <cell r="A1396" t="str">
            <v xml:space="preserve">CCU </v>
          </cell>
        </row>
        <row r="1397">
          <cell r="A1397" t="str">
            <v xml:space="preserve">IXQ </v>
          </cell>
        </row>
        <row r="1398">
          <cell r="A1398" t="str">
            <v xml:space="preserve">KNU </v>
          </cell>
        </row>
        <row r="1399">
          <cell r="A1399" t="str">
            <v xml:space="preserve">IXK </v>
          </cell>
        </row>
        <row r="1400">
          <cell r="A1400" t="str">
            <v xml:space="preserve">HJR </v>
          </cell>
        </row>
        <row r="1401">
          <cell r="A1401" t="str">
            <v xml:space="preserve">IXN </v>
          </cell>
        </row>
        <row r="1402">
          <cell r="A1402" t="str">
            <v xml:space="preserve">KLH </v>
          </cell>
        </row>
        <row r="1403">
          <cell r="A1403" t="str">
            <v xml:space="preserve">KTU </v>
          </cell>
        </row>
        <row r="1404">
          <cell r="A1404" t="str">
            <v xml:space="preserve">CCJ </v>
          </cell>
        </row>
        <row r="1405">
          <cell r="A1405" t="str">
            <v xml:space="preserve">KUU </v>
          </cell>
        </row>
        <row r="1406">
          <cell r="A1406" t="str">
            <v xml:space="preserve">LKO </v>
          </cell>
        </row>
        <row r="1407">
          <cell r="A1407" t="str">
            <v xml:space="preserve">LUH </v>
          </cell>
        </row>
        <row r="1408">
          <cell r="A1408" t="str">
            <v xml:space="preserve">IXM </v>
          </cell>
        </row>
        <row r="1409">
          <cell r="A1409" t="str">
            <v xml:space="preserve">LDA </v>
          </cell>
        </row>
        <row r="1410">
          <cell r="A1410" t="str">
            <v xml:space="preserve">IXE </v>
          </cell>
        </row>
        <row r="1411">
          <cell r="A1411" t="str">
            <v xml:space="preserve">BOM </v>
          </cell>
        </row>
        <row r="1412">
          <cell r="A1412" t="str">
            <v xml:space="preserve">MZU </v>
          </cell>
        </row>
        <row r="1413">
          <cell r="A1413" t="str">
            <v xml:space="preserve">MYQ </v>
          </cell>
        </row>
        <row r="1414">
          <cell r="A1414" t="str">
            <v xml:space="preserve">NAG </v>
          </cell>
        </row>
        <row r="1415">
          <cell r="A1415" t="str">
            <v xml:space="preserve">DEL </v>
          </cell>
        </row>
        <row r="1416">
          <cell r="A1416" t="str">
            <v xml:space="preserve">IXI </v>
          </cell>
        </row>
        <row r="1417">
          <cell r="A1417" t="str">
            <v xml:space="preserve">PGH </v>
          </cell>
        </row>
        <row r="1418">
          <cell r="A1418" t="str">
            <v xml:space="preserve">IXT </v>
          </cell>
        </row>
        <row r="1419">
          <cell r="A1419" t="str">
            <v xml:space="preserve">PAT </v>
          </cell>
        </row>
        <row r="1420">
          <cell r="A1420" t="str">
            <v xml:space="preserve">PNY </v>
          </cell>
        </row>
        <row r="1421">
          <cell r="A1421" t="str">
            <v xml:space="preserve">PBD </v>
          </cell>
        </row>
        <row r="1422">
          <cell r="A1422" t="str">
            <v xml:space="preserve">IXZ </v>
          </cell>
        </row>
        <row r="1423">
          <cell r="A1423" t="str">
            <v xml:space="preserve">PNQ </v>
          </cell>
        </row>
        <row r="1424">
          <cell r="A1424" t="str">
            <v xml:space="preserve">PUI </v>
          </cell>
        </row>
        <row r="1425">
          <cell r="A1425" t="str">
            <v xml:space="preserve">BEK </v>
          </cell>
        </row>
        <row r="1426">
          <cell r="A1426" t="str">
            <v xml:space="preserve">RPR </v>
          </cell>
        </row>
        <row r="1427">
          <cell r="A1427" t="str">
            <v xml:space="preserve">RJA </v>
          </cell>
        </row>
        <row r="1428">
          <cell r="A1428" t="str">
            <v xml:space="preserve">RAJ </v>
          </cell>
        </row>
        <row r="1429">
          <cell r="A1429" t="str">
            <v xml:space="preserve">IXR </v>
          </cell>
        </row>
        <row r="1430">
          <cell r="A1430" t="str">
            <v xml:space="preserve">RRK </v>
          </cell>
        </row>
        <row r="1431">
          <cell r="A1431" t="str">
            <v xml:space="preserve">RUP </v>
          </cell>
        </row>
        <row r="1432">
          <cell r="A1432" t="str">
            <v xml:space="preserve">SXV </v>
          </cell>
        </row>
        <row r="1433">
          <cell r="A1433" t="str">
            <v xml:space="preserve">TNI </v>
          </cell>
        </row>
        <row r="1434">
          <cell r="A1434" t="str">
            <v xml:space="preserve">SHL </v>
          </cell>
        </row>
        <row r="1435">
          <cell r="A1435" t="str">
            <v xml:space="preserve">SLV </v>
          </cell>
        </row>
        <row r="1436">
          <cell r="A1436" t="str">
            <v xml:space="preserve">SSE </v>
          </cell>
        </row>
        <row r="1437">
          <cell r="A1437" t="str">
            <v xml:space="preserve">IXS </v>
          </cell>
        </row>
        <row r="1438">
          <cell r="A1438" t="str">
            <v xml:space="preserve">SXR </v>
          </cell>
        </row>
        <row r="1439">
          <cell r="A1439" t="str">
            <v xml:space="preserve">STV </v>
          </cell>
        </row>
        <row r="1440">
          <cell r="A1440" t="str">
            <v xml:space="preserve">TEZ </v>
          </cell>
        </row>
        <row r="1441">
          <cell r="A1441" t="str">
            <v xml:space="preserve">TRV </v>
          </cell>
        </row>
        <row r="1442">
          <cell r="A1442" t="str">
            <v xml:space="preserve">TRZ </v>
          </cell>
        </row>
        <row r="1443">
          <cell r="A1443" t="str">
            <v xml:space="preserve">TIR </v>
          </cell>
        </row>
        <row r="1444">
          <cell r="A1444" t="str">
            <v xml:space="preserve">UDR </v>
          </cell>
        </row>
        <row r="1445">
          <cell r="A1445" t="str">
            <v xml:space="preserve">BDQ </v>
          </cell>
        </row>
        <row r="1446">
          <cell r="A1446" t="str">
            <v xml:space="preserve">VNS </v>
          </cell>
        </row>
        <row r="1447">
          <cell r="A1447" t="str">
            <v xml:space="preserve">VGA </v>
          </cell>
        </row>
        <row r="1448">
          <cell r="A1448" t="str">
            <v xml:space="preserve">VTZ </v>
          </cell>
        </row>
        <row r="1449">
          <cell r="A1449" t="str">
            <v xml:space="preserve">WGC </v>
          </cell>
        </row>
        <row r="1450">
          <cell r="A1450" t="str">
            <v xml:space="preserve">ZER </v>
          </cell>
        </row>
        <row r="1451">
          <cell r="A1451" t="str">
            <v xml:space="preserve">BPN </v>
          </cell>
        </row>
        <row r="1452">
          <cell r="A1452" t="str">
            <v xml:space="preserve">BTJ </v>
          </cell>
        </row>
        <row r="1453">
          <cell r="A1453" t="str">
            <v xml:space="preserve">DPS </v>
          </cell>
        </row>
        <row r="1454">
          <cell r="A1454" t="str">
            <v xml:space="preserve">CGK </v>
          </cell>
        </row>
        <row r="1455">
          <cell r="A1455" t="str">
            <v xml:space="preserve">DJJ </v>
          </cell>
        </row>
        <row r="1456">
          <cell r="A1456" t="str">
            <v xml:space="preserve">PDG </v>
          </cell>
        </row>
        <row r="1457">
          <cell r="A1457" t="str">
            <v xml:space="preserve">UPG </v>
          </cell>
        </row>
        <row r="1458">
          <cell r="A1458" t="str">
            <v xml:space="preserve">MDC </v>
          </cell>
        </row>
        <row r="1459">
          <cell r="A1459" t="str">
            <v xml:space="preserve">MES </v>
          </cell>
        </row>
        <row r="1460">
          <cell r="A1460" t="str">
            <v xml:space="preserve">PLM </v>
          </cell>
        </row>
        <row r="1461">
          <cell r="A1461" t="str">
            <v xml:space="preserve">PLW </v>
          </cell>
        </row>
        <row r="1462">
          <cell r="A1462" t="str">
            <v xml:space="preserve">PKU </v>
          </cell>
        </row>
        <row r="1463">
          <cell r="A1463" t="str">
            <v xml:space="preserve">PNK </v>
          </cell>
        </row>
        <row r="1464">
          <cell r="A1464" t="str">
            <v xml:space="preserve">ABD </v>
          </cell>
        </row>
        <row r="1465">
          <cell r="A1465" t="str">
            <v xml:space="preserve">AWZ </v>
          </cell>
        </row>
        <row r="1466">
          <cell r="A1466" t="str">
            <v xml:space="preserve">ADU </v>
          </cell>
        </row>
        <row r="1467">
          <cell r="A1467" t="str">
            <v xml:space="preserve">YEH </v>
          </cell>
        </row>
        <row r="1468">
          <cell r="A1468" t="str">
            <v xml:space="preserve">BXR </v>
          </cell>
        </row>
        <row r="1469">
          <cell r="A1469" t="str">
            <v xml:space="preserve">BND </v>
          </cell>
        </row>
        <row r="1470">
          <cell r="A1470" t="str">
            <v xml:space="preserve">BDH </v>
          </cell>
        </row>
        <row r="1471">
          <cell r="A1471" t="str">
            <v xml:space="preserve">XBJ </v>
          </cell>
        </row>
        <row r="1472">
          <cell r="A1472" t="str">
            <v xml:space="preserve">BJB </v>
          </cell>
        </row>
        <row r="1473">
          <cell r="A1473" t="str">
            <v xml:space="preserve">BUZ </v>
          </cell>
        </row>
        <row r="1474">
          <cell r="A1474" t="str">
            <v xml:space="preserve">ZBR </v>
          </cell>
        </row>
        <row r="1475">
          <cell r="A1475" t="str">
            <v xml:space="preserve">IFN </v>
          </cell>
        </row>
        <row r="1476">
          <cell r="A1476" t="str">
            <v xml:space="preserve">HDM </v>
          </cell>
        </row>
        <row r="1477">
          <cell r="A1477" t="str">
            <v xml:space="preserve">KER </v>
          </cell>
        </row>
        <row r="1478">
          <cell r="A1478" t="str">
            <v xml:space="preserve">KSH </v>
          </cell>
        </row>
        <row r="1479">
          <cell r="A1479" t="str">
            <v xml:space="preserve">KHK </v>
          </cell>
        </row>
        <row r="1480">
          <cell r="A1480" t="str">
            <v xml:space="preserve">KHD </v>
          </cell>
        </row>
        <row r="1481">
          <cell r="A1481" t="str">
            <v xml:space="preserve">KIH </v>
          </cell>
        </row>
        <row r="1482">
          <cell r="A1482" t="str">
            <v xml:space="preserve">LVP </v>
          </cell>
        </row>
        <row r="1483">
          <cell r="A1483" t="str">
            <v xml:space="preserve">MRX </v>
          </cell>
        </row>
        <row r="1484">
          <cell r="A1484" t="str">
            <v xml:space="preserve">MHD </v>
          </cell>
        </row>
        <row r="1485">
          <cell r="A1485" t="str">
            <v xml:space="preserve">RJN </v>
          </cell>
        </row>
        <row r="1486">
          <cell r="A1486" t="str">
            <v xml:space="preserve">RZR </v>
          </cell>
        </row>
        <row r="1487">
          <cell r="A1487" t="str">
            <v xml:space="preserve">RAS </v>
          </cell>
        </row>
        <row r="1488">
          <cell r="A1488" t="str">
            <v xml:space="preserve">SDG </v>
          </cell>
        </row>
        <row r="1489">
          <cell r="A1489" t="str">
            <v xml:space="preserve">CKT </v>
          </cell>
        </row>
        <row r="1490">
          <cell r="A1490" t="str">
            <v xml:space="preserve">SRY </v>
          </cell>
        </row>
        <row r="1491">
          <cell r="A1491" t="str">
            <v xml:space="preserve">SYZ </v>
          </cell>
        </row>
        <row r="1492">
          <cell r="A1492" t="str">
            <v xml:space="preserve">SYJ </v>
          </cell>
        </row>
        <row r="1493">
          <cell r="A1493" t="str">
            <v xml:space="preserve">SXI </v>
          </cell>
        </row>
        <row r="1494">
          <cell r="A1494" t="str">
            <v xml:space="preserve">TCX </v>
          </cell>
        </row>
        <row r="1495">
          <cell r="A1495" t="str">
            <v xml:space="preserve">TBZ </v>
          </cell>
        </row>
        <row r="1496">
          <cell r="A1496" t="str">
            <v xml:space="preserve">IKA </v>
          </cell>
        </row>
        <row r="1497">
          <cell r="A1497" t="str">
            <v xml:space="preserve">THR </v>
          </cell>
        </row>
        <row r="1498">
          <cell r="A1498" t="str">
            <v xml:space="preserve">AZD </v>
          </cell>
        </row>
        <row r="1499">
          <cell r="A1499" t="str">
            <v xml:space="preserve">ACZ </v>
          </cell>
        </row>
        <row r="1500">
          <cell r="A1500" t="str">
            <v xml:space="preserve">ZAH </v>
          </cell>
        </row>
        <row r="1501">
          <cell r="A1501" t="str">
            <v xml:space="preserve">GWY </v>
          </cell>
        </row>
        <row r="1502">
          <cell r="A1502" t="str">
            <v xml:space="preserve">CFN </v>
          </cell>
        </row>
        <row r="1503">
          <cell r="A1503" t="str">
            <v xml:space="preserve">ORK </v>
          </cell>
        </row>
        <row r="1504">
          <cell r="A1504" t="str">
            <v xml:space="preserve">DUB </v>
          </cell>
        </row>
        <row r="1505">
          <cell r="A1505" t="str">
            <v xml:space="preserve">KIR </v>
          </cell>
        </row>
        <row r="1506">
          <cell r="A1506" t="str">
            <v xml:space="preserve">NNR </v>
          </cell>
        </row>
        <row r="1507">
          <cell r="A1507" t="str">
            <v xml:space="preserve">NOC </v>
          </cell>
        </row>
        <row r="1508">
          <cell r="A1508" t="str">
            <v xml:space="preserve">SNN </v>
          </cell>
        </row>
        <row r="1509">
          <cell r="A1509" t="str">
            <v xml:space="preserve">SXL </v>
          </cell>
        </row>
        <row r="1510">
          <cell r="A1510" t="str">
            <v xml:space="preserve">WAT </v>
          </cell>
        </row>
        <row r="1511">
          <cell r="A1511" t="str">
            <v xml:space="preserve">AEY </v>
          </cell>
        </row>
        <row r="1512">
          <cell r="A1512" t="str">
            <v xml:space="preserve">BLO </v>
          </cell>
        </row>
        <row r="1513">
          <cell r="A1513" t="str">
            <v xml:space="preserve">EGS </v>
          </cell>
        </row>
        <row r="1514">
          <cell r="A1514" t="str">
            <v xml:space="preserve">HFN </v>
          </cell>
        </row>
        <row r="1515">
          <cell r="A1515" t="str">
            <v xml:space="preserve">IFJ </v>
          </cell>
        </row>
        <row r="1516">
          <cell r="A1516" t="str">
            <v xml:space="preserve">KEF </v>
          </cell>
        </row>
        <row r="1517">
          <cell r="A1517" t="str">
            <v xml:space="preserve">NOR </v>
          </cell>
        </row>
        <row r="1518">
          <cell r="A1518" t="str">
            <v xml:space="preserve">PFJ </v>
          </cell>
        </row>
        <row r="1519">
          <cell r="A1519" t="str">
            <v xml:space="preserve">TEY </v>
          </cell>
        </row>
        <row r="1520">
          <cell r="A1520" t="str">
            <v xml:space="preserve">RFN </v>
          </cell>
        </row>
        <row r="1521">
          <cell r="A1521" t="str">
            <v xml:space="preserve">RKV </v>
          </cell>
        </row>
        <row r="1522">
          <cell r="A1522" t="str">
            <v xml:space="preserve">SAK </v>
          </cell>
        </row>
        <row r="1523">
          <cell r="A1523" t="str">
            <v xml:space="preserve">SIJ </v>
          </cell>
        </row>
        <row r="1524">
          <cell r="A1524" t="str">
            <v xml:space="preserve">SYK </v>
          </cell>
        </row>
        <row r="1525">
          <cell r="A1525" t="str">
            <v xml:space="preserve">VEY </v>
          </cell>
        </row>
        <row r="1526">
          <cell r="A1526" t="str">
            <v xml:space="preserve">BEV </v>
          </cell>
        </row>
        <row r="1527">
          <cell r="A1527" t="str">
            <v xml:space="preserve">ETH </v>
          </cell>
        </row>
        <row r="1528">
          <cell r="A1528" t="str">
            <v xml:space="preserve">HFA </v>
          </cell>
        </row>
        <row r="1529">
          <cell r="A1529" t="str">
            <v xml:space="preserve">MTZ </v>
          </cell>
        </row>
        <row r="1530">
          <cell r="A1530" t="str">
            <v xml:space="preserve">VDA </v>
          </cell>
        </row>
        <row r="1531">
          <cell r="A1531" t="str">
            <v xml:space="preserve">RPN </v>
          </cell>
        </row>
        <row r="1532">
          <cell r="A1532" t="str">
            <v xml:space="preserve">TLV </v>
          </cell>
        </row>
        <row r="1533">
          <cell r="A1533" t="str">
            <v xml:space="preserve">ALL </v>
          </cell>
        </row>
        <row r="1534">
          <cell r="A1534" t="str">
            <v xml:space="preserve">AHO </v>
          </cell>
        </row>
        <row r="1535">
          <cell r="A1535" t="str">
            <v xml:space="preserve">AOI </v>
          </cell>
        </row>
        <row r="1536">
          <cell r="A1536" t="str">
            <v xml:space="preserve">AOT </v>
          </cell>
        </row>
        <row r="1537">
          <cell r="A1537" t="str">
            <v xml:space="preserve">BRI </v>
          </cell>
        </row>
        <row r="1538">
          <cell r="A1538" t="str">
            <v xml:space="preserve">BLX </v>
          </cell>
        </row>
        <row r="1539">
          <cell r="A1539" t="str">
            <v xml:space="preserve">BGY </v>
          </cell>
        </row>
        <row r="1540">
          <cell r="A1540" t="str">
            <v xml:space="preserve">BLQ </v>
          </cell>
        </row>
        <row r="1541">
          <cell r="A1541" t="str">
            <v xml:space="preserve">BZO </v>
          </cell>
        </row>
        <row r="1542">
          <cell r="A1542" t="str">
            <v xml:space="preserve">VBS </v>
          </cell>
        </row>
        <row r="1543">
          <cell r="A1543" t="str">
            <v xml:space="preserve">BDS </v>
          </cell>
        </row>
        <row r="1544">
          <cell r="A1544" t="str">
            <v xml:space="preserve">CAG </v>
          </cell>
        </row>
        <row r="1545">
          <cell r="A1545" t="str">
            <v xml:space="preserve">UDN </v>
          </cell>
        </row>
        <row r="1546">
          <cell r="A1546" t="str">
            <v xml:space="preserve">CTA </v>
          </cell>
        </row>
        <row r="1547">
          <cell r="A1547" t="str">
            <v xml:space="preserve">CRV </v>
          </cell>
        </row>
        <row r="1548">
          <cell r="A1548" t="str">
            <v xml:space="preserve">CUF </v>
          </cell>
        </row>
        <row r="1549">
          <cell r="A1549" t="str">
            <v xml:space="preserve">FLR </v>
          </cell>
        </row>
        <row r="1550">
          <cell r="A1550" t="str">
            <v xml:space="preserve">FOG </v>
          </cell>
        </row>
        <row r="1551">
          <cell r="A1551" t="str">
            <v xml:space="preserve">FRL </v>
          </cell>
        </row>
        <row r="1552">
          <cell r="A1552" t="str">
            <v xml:space="preserve">GOA </v>
          </cell>
        </row>
        <row r="1553">
          <cell r="A1553" t="str">
            <v xml:space="preserve">GRS </v>
          </cell>
        </row>
        <row r="1554">
          <cell r="A1554" t="str">
            <v xml:space="preserve">SUF </v>
          </cell>
        </row>
        <row r="1555">
          <cell r="A1555" t="str">
            <v xml:space="preserve">LMP </v>
          </cell>
        </row>
        <row r="1556">
          <cell r="A1556" t="str">
            <v xml:space="preserve">QLT </v>
          </cell>
        </row>
        <row r="1557">
          <cell r="A1557" t="str">
            <v xml:space="preserve">LCC </v>
          </cell>
        </row>
        <row r="1558">
          <cell r="A1558" t="str">
            <v xml:space="preserve">LCV </v>
          </cell>
        </row>
        <row r="1559">
          <cell r="A1559" t="str">
            <v xml:space="preserve">MXP </v>
          </cell>
        </row>
        <row r="1560">
          <cell r="A1560" t="str">
            <v xml:space="preserve">LIN </v>
          </cell>
        </row>
        <row r="1561">
          <cell r="A1561" t="str">
            <v xml:space="preserve">EBA </v>
          </cell>
        </row>
        <row r="1562">
          <cell r="A1562" t="str">
            <v xml:space="preserve">NAP </v>
          </cell>
        </row>
        <row r="1563">
          <cell r="A1563" t="str">
            <v xml:space="preserve">OLB </v>
          </cell>
        </row>
        <row r="1564">
          <cell r="A1564" t="str">
            <v xml:space="preserve">PMO </v>
          </cell>
        </row>
        <row r="1565">
          <cell r="A1565" t="str">
            <v xml:space="preserve">PNL </v>
          </cell>
        </row>
        <row r="1566">
          <cell r="A1566" t="str">
            <v xml:space="preserve">PMF </v>
          </cell>
        </row>
        <row r="1567">
          <cell r="A1567" t="str">
            <v xml:space="preserve">PEG </v>
          </cell>
        </row>
        <row r="1568">
          <cell r="A1568" t="str">
            <v xml:space="preserve">PSR </v>
          </cell>
        </row>
        <row r="1569">
          <cell r="A1569" t="str">
            <v xml:space="preserve">PSA </v>
          </cell>
        </row>
        <row r="1570">
          <cell r="A1570" t="str">
            <v xml:space="preserve">RAN </v>
          </cell>
        </row>
        <row r="1571">
          <cell r="A1571" t="str">
            <v xml:space="preserve">REG </v>
          </cell>
        </row>
        <row r="1572">
          <cell r="A1572" t="str">
            <v xml:space="preserve">RMI </v>
          </cell>
        </row>
        <row r="1573">
          <cell r="A1573" t="str">
            <v xml:space="preserve">CIA </v>
          </cell>
        </row>
        <row r="1574">
          <cell r="A1574" t="str">
            <v xml:space="preserve">FCO </v>
          </cell>
        </row>
        <row r="1575">
          <cell r="A1575" t="str">
            <v xml:space="preserve">TRS </v>
          </cell>
        </row>
        <row r="1576">
          <cell r="A1576" t="str">
            <v xml:space="preserve">SAY </v>
          </cell>
        </row>
        <row r="1577">
          <cell r="A1577" t="str">
            <v xml:space="preserve">TAR </v>
          </cell>
        </row>
        <row r="1578">
          <cell r="A1578" t="str">
            <v xml:space="preserve">TTB </v>
          </cell>
        </row>
        <row r="1579">
          <cell r="A1579" t="str">
            <v xml:space="preserve">TPS </v>
          </cell>
        </row>
        <row r="1580">
          <cell r="A1580" t="str">
            <v xml:space="preserve">TSF </v>
          </cell>
        </row>
        <row r="1581">
          <cell r="A1581" t="str">
            <v xml:space="preserve">TRN </v>
          </cell>
        </row>
        <row r="1582">
          <cell r="A1582" t="str">
            <v xml:space="preserve">VCE </v>
          </cell>
        </row>
        <row r="1583">
          <cell r="A1583" t="str">
            <v xml:space="preserve">VRN </v>
          </cell>
        </row>
        <row r="1584">
          <cell r="A1584" t="str">
            <v xml:space="preserve">VIC </v>
          </cell>
        </row>
        <row r="1585">
          <cell r="A1585" t="str">
            <v xml:space="preserve">KIN </v>
          </cell>
        </row>
        <row r="1586">
          <cell r="A1586" t="str">
            <v xml:space="preserve">MBJ </v>
          </cell>
        </row>
        <row r="1587">
          <cell r="A1587" t="str">
            <v xml:space="preserve">AGJ </v>
          </cell>
        </row>
        <row r="1588">
          <cell r="A1588" t="str">
            <v xml:space="preserve">NKM </v>
          </cell>
        </row>
        <row r="1589">
          <cell r="A1589" t="str">
            <v xml:space="preserve">AXT </v>
          </cell>
        </row>
        <row r="1590">
          <cell r="A1590" t="str">
            <v xml:space="preserve">ONJ </v>
          </cell>
        </row>
        <row r="1591">
          <cell r="A1591" t="str">
            <v xml:space="preserve">ASJ </v>
          </cell>
        </row>
        <row r="1592">
          <cell r="A1592" t="str">
            <v xml:space="preserve">AOJ </v>
          </cell>
        </row>
        <row r="1593">
          <cell r="A1593" t="str">
            <v xml:space="preserve">AKJ </v>
          </cell>
        </row>
        <row r="1594">
          <cell r="A1594" t="str">
            <v xml:space="preserve">NGO </v>
          </cell>
        </row>
        <row r="1595">
          <cell r="A1595" t="str">
            <v xml:space="preserve">NRT </v>
          </cell>
        </row>
        <row r="1596">
          <cell r="A1596" t="str">
            <v xml:space="preserve">MYJ </v>
          </cell>
        </row>
        <row r="1597">
          <cell r="A1597" t="str">
            <v xml:space="preserve">FKJ </v>
          </cell>
        </row>
        <row r="1598">
          <cell r="A1598" t="str">
            <v xml:space="preserve">FUK </v>
          </cell>
        </row>
        <row r="1599">
          <cell r="A1599" t="str">
            <v xml:space="preserve">FKS </v>
          </cell>
        </row>
        <row r="1600">
          <cell r="A1600" t="str">
            <v xml:space="preserve">FUJ </v>
          </cell>
        </row>
        <row r="1601">
          <cell r="A1601" t="str">
            <v xml:space="preserve">HAC </v>
          </cell>
        </row>
        <row r="1602">
          <cell r="A1602" t="str">
            <v xml:space="preserve">HKD </v>
          </cell>
        </row>
        <row r="1603">
          <cell r="A1603" t="str">
            <v xml:space="preserve">HTR </v>
          </cell>
        </row>
        <row r="1604">
          <cell r="A1604" t="str">
            <v xml:space="preserve">HIJ </v>
          </cell>
        </row>
        <row r="1605">
          <cell r="A1605" t="str">
            <v xml:space="preserve">UKB </v>
          </cell>
        </row>
        <row r="1606">
          <cell r="A1606" t="str">
            <v xml:space="preserve">ITM </v>
          </cell>
        </row>
        <row r="1607">
          <cell r="A1607" t="str">
            <v xml:space="preserve">IEJ </v>
          </cell>
        </row>
        <row r="1608">
          <cell r="A1608" t="str">
            <v xml:space="preserve">IKI </v>
          </cell>
        </row>
        <row r="1609">
          <cell r="A1609" t="str">
            <v xml:space="preserve">ISG </v>
          </cell>
        </row>
        <row r="1610">
          <cell r="A1610" t="str">
            <v xml:space="preserve">NTQ </v>
          </cell>
        </row>
        <row r="1611">
          <cell r="A1611" t="str">
            <v xml:space="preserve">IWJ </v>
          </cell>
        </row>
        <row r="1612">
          <cell r="A1612" t="str">
            <v xml:space="preserve">HNA </v>
          </cell>
        </row>
        <row r="1613">
          <cell r="A1613" t="str">
            <v xml:space="preserve">IZO </v>
          </cell>
        </row>
        <row r="1614">
          <cell r="A1614" t="str">
            <v xml:space="preserve">TAK </v>
          </cell>
        </row>
        <row r="1615">
          <cell r="A1615" t="str">
            <v xml:space="preserve">KOJ </v>
          </cell>
        </row>
        <row r="1616">
          <cell r="A1616" t="str">
            <v xml:space="preserve">KJP </v>
          </cell>
        </row>
        <row r="1617">
          <cell r="A1617" t="str">
            <v xml:space="preserve">KKX </v>
          </cell>
        </row>
        <row r="1618">
          <cell r="A1618" t="str">
            <v xml:space="preserve">KTD </v>
          </cell>
        </row>
        <row r="1619">
          <cell r="A1619" t="str">
            <v xml:space="preserve">KCZ </v>
          </cell>
        </row>
        <row r="1620">
          <cell r="A1620" t="str">
            <v xml:space="preserve">KMJ </v>
          </cell>
        </row>
        <row r="1621">
          <cell r="A1621" t="str">
            <v xml:space="preserve">UEO </v>
          </cell>
        </row>
        <row r="1622">
          <cell r="A1622" t="str">
            <v xml:space="preserve">KUH </v>
          </cell>
        </row>
        <row r="1623">
          <cell r="A1623" t="str">
            <v xml:space="preserve">MMB </v>
          </cell>
        </row>
        <row r="1624">
          <cell r="A1624" t="str">
            <v xml:space="preserve">MMD </v>
          </cell>
        </row>
        <row r="1625">
          <cell r="A1625" t="str">
            <v xml:space="preserve">SDJ </v>
          </cell>
        </row>
        <row r="1626">
          <cell r="A1626" t="str">
            <v xml:space="preserve">MYE </v>
          </cell>
        </row>
        <row r="1627">
          <cell r="A1627" t="str">
            <v xml:space="preserve">MMY </v>
          </cell>
        </row>
        <row r="1628">
          <cell r="A1628" t="str">
            <v xml:space="preserve">KMI </v>
          </cell>
        </row>
        <row r="1629">
          <cell r="A1629" t="str">
            <v xml:space="preserve">MBE </v>
          </cell>
        </row>
        <row r="1630">
          <cell r="A1630" t="str">
            <v xml:space="preserve">MMJ </v>
          </cell>
        </row>
        <row r="1631">
          <cell r="A1631" t="str">
            <v xml:space="preserve">NGS </v>
          </cell>
        </row>
        <row r="1632">
          <cell r="A1632" t="str">
            <v xml:space="preserve">OKA </v>
          </cell>
        </row>
        <row r="1633">
          <cell r="A1633" t="str">
            <v xml:space="preserve">SHB </v>
          </cell>
        </row>
        <row r="1634">
          <cell r="A1634" t="str">
            <v xml:space="preserve">CTS </v>
          </cell>
        </row>
        <row r="1635">
          <cell r="A1635" t="str">
            <v xml:space="preserve">KKJ </v>
          </cell>
        </row>
        <row r="1636">
          <cell r="A1636" t="str">
            <v xml:space="preserve">KIJ </v>
          </cell>
        </row>
        <row r="1637">
          <cell r="A1637" t="str">
            <v xml:space="preserve">OBO </v>
          </cell>
        </row>
        <row r="1638">
          <cell r="A1638" t="str">
            <v xml:space="preserve">OIT </v>
          </cell>
        </row>
        <row r="1639">
          <cell r="A1639" t="str">
            <v xml:space="preserve">OKJ </v>
          </cell>
        </row>
        <row r="1640">
          <cell r="A1640" t="str">
            <v xml:space="preserve">OKI </v>
          </cell>
        </row>
        <row r="1641">
          <cell r="A1641" t="str">
            <v xml:space="preserve">OKE </v>
          </cell>
        </row>
        <row r="1642">
          <cell r="A1642" t="str">
            <v xml:space="preserve">OIR </v>
          </cell>
        </row>
        <row r="1643">
          <cell r="A1643" t="str">
            <v xml:space="preserve">KIX </v>
          </cell>
        </row>
        <row r="1644">
          <cell r="A1644" t="str">
            <v xml:space="preserve">OIM </v>
          </cell>
        </row>
        <row r="1645">
          <cell r="A1645" t="str">
            <v xml:space="preserve">RBJ </v>
          </cell>
        </row>
        <row r="1646">
          <cell r="A1646" t="str">
            <v xml:space="preserve">RIS </v>
          </cell>
        </row>
        <row r="1647">
          <cell r="A1647" t="str">
            <v xml:space="preserve">SDS </v>
          </cell>
        </row>
        <row r="1648">
          <cell r="A1648" t="str">
            <v xml:space="preserve">HSG </v>
          </cell>
        </row>
        <row r="1649">
          <cell r="A1649" t="str">
            <v xml:space="preserve">SHI </v>
          </cell>
        </row>
        <row r="1650">
          <cell r="A1650" t="str">
            <v xml:space="preserve">TNE </v>
          </cell>
        </row>
        <row r="1651">
          <cell r="A1651" t="str">
            <v xml:space="preserve">TRA </v>
          </cell>
        </row>
        <row r="1652">
          <cell r="A1652" t="str">
            <v xml:space="preserve">TKN </v>
          </cell>
        </row>
        <row r="1653">
          <cell r="A1653" t="str">
            <v xml:space="preserve">HND </v>
          </cell>
        </row>
        <row r="1654">
          <cell r="A1654" t="str">
            <v xml:space="preserve">TTJ </v>
          </cell>
        </row>
        <row r="1655">
          <cell r="A1655" t="str">
            <v xml:space="preserve">TOY </v>
          </cell>
        </row>
        <row r="1656">
          <cell r="A1656" t="str">
            <v xml:space="preserve">TSJ </v>
          </cell>
        </row>
        <row r="1657">
          <cell r="A1657" t="str">
            <v xml:space="preserve">SHM </v>
          </cell>
        </row>
        <row r="1658">
          <cell r="A1658" t="str">
            <v xml:space="preserve">WKJ </v>
          </cell>
        </row>
        <row r="1659">
          <cell r="A1659" t="str">
            <v xml:space="preserve">KUM </v>
          </cell>
        </row>
        <row r="1660">
          <cell r="A1660" t="str">
            <v xml:space="preserve">GAJ </v>
          </cell>
        </row>
        <row r="1661">
          <cell r="A1661" t="str">
            <v xml:space="preserve">SYO </v>
          </cell>
        </row>
        <row r="1662">
          <cell r="A1662" t="str">
            <v xml:space="preserve">UBJ </v>
          </cell>
        </row>
        <row r="1663">
          <cell r="A1663" t="str">
            <v xml:space="preserve">OGN </v>
          </cell>
        </row>
        <row r="1664">
          <cell r="A1664" t="str">
            <v xml:space="preserve">RNJ </v>
          </cell>
        </row>
        <row r="1665">
          <cell r="A1665" t="str">
            <v xml:space="preserve">ADE </v>
          </cell>
        </row>
        <row r="1666">
          <cell r="A1666" t="str">
            <v xml:space="preserve">BUK </v>
          </cell>
        </row>
        <row r="1667">
          <cell r="A1667" t="str">
            <v xml:space="preserve">AAY </v>
          </cell>
        </row>
        <row r="1668">
          <cell r="A1668" t="str">
            <v xml:space="preserve">AXK </v>
          </cell>
        </row>
        <row r="1669">
          <cell r="A1669" t="str">
            <v xml:space="preserve">BHN </v>
          </cell>
        </row>
        <row r="1670">
          <cell r="A1670" t="str">
            <v xml:space="preserve">HOD </v>
          </cell>
        </row>
        <row r="1671">
          <cell r="A1671" t="str">
            <v xml:space="preserve">MYN </v>
          </cell>
        </row>
        <row r="1672">
          <cell r="A1672" t="str">
            <v xml:space="preserve">RIY </v>
          </cell>
        </row>
        <row r="1673">
          <cell r="A1673" t="str">
            <v xml:space="preserve">SYE </v>
          </cell>
        </row>
        <row r="1674">
          <cell r="A1674" t="str">
            <v xml:space="preserve">SAH </v>
          </cell>
        </row>
        <row r="1675">
          <cell r="A1675" t="str">
            <v xml:space="preserve">GXF </v>
          </cell>
        </row>
        <row r="1676">
          <cell r="A1676" t="str">
            <v xml:space="preserve">SCT </v>
          </cell>
        </row>
        <row r="1677">
          <cell r="A1677" t="str">
            <v xml:space="preserve">TAI </v>
          </cell>
        </row>
        <row r="1678">
          <cell r="A1678" t="str">
            <v xml:space="preserve">AMM </v>
          </cell>
        </row>
        <row r="1679">
          <cell r="A1679" t="str">
            <v xml:space="preserve">AQJ </v>
          </cell>
        </row>
        <row r="1680">
          <cell r="A1680" t="str">
            <v xml:space="preserve">CYB </v>
          </cell>
        </row>
        <row r="1681">
          <cell r="A1681" t="str">
            <v xml:space="preserve">GCM </v>
          </cell>
        </row>
        <row r="1682">
          <cell r="A1682" t="str">
            <v xml:space="preserve">BBM </v>
          </cell>
        </row>
        <row r="1683">
          <cell r="A1683" t="str">
            <v xml:space="preserve">PNH </v>
          </cell>
        </row>
        <row r="1684">
          <cell r="A1684" t="str">
            <v xml:space="preserve">REP </v>
          </cell>
        </row>
        <row r="1685">
          <cell r="A1685" t="str">
            <v xml:space="preserve">BFX </v>
          </cell>
        </row>
        <row r="1686">
          <cell r="A1686" t="str">
            <v xml:space="preserve">BPC </v>
          </cell>
        </row>
        <row r="1687">
          <cell r="A1687" t="str">
            <v xml:space="preserve">OUR </v>
          </cell>
        </row>
        <row r="1688">
          <cell r="A1688" t="str">
            <v xml:space="preserve">DLA </v>
          </cell>
        </row>
        <row r="1689">
          <cell r="A1689" t="str">
            <v xml:space="preserve">FOM </v>
          </cell>
        </row>
        <row r="1690">
          <cell r="A1690" t="str">
            <v xml:space="preserve">GOU </v>
          </cell>
        </row>
        <row r="1691">
          <cell r="A1691" t="str">
            <v xml:space="preserve">MVR </v>
          </cell>
        </row>
        <row r="1692">
          <cell r="A1692" t="str">
            <v xml:space="preserve">NGE </v>
          </cell>
        </row>
        <row r="1693">
          <cell r="A1693" t="str">
            <v xml:space="preserve">TKC </v>
          </cell>
        </row>
        <row r="1694">
          <cell r="A1694" t="str">
            <v xml:space="preserve">NSI </v>
          </cell>
        </row>
        <row r="1695">
          <cell r="A1695" t="str">
            <v xml:space="preserve">YAO </v>
          </cell>
        </row>
        <row r="1696">
          <cell r="A1696" t="str">
            <v xml:space="preserve">MMO </v>
          </cell>
        </row>
        <row r="1697">
          <cell r="A1697" t="str">
            <v xml:space="preserve">SNE </v>
          </cell>
        </row>
        <row r="1698">
          <cell r="A1698" t="str">
            <v xml:space="preserve">BVC </v>
          </cell>
        </row>
        <row r="1699">
          <cell r="A1699" t="str">
            <v xml:space="preserve">VXE </v>
          </cell>
        </row>
        <row r="1700">
          <cell r="A1700" t="str">
            <v xml:space="preserve">SID </v>
          </cell>
        </row>
        <row r="1701">
          <cell r="A1701" t="str">
            <v xml:space="preserve">AKX </v>
          </cell>
        </row>
        <row r="1702">
          <cell r="A1702" t="str">
            <v xml:space="preserve">ALA </v>
          </cell>
        </row>
        <row r="1703">
          <cell r="A1703" t="str">
            <v xml:space="preserve">TSE </v>
          </cell>
        </row>
        <row r="1704">
          <cell r="A1704" t="str">
            <v xml:space="preserve">GUW </v>
          </cell>
        </row>
        <row r="1705">
          <cell r="A1705" t="str">
            <v xml:space="preserve">BXH </v>
          </cell>
        </row>
        <row r="1706">
          <cell r="A1706" t="str">
            <v xml:space="preserve">KGF </v>
          </cell>
        </row>
        <row r="1707">
          <cell r="A1707" t="str">
            <v xml:space="preserve">KSN </v>
          </cell>
        </row>
        <row r="1708">
          <cell r="A1708" t="str">
            <v xml:space="preserve">URA </v>
          </cell>
        </row>
        <row r="1709">
          <cell r="A1709" t="str">
            <v xml:space="preserve">DZN </v>
          </cell>
        </row>
        <row r="1710">
          <cell r="A1710" t="str">
            <v xml:space="preserve">DOH </v>
          </cell>
        </row>
        <row r="1711">
          <cell r="A1711" t="str">
            <v xml:space="preserve">ASV </v>
          </cell>
        </row>
        <row r="1712">
          <cell r="A1712" t="str">
            <v xml:space="preserve">GAS </v>
          </cell>
        </row>
        <row r="1713">
          <cell r="A1713" t="str">
            <v xml:space="preserve">KIS </v>
          </cell>
        </row>
        <row r="1714">
          <cell r="A1714" t="str">
            <v xml:space="preserve">KTL </v>
          </cell>
        </row>
        <row r="1715">
          <cell r="A1715" t="str">
            <v xml:space="preserve">LAU </v>
          </cell>
        </row>
        <row r="1716">
          <cell r="A1716" t="str">
            <v xml:space="preserve">LOK </v>
          </cell>
        </row>
        <row r="1717">
          <cell r="A1717" t="str">
            <v xml:space="preserve">LOY </v>
          </cell>
        </row>
        <row r="1718">
          <cell r="A1718" t="str">
            <v xml:space="preserve">MYD </v>
          </cell>
        </row>
        <row r="1719">
          <cell r="A1719" t="str">
            <v xml:space="preserve">RBT </v>
          </cell>
        </row>
        <row r="1720">
          <cell r="A1720" t="str">
            <v xml:space="preserve">MBA </v>
          </cell>
        </row>
        <row r="1721">
          <cell r="A1721" t="str">
            <v xml:space="preserve">OYL </v>
          </cell>
        </row>
        <row r="1722">
          <cell r="A1722" t="str">
            <v xml:space="preserve">NBO </v>
          </cell>
        </row>
        <row r="1723">
          <cell r="A1723" t="str">
            <v xml:space="preserve">WIL </v>
          </cell>
        </row>
        <row r="1724">
          <cell r="A1724" t="str">
            <v xml:space="preserve">NYK </v>
          </cell>
        </row>
        <row r="1725">
          <cell r="A1725" t="str">
            <v xml:space="preserve">NYE </v>
          </cell>
        </row>
        <row r="1726">
          <cell r="A1726" t="str">
            <v xml:space="preserve">UAS </v>
          </cell>
        </row>
        <row r="1727">
          <cell r="A1727" t="str">
            <v xml:space="preserve">WJR </v>
          </cell>
        </row>
        <row r="1728">
          <cell r="A1728" t="str">
            <v xml:space="preserve">FRU </v>
          </cell>
        </row>
        <row r="1729">
          <cell r="A1729" t="str">
            <v xml:space="preserve">OSS </v>
          </cell>
        </row>
        <row r="1730">
          <cell r="A1730" t="str">
            <v xml:space="preserve">CXI </v>
          </cell>
        </row>
        <row r="1731">
          <cell r="A1731" t="str">
            <v xml:space="preserve">TRW </v>
          </cell>
        </row>
        <row r="1732">
          <cell r="A1732" t="str">
            <v xml:space="preserve">ACR </v>
          </cell>
        </row>
        <row r="1733">
          <cell r="A1733" t="str">
            <v xml:space="preserve">AUC </v>
          </cell>
        </row>
        <row r="1734">
          <cell r="A1734" t="str">
            <v xml:space="preserve">AXM </v>
          </cell>
        </row>
        <row r="1735">
          <cell r="A1735" t="str">
            <v xml:space="preserve">BSC </v>
          </cell>
        </row>
        <row r="1736">
          <cell r="A1736" t="str">
            <v xml:space="preserve">EJA </v>
          </cell>
        </row>
        <row r="1737">
          <cell r="A1737" t="str">
            <v xml:space="preserve">BAQ </v>
          </cell>
        </row>
        <row r="1738">
          <cell r="A1738" t="str">
            <v xml:space="preserve">BGA </v>
          </cell>
        </row>
        <row r="1739">
          <cell r="A1739" t="str">
            <v xml:space="preserve">BUN </v>
          </cell>
        </row>
        <row r="1740">
          <cell r="A1740" t="str">
            <v xml:space="preserve">CLO </v>
          </cell>
        </row>
        <row r="1741">
          <cell r="A1741" t="str">
            <v xml:space="preserve">CTG </v>
          </cell>
        </row>
        <row r="1742">
          <cell r="A1742" t="str">
            <v xml:space="preserve">CRC </v>
          </cell>
        </row>
        <row r="1743">
          <cell r="A1743" t="str">
            <v xml:space="preserve">CAQ </v>
          </cell>
        </row>
        <row r="1744">
          <cell r="A1744" t="str">
            <v xml:space="preserve">CIM </v>
          </cell>
        </row>
        <row r="1745">
          <cell r="A1745" t="str">
            <v xml:space="preserve">COG </v>
          </cell>
        </row>
        <row r="1746">
          <cell r="A1746" t="str">
            <v xml:space="preserve">CZU </v>
          </cell>
        </row>
        <row r="1747">
          <cell r="A1747" t="str">
            <v xml:space="preserve">CVE </v>
          </cell>
        </row>
        <row r="1748">
          <cell r="A1748" t="str">
            <v xml:space="preserve">RAV </v>
          </cell>
        </row>
        <row r="1749">
          <cell r="A1749" t="str">
            <v xml:space="preserve">CUC </v>
          </cell>
        </row>
        <row r="1750">
          <cell r="A1750" t="str">
            <v xml:space="preserve">EBG </v>
          </cell>
        </row>
        <row r="1751">
          <cell r="A1751" t="str">
            <v xml:space="preserve">ELB </v>
          </cell>
        </row>
        <row r="1752">
          <cell r="A1752" t="str">
            <v xml:space="preserve">EYP </v>
          </cell>
        </row>
        <row r="1753">
          <cell r="A1753" t="str">
            <v xml:space="preserve">FLA </v>
          </cell>
        </row>
        <row r="1754">
          <cell r="A1754" t="str">
            <v xml:space="preserve">GIR </v>
          </cell>
        </row>
        <row r="1755">
          <cell r="A1755" t="str">
            <v xml:space="preserve">GPI </v>
          </cell>
        </row>
        <row r="1756">
          <cell r="A1756" t="str">
            <v xml:space="preserve">IBE </v>
          </cell>
        </row>
        <row r="1757">
          <cell r="A1757" t="str">
            <v xml:space="preserve">IPI </v>
          </cell>
        </row>
        <row r="1758">
          <cell r="A1758" t="str">
            <v xml:space="preserve">PVA </v>
          </cell>
        </row>
        <row r="1759">
          <cell r="A1759" t="str">
            <v xml:space="preserve">LET </v>
          </cell>
        </row>
        <row r="1760">
          <cell r="A1760" t="str">
            <v xml:space="preserve">MGN </v>
          </cell>
        </row>
        <row r="1761">
          <cell r="A1761" t="str">
            <v xml:space="preserve">MQU </v>
          </cell>
        </row>
        <row r="1762">
          <cell r="A1762" t="str">
            <v xml:space="preserve">EOH </v>
          </cell>
        </row>
        <row r="1763">
          <cell r="A1763" t="str">
            <v xml:space="preserve">MFS </v>
          </cell>
        </row>
        <row r="1764">
          <cell r="A1764" t="str">
            <v xml:space="preserve">MVP </v>
          </cell>
        </row>
        <row r="1765">
          <cell r="A1765" t="str">
            <v xml:space="preserve">MMP </v>
          </cell>
        </row>
        <row r="1766">
          <cell r="A1766" t="str">
            <v xml:space="preserve">MTR </v>
          </cell>
        </row>
        <row r="1767">
          <cell r="A1767" t="str">
            <v xml:space="preserve">NVA </v>
          </cell>
        </row>
        <row r="1768">
          <cell r="A1768" t="str">
            <v xml:space="preserve">OCV </v>
          </cell>
        </row>
        <row r="1769">
          <cell r="A1769" t="str">
            <v xml:space="preserve">PAL </v>
          </cell>
        </row>
        <row r="1770">
          <cell r="A1770" t="str">
            <v xml:space="preserve">PSO </v>
          </cell>
        </row>
        <row r="1771">
          <cell r="A1771" t="str">
            <v xml:space="preserve">PZA </v>
          </cell>
        </row>
        <row r="1772">
          <cell r="A1772" t="str">
            <v xml:space="preserve">PEI </v>
          </cell>
        </row>
        <row r="1773">
          <cell r="A1773" t="str">
            <v xml:space="preserve">PTX </v>
          </cell>
        </row>
        <row r="1774">
          <cell r="A1774" t="str">
            <v xml:space="preserve">PPN </v>
          </cell>
        </row>
        <row r="1775">
          <cell r="A1775" t="str">
            <v xml:space="preserve">PUU </v>
          </cell>
        </row>
        <row r="1776">
          <cell r="A1776" t="str">
            <v xml:space="preserve">PBE </v>
          </cell>
        </row>
        <row r="1777">
          <cell r="A1777" t="str">
            <v xml:space="preserve">PCR </v>
          </cell>
        </row>
        <row r="1778">
          <cell r="A1778" t="str">
            <v xml:space="preserve">PDA </v>
          </cell>
        </row>
        <row r="1779">
          <cell r="A1779" t="str">
            <v xml:space="preserve">LQM </v>
          </cell>
        </row>
        <row r="1780">
          <cell r="A1780" t="str">
            <v xml:space="preserve">UIB </v>
          </cell>
        </row>
        <row r="1781">
          <cell r="A1781" t="str">
            <v xml:space="preserve">OTU </v>
          </cell>
        </row>
        <row r="1782">
          <cell r="A1782" t="str">
            <v xml:space="preserve">RCH </v>
          </cell>
        </row>
        <row r="1783">
          <cell r="A1783" t="str">
            <v xml:space="preserve">MDE </v>
          </cell>
        </row>
        <row r="1784">
          <cell r="A1784" t="str">
            <v xml:space="preserve">SJE </v>
          </cell>
        </row>
        <row r="1785">
          <cell r="A1785" t="str">
            <v xml:space="preserve">SVI </v>
          </cell>
        </row>
        <row r="1786">
          <cell r="A1786" t="str">
            <v xml:space="preserve">SMR </v>
          </cell>
        </row>
        <row r="1787">
          <cell r="A1787" t="str">
            <v xml:space="preserve">BOG </v>
          </cell>
        </row>
        <row r="1788">
          <cell r="A1788" t="str">
            <v xml:space="preserve">RVE </v>
          </cell>
        </row>
        <row r="1789">
          <cell r="A1789" t="str">
            <v xml:space="preserve">SOX </v>
          </cell>
        </row>
        <row r="1790">
          <cell r="A1790" t="str">
            <v xml:space="preserve">TME </v>
          </cell>
        </row>
        <row r="1791">
          <cell r="A1791" t="str">
            <v xml:space="preserve">TIB </v>
          </cell>
        </row>
        <row r="1792">
          <cell r="A1792" t="str">
            <v xml:space="preserve">TQS </v>
          </cell>
        </row>
        <row r="1793">
          <cell r="A1793" t="str">
            <v xml:space="preserve">ULQ </v>
          </cell>
        </row>
        <row r="1794">
          <cell r="A1794" t="str">
            <v xml:space="preserve">TCO </v>
          </cell>
        </row>
        <row r="1795">
          <cell r="A1795" t="str">
            <v xml:space="preserve">VUP </v>
          </cell>
        </row>
        <row r="1796">
          <cell r="A1796" t="str">
            <v xml:space="preserve">VGZ </v>
          </cell>
        </row>
        <row r="1797">
          <cell r="A1797" t="str">
            <v xml:space="preserve">VVC </v>
          </cell>
        </row>
        <row r="1798">
          <cell r="A1798" t="str">
            <v xml:space="preserve">AJN </v>
          </cell>
        </row>
        <row r="1799">
          <cell r="A1799" t="str">
            <v xml:space="preserve">NWA </v>
          </cell>
        </row>
        <row r="1800">
          <cell r="A1800" t="str">
            <v xml:space="preserve">HAH </v>
          </cell>
        </row>
        <row r="1801">
          <cell r="A1801" t="str">
            <v xml:space="preserve">FDU </v>
          </cell>
        </row>
        <row r="1802">
          <cell r="A1802" t="str">
            <v xml:space="preserve">BKY </v>
          </cell>
        </row>
        <row r="1803">
          <cell r="A1803" t="str">
            <v xml:space="preserve">BUX </v>
          </cell>
        </row>
        <row r="1804">
          <cell r="A1804" t="str">
            <v xml:space="preserve">BZU </v>
          </cell>
        </row>
        <row r="1805">
          <cell r="A1805" t="str">
            <v xml:space="preserve">BDT </v>
          </cell>
        </row>
        <row r="1806">
          <cell r="A1806" t="str">
            <v xml:space="preserve">GMA </v>
          </cell>
        </row>
        <row r="1807">
          <cell r="A1807" t="str">
            <v xml:space="preserve">GOM </v>
          </cell>
        </row>
        <row r="1808">
          <cell r="A1808" t="str">
            <v xml:space="preserve">IRP </v>
          </cell>
        </row>
        <row r="1809">
          <cell r="A1809" t="str">
            <v xml:space="preserve">FMI </v>
          </cell>
        </row>
        <row r="1810">
          <cell r="A1810" t="str">
            <v xml:space="preserve">KMN </v>
          </cell>
        </row>
        <row r="1811">
          <cell r="A1811" t="str">
            <v xml:space="preserve">KGA </v>
          </cell>
        </row>
        <row r="1812">
          <cell r="A1812" t="str">
            <v xml:space="preserve">KKW </v>
          </cell>
        </row>
        <row r="1813">
          <cell r="A1813" t="str">
            <v xml:space="preserve">KND </v>
          </cell>
        </row>
        <row r="1814">
          <cell r="A1814" t="str">
            <v xml:space="preserve">FIH </v>
          </cell>
        </row>
        <row r="1815">
          <cell r="A1815" t="str">
            <v xml:space="preserve">FKI </v>
          </cell>
        </row>
        <row r="1816">
          <cell r="A1816" t="str">
            <v xml:space="preserve">KWZ </v>
          </cell>
        </row>
        <row r="1817">
          <cell r="A1817" t="str">
            <v xml:space="preserve">KLI </v>
          </cell>
        </row>
        <row r="1818">
          <cell r="A1818" t="str">
            <v xml:space="preserve">LIE </v>
          </cell>
        </row>
        <row r="1819">
          <cell r="A1819" t="str">
            <v xml:space="preserve">FBM </v>
          </cell>
        </row>
        <row r="1820">
          <cell r="A1820" t="str">
            <v xml:space="preserve">MAT </v>
          </cell>
        </row>
        <row r="1821">
          <cell r="A1821" t="str">
            <v xml:space="preserve">MDK </v>
          </cell>
        </row>
        <row r="1822">
          <cell r="A1822" t="str">
            <v xml:space="preserve">MJM </v>
          </cell>
        </row>
        <row r="1823">
          <cell r="A1823" t="str">
            <v xml:space="preserve">TSH </v>
          </cell>
        </row>
        <row r="1824">
          <cell r="A1824" t="str">
            <v xml:space="preserve">BZV </v>
          </cell>
        </row>
        <row r="1825">
          <cell r="A1825" t="str">
            <v xml:space="preserve">ION </v>
          </cell>
        </row>
        <row r="1826">
          <cell r="A1826" t="str">
            <v xml:space="preserve">MKJ </v>
          </cell>
        </row>
        <row r="1827">
          <cell r="A1827" t="str">
            <v xml:space="preserve">OUE </v>
          </cell>
        </row>
        <row r="1828">
          <cell r="A1828" t="str">
            <v xml:space="preserve">PNR </v>
          </cell>
        </row>
        <row r="1829">
          <cell r="A1829" t="str">
            <v xml:space="preserve">BWK </v>
          </cell>
        </row>
        <row r="1830">
          <cell r="A1830" t="str">
            <v xml:space="preserve">DBV </v>
          </cell>
        </row>
        <row r="1831">
          <cell r="A1831" t="str">
            <v xml:space="preserve">OSI </v>
          </cell>
        </row>
        <row r="1832">
          <cell r="A1832" t="str">
            <v xml:space="preserve">PUY </v>
          </cell>
        </row>
        <row r="1833">
          <cell r="A1833" t="str">
            <v xml:space="preserve">RJK </v>
          </cell>
        </row>
        <row r="1834">
          <cell r="A1834" t="str">
            <v xml:space="preserve">SPU </v>
          </cell>
        </row>
        <row r="1835">
          <cell r="A1835" t="str">
            <v xml:space="preserve">ZAD </v>
          </cell>
        </row>
        <row r="1836">
          <cell r="A1836" t="str">
            <v xml:space="preserve">ZAG </v>
          </cell>
        </row>
        <row r="1837">
          <cell r="A1837" t="str">
            <v xml:space="preserve">BCA </v>
          </cell>
        </row>
        <row r="1838">
          <cell r="A1838" t="str">
            <v xml:space="preserve">BYM </v>
          </cell>
        </row>
        <row r="1839">
          <cell r="A1839" t="str">
            <v xml:space="preserve">CMW </v>
          </cell>
        </row>
        <row r="1840">
          <cell r="A1840" t="str">
            <v xml:space="preserve">CYO </v>
          </cell>
        </row>
        <row r="1841">
          <cell r="A1841" t="str">
            <v xml:space="preserve">AVI </v>
          </cell>
        </row>
        <row r="1842">
          <cell r="A1842" t="str">
            <v xml:space="preserve">CFG </v>
          </cell>
        </row>
        <row r="1843">
          <cell r="A1843" t="str">
            <v xml:space="preserve">GAO </v>
          </cell>
        </row>
        <row r="1844">
          <cell r="A1844" t="str">
            <v xml:space="preserve">HAV </v>
          </cell>
        </row>
        <row r="1845">
          <cell r="A1845" t="str">
            <v xml:space="preserve">HOG </v>
          </cell>
        </row>
        <row r="1846">
          <cell r="A1846" t="str">
            <v xml:space="preserve">SZJ </v>
          </cell>
        </row>
        <row r="1847">
          <cell r="A1847" t="str">
            <v xml:space="preserve">VRO </v>
          </cell>
        </row>
        <row r="1848">
          <cell r="A1848" t="str">
            <v xml:space="preserve">VTU </v>
          </cell>
        </row>
        <row r="1849">
          <cell r="A1849" t="str">
            <v xml:space="preserve">MZO </v>
          </cell>
        </row>
        <row r="1850">
          <cell r="A1850" t="str">
            <v xml:space="preserve">MOA </v>
          </cell>
        </row>
        <row r="1851">
          <cell r="A1851" t="str">
            <v xml:space="preserve">ICR </v>
          </cell>
        </row>
        <row r="1852">
          <cell r="A1852" t="str">
            <v xml:space="preserve">GER </v>
          </cell>
        </row>
        <row r="1853">
          <cell r="A1853" t="str">
            <v xml:space="preserve">LCL </v>
          </cell>
        </row>
        <row r="1854">
          <cell r="A1854" t="str">
            <v xml:space="preserve">QPD </v>
          </cell>
        </row>
        <row r="1855">
          <cell r="A1855" t="str">
            <v xml:space="preserve">SNU </v>
          </cell>
        </row>
        <row r="1856">
          <cell r="A1856" t="str">
            <v xml:space="preserve">SCU </v>
          </cell>
        </row>
        <row r="1857">
          <cell r="A1857" t="str">
            <v xml:space="preserve">VRA </v>
          </cell>
        </row>
        <row r="1858">
          <cell r="A1858" t="str">
            <v xml:space="preserve">KWI </v>
          </cell>
        </row>
        <row r="1859">
          <cell r="A1859" t="str">
            <v xml:space="preserve">OUI </v>
          </cell>
        </row>
        <row r="1860">
          <cell r="A1860" t="str">
            <v xml:space="preserve">LPQ </v>
          </cell>
        </row>
        <row r="1861">
          <cell r="A1861" t="str">
            <v xml:space="preserve">PKZ </v>
          </cell>
        </row>
        <row r="1862">
          <cell r="A1862" t="str">
            <v xml:space="preserve">NEU </v>
          </cell>
        </row>
        <row r="1863">
          <cell r="A1863" t="str">
            <v xml:space="preserve">ZVK </v>
          </cell>
        </row>
        <row r="1864">
          <cell r="A1864" t="str">
            <v xml:space="preserve">VTE </v>
          </cell>
        </row>
        <row r="1865">
          <cell r="A1865" t="str">
            <v xml:space="preserve">MSU </v>
          </cell>
        </row>
        <row r="1866">
          <cell r="A1866" t="str">
            <v xml:space="preserve">LPX </v>
          </cell>
        </row>
        <row r="1867">
          <cell r="A1867" t="str">
            <v xml:space="preserve">RIX </v>
          </cell>
        </row>
        <row r="1868">
          <cell r="A1868" t="str">
            <v xml:space="preserve">VTS </v>
          </cell>
        </row>
        <row r="1869">
          <cell r="A1869" t="str">
            <v xml:space="preserve">BEY </v>
          </cell>
        </row>
        <row r="1870">
          <cell r="A1870" t="str">
            <v xml:space="preserve">KYE </v>
          </cell>
        </row>
        <row r="1871">
          <cell r="A1871" t="str">
            <v xml:space="preserve">UCN </v>
          </cell>
        </row>
        <row r="1872">
          <cell r="A1872" t="str">
            <v xml:space="preserve">NIA </v>
          </cell>
        </row>
        <row r="1873">
          <cell r="A1873" t="str">
            <v xml:space="preserve">ROB </v>
          </cell>
        </row>
        <row r="1874">
          <cell r="A1874" t="str">
            <v xml:space="preserve">THC </v>
          </cell>
        </row>
        <row r="1875">
          <cell r="A1875" t="str">
            <v xml:space="preserve">HUQ </v>
          </cell>
        </row>
        <row r="1876">
          <cell r="A1876" t="str">
            <v xml:space="preserve">AKF </v>
          </cell>
        </row>
        <row r="1877">
          <cell r="A1877" t="str">
            <v xml:space="preserve">LMQ </v>
          </cell>
        </row>
        <row r="1878">
          <cell r="A1878" t="str">
            <v xml:space="preserve">SEB </v>
          </cell>
        </row>
        <row r="1879">
          <cell r="A1879" t="str">
            <v xml:space="preserve">LUX </v>
          </cell>
        </row>
        <row r="1880">
          <cell r="A1880" t="str">
            <v xml:space="preserve">AMB </v>
          </cell>
        </row>
        <row r="1881">
          <cell r="A1881" t="str">
            <v xml:space="preserve">AMP </v>
          </cell>
        </row>
        <row r="1882">
          <cell r="A1882" t="str">
            <v xml:space="preserve">HVA </v>
          </cell>
        </row>
        <row r="1883">
          <cell r="A1883" t="str">
            <v xml:space="preserve">ZWA </v>
          </cell>
        </row>
        <row r="1884">
          <cell r="A1884" t="str">
            <v xml:space="preserve">WAK </v>
          </cell>
        </row>
        <row r="1885">
          <cell r="A1885" t="str">
            <v xml:space="preserve">ANM </v>
          </cell>
        </row>
        <row r="1886">
          <cell r="A1886" t="str">
            <v xml:space="preserve">TNR </v>
          </cell>
        </row>
        <row r="1887">
          <cell r="A1887" t="str">
            <v xml:space="preserve">DIE </v>
          </cell>
        </row>
        <row r="1888">
          <cell r="A1888" t="str">
            <v xml:space="preserve">WAI </v>
          </cell>
        </row>
        <row r="1889">
          <cell r="A1889" t="str">
            <v xml:space="preserve">WBD </v>
          </cell>
        </row>
        <row r="1890">
          <cell r="A1890" t="str">
            <v xml:space="preserve">BMD </v>
          </cell>
        </row>
        <row r="1891">
          <cell r="A1891" t="str">
            <v xml:space="preserve">WBO </v>
          </cell>
        </row>
        <row r="1892">
          <cell r="A1892" t="str">
            <v xml:space="preserve">BPY </v>
          </cell>
        </row>
        <row r="1893">
          <cell r="A1893" t="str">
            <v xml:space="preserve">RVA </v>
          </cell>
        </row>
        <row r="1894">
          <cell r="A1894" t="str">
            <v xml:space="preserve">WFI </v>
          </cell>
        </row>
        <row r="1895">
          <cell r="A1895" t="str">
            <v xml:space="preserve">MJN </v>
          </cell>
        </row>
        <row r="1896">
          <cell r="A1896" t="str">
            <v xml:space="preserve">MXT </v>
          </cell>
        </row>
        <row r="1897">
          <cell r="A1897" t="str">
            <v xml:space="preserve">WML </v>
          </cell>
        </row>
        <row r="1898">
          <cell r="A1898" t="str">
            <v xml:space="preserve">WVK </v>
          </cell>
        </row>
        <row r="1899">
          <cell r="A1899" t="str">
            <v xml:space="preserve">WMR </v>
          </cell>
        </row>
        <row r="1900">
          <cell r="A1900" t="str">
            <v xml:space="preserve">MNJ </v>
          </cell>
        </row>
        <row r="1901">
          <cell r="A1901" t="str">
            <v xml:space="preserve">WMD </v>
          </cell>
        </row>
        <row r="1902">
          <cell r="A1902" t="str">
            <v xml:space="preserve">WMN </v>
          </cell>
        </row>
        <row r="1903">
          <cell r="A1903" t="str">
            <v xml:space="preserve">ZVA </v>
          </cell>
        </row>
        <row r="1904">
          <cell r="A1904" t="str">
            <v xml:space="preserve">TVA </v>
          </cell>
        </row>
        <row r="1905">
          <cell r="A1905" t="str">
            <v xml:space="preserve">MXM </v>
          </cell>
        </row>
        <row r="1906">
          <cell r="A1906" t="str">
            <v xml:space="preserve">MOQ </v>
          </cell>
        </row>
        <row r="1907">
          <cell r="A1907" t="str">
            <v xml:space="preserve">NOS </v>
          </cell>
        </row>
        <row r="1908">
          <cell r="A1908" t="str">
            <v xml:space="preserve">SMS </v>
          </cell>
        </row>
        <row r="1909">
          <cell r="A1909" t="str">
            <v xml:space="preserve">SVB </v>
          </cell>
        </row>
        <row r="1910">
          <cell r="A1910" t="str">
            <v xml:space="preserve">TMM </v>
          </cell>
        </row>
        <row r="1911">
          <cell r="A1911" t="str">
            <v xml:space="preserve">FTU </v>
          </cell>
        </row>
        <row r="1912">
          <cell r="A1912" t="str">
            <v xml:space="preserve">TLE </v>
          </cell>
        </row>
        <row r="1913">
          <cell r="A1913" t="str">
            <v xml:space="preserve">VOH </v>
          </cell>
        </row>
        <row r="1914">
          <cell r="A1914" t="str">
            <v xml:space="preserve">BLZ </v>
          </cell>
        </row>
        <row r="1915">
          <cell r="A1915" t="str">
            <v xml:space="preserve">KGJ </v>
          </cell>
        </row>
        <row r="1916">
          <cell r="A1916" t="str">
            <v xml:space="preserve">ZZU </v>
          </cell>
        </row>
        <row r="1917">
          <cell r="A1917" t="str">
            <v xml:space="preserve">LMB </v>
          </cell>
        </row>
        <row r="1918">
          <cell r="A1918" t="str">
            <v xml:space="preserve">AOR </v>
          </cell>
        </row>
        <row r="1919">
          <cell r="A1919" t="str">
            <v xml:space="preserve">BBN </v>
          </cell>
        </row>
        <row r="1920">
          <cell r="A1920" t="str">
            <v xml:space="preserve">BTU </v>
          </cell>
        </row>
        <row r="1921">
          <cell r="A1921" t="str">
            <v xml:space="preserve">BWH </v>
          </cell>
        </row>
        <row r="1922">
          <cell r="A1922" t="str">
            <v xml:space="preserve">IPH </v>
          </cell>
        </row>
        <row r="1923">
          <cell r="A1923" t="str">
            <v xml:space="preserve">JHB </v>
          </cell>
        </row>
        <row r="1924">
          <cell r="A1924" t="str">
            <v xml:space="preserve">KTE </v>
          </cell>
        </row>
        <row r="1925">
          <cell r="A1925" t="str">
            <v xml:space="preserve">KBR </v>
          </cell>
        </row>
        <row r="1926">
          <cell r="A1926" t="str">
            <v xml:space="preserve">BKI </v>
          </cell>
        </row>
        <row r="1927">
          <cell r="A1927" t="str">
            <v xml:space="preserve">KUL </v>
          </cell>
        </row>
        <row r="1928">
          <cell r="A1928" t="str">
            <v xml:space="preserve">TGG </v>
          </cell>
        </row>
        <row r="1929">
          <cell r="A1929" t="str">
            <v xml:space="preserve">KUA </v>
          </cell>
        </row>
        <row r="1930">
          <cell r="A1930" t="str">
            <v xml:space="preserve">KCH </v>
          </cell>
        </row>
        <row r="1931">
          <cell r="A1931" t="str">
            <v xml:space="preserve">LBU </v>
          </cell>
        </row>
        <row r="1932">
          <cell r="A1932" t="str">
            <v xml:space="preserve">LDU </v>
          </cell>
        </row>
        <row r="1933">
          <cell r="A1933" t="str">
            <v xml:space="preserve">LGK </v>
          </cell>
        </row>
        <row r="1934">
          <cell r="A1934" t="str">
            <v xml:space="preserve">LWY </v>
          </cell>
        </row>
        <row r="1935">
          <cell r="A1935" t="str">
            <v xml:space="preserve">MKZ </v>
          </cell>
        </row>
        <row r="1936">
          <cell r="A1936" t="str">
            <v xml:space="preserve">MUR </v>
          </cell>
        </row>
        <row r="1937">
          <cell r="A1937" t="str">
            <v xml:space="preserve">MYY </v>
          </cell>
        </row>
        <row r="1938">
          <cell r="A1938" t="str">
            <v xml:space="preserve">MKM </v>
          </cell>
        </row>
        <row r="1939">
          <cell r="A1939" t="str">
            <v xml:space="preserve">PEN </v>
          </cell>
        </row>
        <row r="1940">
          <cell r="A1940" t="str">
            <v xml:space="preserve">SDK </v>
          </cell>
        </row>
        <row r="1941">
          <cell r="A1941" t="str">
            <v xml:space="preserve">TWU </v>
          </cell>
        </row>
        <row r="1942">
          <cell r="A1942" t="str">
            <v xml:space="preserve">GAN </v>
          </cell>
        </row>
        <row r="1943">
          <cell r="A1943" t="str">
            <v xml:space="preserve">HAQ </v>
          </cell>
        </row>
        <row r="1944">
          <cell r="A1944" t="str">
            <v xml:space="preserve">KDO </v>
          </cell>
        </row>
        <row r="1945">
          <cell r="A1945" t="str">
            <v xml:space="preserve">MLE </v>
          </cell>
        </row>
        <row r="1946">
          <cell r="A1946" t="str">
            <v xml:space="preserve">BKO </v>
          </cell>
        </row>
        <row r="1947">
          <cell r="A1947" t="str">
            <v xml:space="preserve">GAQ </v>
          </cell>
        </row>
        <row r="1948">
          <cell r="A1948" t="str">
            <v xml:space="preserve">MZI </v>
          </cell>
        </row>
        <row r="1949">
          <cell r="A1949" t="str">
            <v xml:space="preserve">NIX </v>
          </cell>
        </row>
        <row r="1950">
          <cell r="A1950" t="str">
            <v xml:space="preserve">TOM </v>
          </cell>
        </row>
        <row r="1951">
          <cell r="A1951" t="str">
            <v xml:space="preserve">MLA </v>
          </cell>
        </row>
        <row r="1952">
          <cell r="A1952" t="str">
            <v xml:space="preserve">AGA </v>
          </cell>
        </row>
        <row r="1953">
          <cell r="A1953" t="str">
            <v xml:space="preserve">AHU </v>
          </cell>
        </row>
        <row r="1954">
          <cell r="A1954" t="str">
            <v xml:space="preserve">CMN </v>
          </cell>
        </row>
        <row r="1955">
          <cell r="A1955" t="str">
            <v xml:space="preserve">ERH </v>
          </cell>
        </row>
        <row r="1956">
          <cell r="A1956" t="str">
            <v xml:space="preserve">FEZ </v>
          </cell>
        </row>
        <row r="1957">
          <cell r="A1957" t="str">
            <v xml:space="preserve">RAK </v>
          </cell>
        </row>
        <row r="1958">
          <cell r="A1958" t="str">
            <v xml:space="preserve">OZZ </v>
          </cell>
        </row>
        <row r="1959">
          <cell r="A1959" t="str">
            <v xml:space="preserve">OUD </v>
          </cell>
        </row>
        <row r="1960">
          <cell r="A1960" t="str">
            <v xml:space="preserve">RBA </v>
          </cell>
        </row>
        <row r="1961">
          <cell r="A1961" t="str">
            <v xml:space="preserve">SFI </v>
          </cell>
        </row>
        <row r="1962">
          <cell r="A1962" t="str">
            <v xml:space="preserve">SII </v>
          </cell>
        </row>
        <row r="1963">
          <cell r="A1963" t="str">
            <v xml:space="preserve">TTA </v>
          </cell>
        </row>
        <row r="1964">
          <cell r="A1964" t="str">
            <v xml:space="preserve">TNG </v>
          </cell>
        </row>
        <row r="1965">
          <cell r="A1965" t="str">
            <v xml:space="preserve">TTU </v>
          </cell>
        </row>
        <row r="1966">
          <cell r="A1966" t="str">
            <v xml:space="preserve">ENT </v>
          </cell>
        </row>
        <row r="1967">
          <cell r="A1967" t="str">
            <v xml:space="preserve">KWA </v>
          </cell>
        </row>
        <row r="1968">
          <cell r="A1968" t="str">
            <v xml:space="preserve">MAJ </v>
          </cell>
        </row>
        <row r="1969">
          <cell r="A1969" t="str">
            <v xml:space="preserve">FDF </v>
          </cell>
        </row>
        <row r="1970">
          <cell r="A1970" t="str">
            <v xml:space="preserve">AEO </v>
          </cell>
        </row>
        <row r="1971">
          <cell r="A1971" t="str">
            <v xml:space="preserve">ATR </v>
          </cell>
        </row>
        <row r="1972">
          <cell r="A1972" t="str">
            <v xml:space="preserve">KED </v>
          </cell>
        </row>
        <row r="1973">
          <cell r="A1973" t="str">
            <v xml:space="preserve">KFA </v>
          </cell>
        </row>
        <row r="1974">
          <cell r="A1974" t="str">
            <v xml:space="preserve">EMN </v>
          </cell>
        </row>
        <row r="1975">
          <cell r="A1975" t="str">
            <v xml:space="preserve">NDB </v>
          </cell>
        </row>
        <row r="1976">
          <cell r="A1976" t="str">
            <v xml:space="preserve">NKC </v>
          </cell>
        </row>
        <row r="1977">
          <cell r="A1977" t="str">
            <v xml:space="preserve">SEY </v>
          </cell>
        </row>
        <row r="1978">
          <cell r="A1978" t="str">
            <v xml:space="preserve">THI </v>
          </cell>
        </row>
        <row r="1979">
          <cell r="A1979" t="str">
            <v xml:space="preserve">OUZ </v>
          </cell>
        </row>
        <row r="1980">
          <cell r="A1980" t="str">
            <v xml:space="preserve">MRU </v>
          </cell>
        </row>
        <row r="1981">
          <cell r="A1981" t="str">
            <v xml:space="preserve">RRG </v>
          </cell>
        </row>
        <row r="1982">
          <cell r="A1982" t="str">
            <v xml:space="preserve">OHD </v>
          </cell>
        </row>
        <row r="1983">
          <cell r="A1983" t="str">
            <v xml:space="preserve">SKP </v>
          </cell>
        </row>
        <row r="1984">
          <cell r="A1984" t="str">
            <v xml:space="preserve">ACA </v>
          </cell>
        </row>
        <row r="1985">
          <cell r="A1985" t="str">
            <v xml:space="preserve">AGU </v>
          </cell>
        </row>
        <row r="1986">
          <cell r="A1986" t="str">
            <v xml:space="preserve">CPE </v>
          </cell>
        </row>
        <row r="1987">
          <cell r="A1987" t="str">
            <v xml:space="preserve">CUN </v>
          </cell>
        </row>
        <row r="1988">
          <cell r="A1988" t="str">
            <v xml:space="preserve">CTM </v>
          </cell>
        </row>
        <row r="1989">
          <cell r="A1989" t="str">
            <v xml:space="preserve">CUU </v>
          </cell>
        </row>
        <row r="1990">
          <cell r="A1990" t="str">
            <v xml:space="preserve">CME </v>
          </cell>
        </row>
        <row r="1991">
          <cell r="A1991" t="str">
            <v xml:space="preserve">CJS </v>
          </cell>
        </row>
        <row r="1992">
          <cell r="A1992" t="str">
            <v xml:space="preserve">CEN </v>
          </cell>
        </row>
        <row r="1993">
          <cell r="A1993" t="str">
            <v xml:space="preserve">CVM </v>
          </cell>
        </row>
        <row r="1994">
          <cell r="A1994" t="str">
            <v xml:space="preserve">CLQ </v>
          </cell>
        </row>
        <row r="1995">
          <cell r="A1995" t="str">
            <v xml:space="preserve">CZM </v>
          </cell>
        </row>
        <row r="1996">
          <cell r="A1996" t="str">
            <v xml:space="preserve">CVJ </v>
          </cell>
        </row>
        <row r="1997">
          <cell r="A1997" t="str">
            <v xml:space="preserve">CUL </v>
          </cell>
        </row>
        <row r="1998">
          <cell r="A1998" t="str">
            <v xml:space="preserve">DGO </v>
          </cell>
        </row>
        <row r="1999">
          <cell r="A1999" t="str">
            <v xml:space="preserve">GDL </v>
          </cell>
        </row>
        <row r="2000">
          <cell r="A2000" t="str">
            <v xml:space="preserve">GYM </v>
          </cell>
        </row>
        <row r="2001">
          <cell r="A2001" t="str">
            <v xml:space="preserve">HMO </v>
          </cell>
        </row>
        <row r="2002">
          <cell r="A2002" t="str">
            <v xml:space="preserve">HUX </v>
          </cell>
        </row>
        <row r="2003">
          <cell r="A2003" t="str">
            <v xml:space="preserve">ZIH </v>
          </cell>
        </row>
        <row r="2004">
          <cell r="A2004" t="str">
            <v xml:space="preserve">JAL </v>
          </cell>
        </row>
        <row r="2005">
          <cell r="A2005" t="str">
            <v xml:space="preserve">LZC </v>
          </cell>
        </row>
        <row r="2006">
          <cell r="A2006" t="str">
            <v xml:space="preserve">LTO </v>
          </cell>
        </row>
        <row r="2007">
          <cell r="A2007" t="str">
            <v xml:space="preserve">SJD </v>
          </cell>
        </row>
        <row r="2008">
          <cell r="A2008" t="str">
            <v xml:space="preserve">LMM </v>
          </cell>
        </row>
        <row r="2009">
          <cell r="A2009" t="str">
            <v xml:space="preserve">ZLO </v>
          </cell>
        </row>
        <row r="2010">
          <cell r="A2010" t="str">
            <v xml:space="preserve">MAM </v>
          </cell>
        </row>
        <row r="2011">
          <cell r="A2011" t="str">
            <v xml:space="preserve">MZT </v>
          </cell>
        </row>
        <row r="2012">
          <cell r="A2012" t="str">
            <v xml:space="preserve">MXL </v>
          </cell>
        </row>
        <row r="2013">
          <cell r="A2013" t="str">
            <v xml:space="preserve">MEX </v>
          </cell>
        </row>
        <row r="2014">
          <cell r="A2014" t="str">
            <v xml:space="preserve">MTT </v>
          </cell>
        </row>
        <row r="2015">
          <cell r="A2015" t="str">
            <v xml:space="preserve">LOV </v>
          </cell>
        </row>
        <row r="2016">
          <cell r="A2016" t="str">
            <v xml:space="preserve">MTY </v>
          </cell>
        </row>
        <row r="2017">
          <cell r="A2017" t="str">
            <v xml:space="preserve">MLM </v>
          </cell>
        </row>
        <row r="2018">
          <cell r="A2018" t="str">
            <v xml:space="preserve">NLD </v>
          </cell>
        </row>
        <row r="2019">
          <cell r="A2019" t="str">
            <v xml:space="preserve">OAX </v>
          </cell>
        </row>
        <row r="2020">
          <cell r="A2020" t="str">
            <v xml:space="preserve">PDS </v>
          </cell>
        </row>
        <row r="2021">
          <cell r="A2021" t="str">
            <v xml:space="preserve">PAZ </v>
          </cell>
        </row>
        <row r="2022">
          <cell r="A2022" t="str">
            <v xml:space="preserve">PBC </v>
          </cell>
        </row>
        <row r="2023">
          <cell r="A2023" t="str">
            <v xml:space="preserve">PXM </v>
          </cell>
        </row>
        <row r="2024">
          <cell r="A2024" t="str">
            <v xml:space="preserve">PVR </v>
          </cell>
        </row>
        <row r="2025">
          <cell r="A2025" t="str">
            <v xml:space="preserve">QRO </v>
          </cell>
        </row>
        <row r="2026">
          <cell r="A2026" t="str">
            <v xml:space="preserve">REX </v>
          </cell>
        </row>
        <row r="2027">
          <cell r="A2027" t="str">
            <v xml:space="preserve">SLW </v>
          </cell>
        </row>
        <row r="2028">
          <cell r="A2028" t="str">
            <v xml:space="preserve">SLP </v>
          </cell>
        </row>
        <row r="2029">
          <cell r="A2029" t="str">
            <v xml:space="preserve">TAM </v>
          </cell>
        </row>
        <row r="2030">
          <cell r="A2030" t="str">
            <v xml:space="preserve">TAP </v>
          </cell>
        </row>
        <row r="2031">
          <cell r="A2031" t="str">
            <v xml:space="preserve">TPQ </v>
          </cell>
        </row>
        <row r="2032">
          <cell r="A2032" t="str">
            <v xml:space="preserve">TIJ </v>
          </cell>
        </row>
        <row r="2033">
          <cell r="A2033" t="str">
            <v xml:space="preserve">TLC </v>
          </cell>
        </row>
        <row r="2034">
          <cell r="A2034" t="str">
            <v xml:space="preserve">TRC </v>
          </cell>
        </row>
        <row r="2035">
          <cell r="A2035" t="str">
            <v xml:space="preserve">TGZ </v>
          </cell>
        </row>
        <row r="2036">
          <cell r="A2036" t="str">
            <v xml:space="preserve">UPN </v>
          </cell>
        </row>
        <row r="2037">
          <cell r="A2037" t="str">
            <v xml:space="preserve">VER </v>
          </cell>
        </row>
        <row r="2038">
          <cell r="A2038" t="str">
            <v xml:space="preserve">VSA </v>
          </cell>
        </row>
        <row r="2039">
          <cell r="A2039" t="str">
            <v xml:space="preserve">ZCL </v>
          </cell>
        </row>
        <row r="2040">
          <cell r="A2040" t="str">
            <v xml:space="preserve">KSA </v>
          </cell>
        </row>
        <row r="2041">
          <cell r="A2041" t="str">
            <v xml:space="preserve">PNI </v>
          </cell>
        </row>
        <row r="2042">
          <cell r="A2042" t="str">
            <v xml:space="preserve">ULI </v>
          </cell>
        </row>
        <row r="2043">
          <cell r="A2043" t="str">
            <v xml:space="preserve">TKK </v>
          </cell>
        </row>
        <row r="2044">
          <cell r="A2044" t="str">
            <v xml:space="preserve">YAP </v>
          </cell>
        </row>
        <row r="2045">
          <cell r="A2045" t="str">
            <v xml:space="preserve">KIV </v>
          </cell>
        </row>
        <row r="2046">
          <cell r="A2046" t="str">
            <v xml:space="preserve">UUN </v>
          </cell>
        </row>
        <row r="2047">
          <cell r="A2047" t="str">
            <v xml:space="preserve">COQ </v>
          </cell>
        </row>
        <row r="2048">
          <cell r="A2048" t="str">
            <v xml:space="preserve">ULN </v>
          </cell>
        </row>
        <row r="2049">
          <cell r="A2049" t="str">
            <v xml:space="preserve">TGD </v>
          </cell>
        </row>
        <row r="2050">
          <cell r="A2050" t="str">
            <v xml:space="preserve">TIV </v>
          </cell>
        </row>
        <row r="2051">
          <cell r="A2051" t="str">
            <v xml:space="preserve">BEW </v>
          </cell>
        </row>
        <row r="2052">
          <cell r="A2052" t="str">
            <v xml:space="preserve">VPY </v>
          </cell>
        </row>
        <row r="2053">
          <cell r="A2053" t="str">
            <v xml:space="preserve">FXO </v>
          </cell>
        </row>
        <row r="2054">
          <cell r="A2054" t="str">
            <v xml:space="preserve">INH </v>
          </cell>
        </row>
        <row r="2055">
          <cell r="A2055" t="str">
            <v xml:space="preserve">VXC </v>
          </cell>
        </row>
        <row r="2056">
          <cell r="A2056" t="str">
            <v xml:space="preserve">MPM </v>
          </cell>
        </row>
        <row r="2057">
          <cell r="A2057" t="str">
            <v xml:space="preserve">MZB </v>
          </cell>
        </row>
        <row r="2058">
          <cell r="A2058" t="str">
            <v xml:space="preserve">MNC </v>
          </cell>
        </row>
        <row r="2059">
          <cell r="A2059" t="str">
            <v xml:space="preserve">APL </v>
          </cell>
        </row>
        <row r="2060">
          <cell r="A2060" t="str">
            <v xml:space="preserve">UEL </v>
          </cell>
        </row>
        <row r="2061">
          <cell r="A2061" t="str">
            <v xml:space="preserve">TET </v>
          </cell>
        </row>
        <row r="2062">
          <cell r="A2062" t="str">
            <v xml:space="preserve">VNX </v>
          </cell>
        </row>
        <row r="2063">
          <cell r="A2063" t="str">
            <v xml:space="preserve">NYU </v>
          </cell>
        </row>
        <row r="2064">
          <cell r="A2064" t="str">
            <v xml:space="preserve">TVY </v>
          </cell>
        </row>
        <row r="2065">
          <cell r="A2065" t="str">
            <v xml:space="preserve">HEH </v>
          </cell>
        </row>
        <row r="2066">
          <cell r="A2066" t="str">
            <v xml:space="preserve">HOX </v>
          </cell>
        </row>
        <row r="2067">
          <cell r="A2067" t="str">
            <v xml:space="preserve">PAA </v>
          </cell>
        </row>
        <row r="2068">
          <cell r="A2068" t="str">
            <v xml:space="preserve">KHM </v>
          </cell>
        </row>
        <row r="2069">
          <cell r="A2069" t="str">
            <v xml:space="preserve">KAW </v>
          </cell>
        </row>
        <row r="2070">
          <cell r="A2070" t="str">
            <v xml:space="preserve">KET </v>
          </cell>
        </row>
        <row r="2071">
          <cell r="A2071" t="str">
            <v xml:space="preserve">KYP </v>
          </cell>
        </row>
        <row r="2072">
          <cell r="A2072" t="str">
            <v xml:space="preserve">LSH </v>
          </cell>
        </row>
        <row r="2073">
          <cell r="A2073" t="str">
            <v xml:space="preserve">LIW </v>
          </cell>
        </row>
        <row r="2074">
          <cell r="A2074" t="str">
            <v xml:space="preserve">MWQ </v>
          </cell>
        </row>
        <row r="2075">
          <cell r="A2075" t="str">
            <v xml:space="preserve">MDL </v>
          </cell>
        </row>
        <row r="2076">
          <cell r="A2076" t="str">
            <v xml:space="preserve">MNU </v>
          </cell>
        </row>
        <row r="2077">
          <cell r="A2077" t="str">
            <v xml:space="preserve">MOE </v>
          </cell>
        </row>
        <row r="2078">
          <cell r="A2078" t="str">
            <v xml:space="preserve">MOG </v>
          </cell>
        </row>
        <row r="2079">
          <cell r="A2079" t="str">
            <v xml:space="preserve">MGZ </v>
          </cell>
        </row>
        <row r="2080">
          <cell r="A2080" t="str">
            <v xml:space="preserve">MYT </v>
          </cell>
        </row>
        <row r="2081">
          <cell r="A2081" t="str">
            <v xml:space="preserve">NMS </v>
          </cell>
        </row>
        <row r="2082">
          <cell r="A2082" t="str">
            <v xml:space="preserve">PKK </v>
          </cell>
        </row>
        <row r="2083">
          <cell r="A2083" t="str">
            <v xml:space="preserve">BSX </v>
          </cell>
        </row>
        <row r="2084">
          <cell r="A2084" t="str">
            <v xml:space="preserve">PBU </v>
          </cell>
        </row>
        <row r="2085">
          <cell r="A2085" t="str">
            <v xml:space="preserve">PRU </v>
          </cell>
        </row>
        <row r="2086">
          <cell r="A2086" t="str">
            <v xml:space="preserve">AKY </v>
          </cell>
        </row>
        <row r="2087">
          <cell r="A2087" t="str">
            <v xml:space="preserve">THL </v>
          </cell>
        </row>
        <row r="2088">
          <cell r="A2088" t="str">
            <v xml:space="preserve">SNW </v>
          </cell>
        </row>
        <row r="2089">
          <cell r="A2089" t="str">
            <v xml:space="preserve">RGN </v>
          </cell>
        </row>
        <row r="2090">
          <cell r="A2090" t="str">
            <v xml:space="preserve">ADI </v>
          </cell>
        </row>
        <row r="2091">
          <cell r="A2091" t="str">
            <v xml:space="preserve">GFY </v>
          </cell>
        </row>
        <row r="2092">
          <cell r="A2092" t="str">
            <v xml:space="preserve">MPA </v>
          </cell>
        </row>
        <row r="2093">
          <cell r="A2093" t="str">
            <v xml:space="preserve">KMP </v>
          </cell>
        </row>
        <row r="2094">
          <cell r="A2094" t="str">
            <v xml:space="preserve">LUD </v>
          </cell>
        </row>
        <row r="2095">
          <cell r="A2095" t="str">
            <v xml:space="preserve">OND </v>
          </cell>
        </row>
        <row r="2096">
          <cell r="A2096" t="str">
            <v xml:space="preserve">OMD </v>
          </cell>
        </row>
        <row r="2097">
          <cell r="A2097" t="str">
            <v xml:space="preserve">NDU </v>
          </cell>
        </row>
        <row r="2098">
          <cell r="A2098" t="str">
            <v xml:space="preserve">SWP </v>
          </cell>
        </row>
        <row r="2099">
          <cell r="A2099" t="str">
            <v xml:space="preserve">TSB </v>
          </cell>
        </row>
        <row r="2100">
          <cell r="A2100" t="str">
            <v xml:space="preserve">WVB </v>
          </cell>
        </row>
        <row r="2101">
          <cell r="A2101" t="str">
            <v xml:space="preserve">WDH </v>
          </cell>
        </row>
        <row r="2102">
          <cell r="A2102" t="str">
            <v xml:space="preserve">BWA </v>
          </cell>
        </row>
        <row r="2103">
          <cell r="A2103" t="str">
            <v xml:space="preserve">BHR </v>
          </cell>
        </row>
        <row r="2104">
          <cell r="A2104" t="str">
            <v xml:space="preserve">BIR </v>
          </cell>
        </row>
        <row r="2105">
          <cell r="A2105" t="str">
            <v xml:space="preserve">JKR </v>
          </cell>
        </row>
        <row r="2106">
          <cell r="A2106" t="str">
            <v xml:space="preserve">JMO </v>
          </cell>
        </row>
        <row r="2107">
          <cell r="A2107" t="str">
            <v xml:space="preserve">KTM </v>
          </cell>
        </row>
        <row r="2108">
          <cell r="A2108" t="str">
            <v xml:space="preserve">LUA </v>
          </cell>
        </row>
        <row r="2109">
          <cell r="A2109" t="str">
            <v xml:space="preserve">KEP </v>
          </cell>
        </row>
        <row r="2110">
          <cell r="A2110" t="str">
            <v xml:space="preserve">PKR </v>
          </cell>
        </row>
        <row r="2111">
          <cell r="A2111" t="str">
            <v xml:space="preserve">SIF </v>
          </cell>
        </row>
        <row r="2112">
          <cell r="A2112" t="str">
            <v xml:space="preserve">ILP </v>
          </cell>
        </row>
        <row r="2113">
          <cell r="A2113" t="str">
            <v xml:space="preserve">HLU </v>
          </cell>
        </row>
        <row r="2114">
          <cell r="A2114" t="str">
            <v xml:space="preserve">KNQ </v>
          </cell>
        </row>
        <row r="2115">
          <cell r="A2115" t="str">
            <v xml:space="preserve">KOC </v>
          </cell>
        </row>
        <row r="2116">
          <cell r="A2116" t="str">
            <v xml:space="preserve">LIF </v>
          </cell>
        </row>
        <row r="2117">
          <cell r="A2117" t="str">
            <v xml:space="preserve">GEA </v>
          </cell>
        </row>
        <row r="2118">
          <cell r="A2118" t="str">
            <v xml:space="preserve">MEE </v>
          </cell>
        </row>
        <row r="2119">
          <cell r="A2119" t="str">
            <v xml:space="preserve">UVE </v>
          </cell>
        </row>
        <row r="2120">
          <cell r="A2120" t="str">
            <v xml:space="preserve">NOU </v>
          </cell>
        </row>
        <row r="2121">
          <cell r="A2121" t="str">
            <v xml:space="preserve">TOU </v>
          </cell>
        </row>
        <row r="2122">
          <cell r="A2122" t="str">
            <v xml:space="preserve">ALR </v>
          </cell>
        </row>
        <row r="2123">
          <cell r="A2123" t="str">
            <v xml:space="preserve">AKL </v>
          </cell>
        </row>
        <row r="2124">
          <cell r="A2124" t="str">
            <v xml:space="preserve">BHE </v>
          </cell>
        </row>
        <row r="2125">
          <cell r="A2125" t="str">
            <v xml:space="preserve">CHT </v>
          </cell>
        </row>
        <row r="2126">
          <cell r="A2126" t="str">
            <v xml:space="preserve">CHC </v>
          </cell>
        </row>
        <row r="2127">
          <cell r="A2127" t="str">
            <v xml:space="preserve">DUD </v>
          </cell>
        </row>
        <row r="2128">
          <cell r="A2128" t="str">
            <v xml:space="preserve">GIS </v>
          </cell>
        </row>
        <row r="2129">
          <cell r="A2129" t="str">
            <v xml:space="preserve">GTN </v>
          </cell>
        </row>
        <row r="2130">
          <cell r="A2130" t="str">
            <v xml:space="preserve">GMN </v>
          </cell>
        </row>
        <row r="2131">
          <cell r="A2131" t="str">
            <v xml:space="preserve">HKK </v>
          </cell>
        </row>
        <row r="2132">
          <cell r="A2132" t="str">
            <v xml:space="preserve">IVC </v>
          </cell>
        </row>
        <row r="2133">
          <cell r="A2133" t="str">
            <v xml:space="preserve">KAT </v>
          </cell>
        </row>
        <row r="2134">
          <cell r="A2134" t="str">
            <v xml:space="preserve">KKE </v>
          </cell>
        </row>
        <row r="2135">
          <cell r="A2135" t="str">
            <v xml:space="preserve">MRO </v>
          </cell>
        </row>
        <row r="2136">
          <cell r="A2136" t="str">
            <v xml:space="preserve">MON </v>
          </cell>
        </row>
        <row r="2137">
          <cell r="A2137" t="str">
            <v xml:space="preserve">NPE </v>
          </cell>
        </row>
        <row r="2138">
          <cell r="A2138" t="str">
            <v xml:space="preserve">NSN </v>
          </cell>
        </row>
        <row r="2139">
          <cell r="A2139" t="str">
            <v xml:space="preserve">NPL </v>
          </cell>
        </row>
        <row r="2140">
          <cell r="A2140" t="str">
            <v xml:space="preserve">OAM </v>
          </cell>
        </row>
        <row r="2141">
          <cell r="A2141" t="str">
            <v xml:space="preserve">OHA </v>
          </cell>
        </row>
        <row r="2142">
          <cell r="A2142" t="str">
            <v xml:space="preserve">PMR </v>
          </cell>
        </row>
        <row r="2143">
          <cell r="A2143" t="str">
            <v xml:space="preserve">PPQ </v>
          </cell>
        </row>
        <row r="2144">
          <cell r="A2144" t="str">
            <v xml:space="preserve">ZQN </v>
          </cell>
        </row>
        <row r="2145">
          <cell r="A2145" t="str">
            <v xml:space="preserve">ROT </v>
          </cell>
        </row>
        <row r="2146">
          <cell r="A2146" t="str">
            <v xml:space="preserve">TUO </v>
          </cell>
        </row>
        <row r="2147">
          <cell r="A2147" t="str">
            <v xml:space="preserve">TRG </v>
          </cell>
        </row>
        <row r="2148">
          <cell r="A2148" t="str">
            <v xml:space="preserve">TIU </v>
          </cell>
        </row>
        <row r="2149">
          <cell r="A2149" t="str">
            <v xml:space="preserve">WIR </v>
          </cell>
        </row>
        <row r="2150">
          <cell r="A2150" t="str">
            <v xml:space="preserve">WKA </v>
          </cell>
        </row>
        <row r="2151">
          <cell r="A2151" t="str">
            <v xml:space="preserve">WAG </v>
          </cell>
        </row>
        <row r="2152">
          <cell r="A2152" t="str">
            <v xml:space="preserve">WLG </v>
          </cell>
        </row>
        <row r="2153">
          <cell r="A2153" t="str">
            <v xml:space="preserve">WSZ </v>
          </cell>
        </row>
        <row r="2154">
          <cell r="A2154" t="str">
            <v xml:space="preserve">WHK </v>
          </cell>
        </row>
        <row r="2155">
          <cell r="A2155" t="str">
            <v xml:space="preserve">WRE </v>
          </cell>
        </row>
        <row r="2156">
          <cell r="A2156" t="str">
            <v xml:space="preserve">BEF </v>
          </cell>
        </row>
        <row r="2157">
          <cell r="A2157" t="str">
            <v xml:space="preserve">MGA </v>
          </cell>
        </row>
        <row r="2158">
          <cell r="A2158" t="str">
            <v xml:space="preserve">PUZ </v>
          </cell>
        </row>
        <row r="2159">
          <cell r="A2159" t="str">
            <v xml:space="preserve">AMS </v>
          </cell>
        </row>
        <row r="2160">
          <cell r="A2160" t="str">
            <v xml:space="preserve">ENS </v>
          </cell>
        </row>
        <row r="2161">
          <cell r="A2161" t="str">
            <v xml:space="preserve">GRQ </v>
          </cell>
        </row>
        <row r="2162">
          <cell r="A2162" t="str">
            <v xml:space="preserve">LEY </v>
          </cell>
        </row>
        <row r="2163">
          <cell r="A2163" t="str">
            <v xml:space="preserve">MST </v>
          </cell>
        </row>
        <row r="2164">
          <cell r="A2164" t="str">
            <v xml:space="preserve">RTM </v>
          </cell>
        </row>
        <row r="2165">
          <cell r="A2165" t="str">
            <v xml:space="preserve">BON </v>
          </cell>
        </row>
        <row r="2166">
          <cell r="A2166" t="str">
            <v xml:space="preserve">CUR </v>
          </cell>
        </row>
        <row r="2167">
          <cell r="A2167" t="str">
            <v xml:space="preserve">EUX </v>
          </cell>
        </row>
        <row r="2168">
          <cell r="A2168" t="str">
            <v xml:space="preserve">SXM </v>
          </cell>
        </row>
        <row r="2169">
          <cell r="A2169" t="str">
            <v xml:space="preserve">AJY </v>
          </cell>
        </row>
        <row r="2170">
          <cell r="A2170" t="str">
            <v xml:space="preserve">MFQ </v>
          </cell>
        </row>
        <row r="2171">
          <cell r="A2171" t="str">
            <v xml:space="preserve">NIM </v>
          </cell>
        </row>
        <row r="2172">
          <cell r="A2172" t="str">
            <v xml:space="preserve">THZ </v>
          </cell>
        </row>
        <row r="2173">
          <cell r="A2173" t="str">
            <v xml:space="preserve">ZND </v>
          </cell>
        </row>
        <row r="2174">
          <cell r="A2174" t="str">
            <v xml:space="preserve">ABV </v>
          </cell>
        </row>
        <row r="2175">
          <cell r="A2175" t="str">
            <v xml:space="preserve">AKR </v>
          </cell>
        </row>
        <row r="2176">
          <cell r="A2176" t="str">
            <v xml:space="preserve">BNI </v>
          </cell>
        </row>
        <row r="2177">
          <cell r="A2177" t="str">
            <v xml:space="preserve">CBQ </v>
          </cell>
        </row>
        <row r="2178">
          <cell r="A2178" t="str">
            <v xml:space="preserve">ENU </v>
          </cell>
        </row>
        <row r="2179">
          <cell r="A2179" t="str">
            <v xml:space="preserve">IBA </v>
          </cell>
        </row>
        <row r="2180">
          <cell r="A2180" t="str">
            <v xml:space="preserve">ILR </v>
          </cell>
        </row>
        <row r="2181">
          <cell r="A2181" t="str">
            <v xml:space="preserve">JOS </v>
          </cell>
        </row>
        <row r="2182">
          <cell r="A2182" t="str">
            <v xml:space="preserve">KAD </v>
          </cell>
        </row>
        <row r="2183">
          <cell r="A2183" t="str">
            <v xml:space="preserve">KAN </v>
          </cell>
        </row>
        <row r="2184">
          <cell r="A2184" t="str">
            <v xml:space="preserve">LOS </v>
          </cell>
        </row>
        <row r="2185">
          <cell r="A2185" t="str">
            <v xml:space="preserve">MIU </v>
          </cell>
        </row>
        <row r="2186">
          <cell r="A2186" t="str">
            <v xml:space="preserve">MXJ </v>
          </cell>
        </row>
        <row r="2187">
          <cell r="A2187" t="str">
            <v xml:space="preserve">PHC </v>
          </cell>
        </row>
        <row r="2188">
          <cell r="A2188" t="str">
            <v xml:space="preserve">SKO </v>
          </cell>
        </row>
        <row r="2189">
          <cell r="A2189" t="str">
            <v xml:space="preserve">YOL </v>
          </cell>
        </row>
        <row r="2190">
          <cell r="A2190" t="str">
            <v xml:space="preserve">ZAR </v>
          </cell>
        </row>
        <row r="2191">
          <cell r="A2191" t="str">
            <v xml:space="preserve">ROP </v>
          </cell>
        </row>
        <row r="2192">
          <cell r="A2192" t="str">
            <v xml:space="preserve">SPN </v>
          </cell>
        </row>
        <row r="2193">
          <cell r="A2193" t="str">
            <v xml:space="preserve">AES </v>
          </cell>
        </row>
        <row r="2194">
          <cell r="A2194" t="str">
            <v xml:space="preserve">ALF </v>
          </cell>
        </row>
        <row r="2195">
          <cell r="A2195" t="str">
            <v xml:space="preserve">ANX </v>
          </cell>
        </row>
        <row r="2196">
          <cell r="A2196" t="str">
            <v xml:space="preserve">BDU </v>
          </cell>
        </row>
        <row r="2197">
          <cell r="A2197" t="str">
            <v xml:space="preserve">BJF </v>
          </cell>
        </row>
        <row r="2198">
          <cell r="A2198" t="str">
            <v xml:space="preserve">BGO </v>
          </cell>
        </row>
        <row r="2199">
          <cell r="A2199" t="str">
            <v xml:space="preserve">BVG </v>
          </cell>
        </row>
        <row r="2200">
          <cell r="A2200" t="str">
            <v xml:space="preserve">BOO </v>
          </cell>
        </row>
        <row r="2201">
          <cell r="A2201" t="str">
            <v xml:space="preserve">BNN </v>
          </cell>
        </row>
        <row r="2202">
          <cell r="A2202" t="str">
            <v xml:space="preserve">EVE </v>
          </cell>
        </row>
        <row r="2203">
          <cell r="A2203" t="str">
            <v xml:space="preserve">VDB </v>
          </cell>
        </row>
        <row r="2204">
          <cell r="A2204" t="str">
            <v xml:space="preserve">FAN </v>
          </cell>
        </row>
        <row r="2205">
          <cell r="A2205" t="str">
            <v xml:space="preserve">FRO </v>
          </cell>
        </row>
        <row r="2206">
          <cell r="A2206" t="str">
            <v xml:space="preserve">FDE </v>
          </cell>
        </row>
        <row r="2207">
          <cell r="A2207" t="str">
            <v xml:space="preserve">DLD </v>
          </cell>
        </row>
        <row r="2208">
          <cell r="A2208" t="str">
            <v xml:space="preserve">HMR </v>
          </cell>
        </row>
        <row r="2209">
          <cell r="A2209" t="str">
            <v xml:space="preserve">HFT </v>
          </cell>
        </row>
        <row r="2210">
          <cell r="A2210" t="str">
            <v xml:space="preserve">HAA </v>
          </cell>
        </row>
        <row r="2211">
          <cell r="A2211" t="str">
            <v xml:space="preserve">HAU </v>
          </cell>
        </row>
        <row r="2212">
          <cell r="A2212" t="str">
            <v xml:space="preserve">HVG </v>
          </cell>
        </row>
        <row r="2213">
          <cell r="A2213" t="str">
            <v xml:space="preserve">QKX </v>
          </cell>
        </row>
        <row r="2214">
          <cell r="A2214" t="str">
            <v xml:space="preserve">KKN </v>
          </cell>
        </row>
        <row r="2215">
          <cell r="A2215" t="str">
            <v xml:space="preserve">KRS </v>
          </cell>
        </row>
        <row r="2216">
          <cell r="A2216" t="str">
            <v xml:space="preserve">KSU </v>
          </cell>
        </row>
        <row r="2217">
          <cell r="A2217" t="str">
            <v xml:space="preserve">LKL </v>
          </cell>
        </row>
        <row r="2218">
          <cell r="A2218" t="str">
            <v xml:space="preserve">SRP </v>
          </cell>
        </row>
        <row r="2219">
          <cell r="A2219" t="str">
            <v xml:space="preserve">LKN </v>
          </cell>
        </row>
        <row r="2220">
          <cell r="A2220" t="str">
            <v xml:space="preserve">LYR </v>
          </cell>
        </row>
        <row r="2221">
          <cell r="A2221" t="str">
            <v xml:space="preserve">MEH </v>
          </cell>
        </row>
        <row r="2222">
          <cell r="A2222" t="str">
            <v xml:space="preserve">MQN </v>
          </cell>
        </row>
        <row r="2223">
          <cell r="A2223" t="str">
            <v xml:space="preserve">MOL </v>
          </cell>
        </row>
        <row r="2224">
          <cell r="A2224" t="str">
            <v xml:space="preserve">MJF </v>
          </cell>
        </row>
        <row r="2225">
          <cell r="A2225" t="str">
            <v xml:space="preserve">RYG </v>
          </cell>
        </row>
        <row r="2226">
          <cell r="A2226" t="str">
            <v xml:space="preserve">OSY </v>
          </cell>
        </row>
        <row r="2227">
          <cell r="A2227" t="str">
            <v xml:space="preserve">NVK </v>
          </cell>
        </row>
        <row r="2228">
          <cell r="A2228" t="str">
            <v xml:space="preserve">NTB </v>
          </cell>
        </row>
        <row r="2229">
          <cell r="A2229" t="str">
            <v xml:space="preserve">OLA </v>
          </cell>
        </row>
        <row r="2230">
          <cell r="A2230" t="str">
            <v xml:space="preserve">HOV </v>
          </cell>
        </row>
        <row r="2231">
          <cell r="A2231" t="str">
            <v xml:space="preserve">OSL </v>
          </cell>
        </row>
        <row r="2232">
          <cell r="A2232" t="str">
            <v xml:space="preserve">RRS </v>
          </cell>
        </row>
        <row r="2233">
          <cell r="A2233" t="str">
            <v xml:space="preserve">RVK </v>
          </cell>
        </row>
        <row r="2234">
          <cell r="A2234" t="str">
            <v xml:space="preserve">RET </v>
          </cell>
        </row>
        <row r="2235">
          <cell r="A2235" t="str">
            <v xml:space="preserve">SDN </v>
          </cell>
        </row>
        <row r="2236">
          <cell r="A2236" t="str">
            <v xml:space="preserve">TRF </v>
          </cell>
        </row>
        <row r="2237">
          <cell r="A2237" t="str">
            <v xml:space="preserve">SSJ </v>
          </cell>
        </row>
        <row r="2238">
          <cell r="A2238" t="str">
            <v xml:space="preserve">SKE </v>
          </cell>
        </row>
        <row r="2239">
          <cell r="A2239" t="str">
            <v xml:space="preserve">SOG </v>
          </cell>
        </row>
        <row r="2240">
          <cell r="A2240" t="str">
            <v xml:space="preserve">SOJ </v>
          </cell>
        </row>
        <row r="2241">
          <cell r="A2241" t="str">
            <v xml:space="preserve">SVG </v>
          </cell>
        </row>
        <row r="2242">
          <cell r="A2242" t="str">
            <v xml:space="preserve">TRD </v>
          </cell>
        </row>
        <row r="2243">
          <cell r="A2243" t="str">
            <v xml:space="preserve">SKN </v>
          </cell>
        </row>
        <row r="2244">
          <cell r="A2244" t="str">
            <v xml:space="preserve">SVJ </v>
          </cell>
        </row>
        <row r="2245">
          <cell r="A2245" t="str">
            <v xml:space="preserve">TOS </v>
          </cell>
        </row>
        <row r="2246">
          <cell r="A2246" t="str">
            <v xml:space="preserve">VDS </v>
          </cell>
        </row>
        <row r="2247">
          <cell r="A2247" t="str">
            <v xml:space="preserve">VAW </v>
          </cell>
        </row>
        <row r="2248">
          <cell r="A2248" t="str">
            <v xml:space="preserve">KHS </v>
          </cell>
        </row>
        <row r="2249">
          <cell r="A2249" t="str">
            <v xml:space="preserve">MSH </v>
          </cell>
        </row>
        <row r="2250">
          <cell r="A2250" t="str">
            <v xml:space="preserve">MCT </v>
          </cell>
        </row>
        <row r="2251">
          <cell r="A2251" t="str">
            <v xml:space="preserve">SLL </v>
          </cell>
        </row>
        <row r="2252">
          <cell r="A2252" t="str">
            <v xml:space="preserve">TTH </v>
          </cell>
        </row>
        <row r="2253">
          <cell r="A2253" t="str">
            <v xml:space="preserve">GRZ </v>
          </cell>
        </row>
        <row r="2254">
          <cell r="A2254" t="str">
            <v xml:space="preserve">LNZ </v>
          </cell>
        </row>
        <row r="2255">
          <cell r="A2255" t="str">
            <v xml:space="preserve">INN </v>
          </cell>
        </row>
        <row r="2256">
          <cell r="A2256" t="str">
            <v xml:space="preserve">KLU </v>
          </cell>
        </row>
        <row r="2257">
          <cell r="A2257" t="str">
            <v xml:space="preserve">SZG </v>
          </cell>
        </row>
        <row r="2258">
          <cell r="A2258" t="str">
            <v xml:space="preserve">VIE </v>
          </cell>
        </row>
        <row r="2259">
          <cell r="A2259" t="str">
            <v xml:space="preserve">DIL </v>
          </cell>
        </row>
        <row r="2260">
          <cell r="A2260" t="str">
            <v xml:space="preserve">BHV </v>
          </cell>
        </row>
        <row r="2261">
          <cell r="A2261" t="str">
            <v xml:space="preserve">BNP </v>
          </cell>
        </row>
        <row r="2262">
          <cell r="A2262" t="str">
            <v xml:space="preserve">CJL </v>
          </cell>
        </row>
        <row r="2263">
          <cell r="A2263" t="str">
            <v xml:space="preserve">DBA </v>
          </cell>
        </row>
        <row r="2264">
          <cell r="A2264" t="str">
            <v xml:space="preserve">DEA </v>
          </cell>
        </row>
        <row r="2265">
          <cell r="A2265" t="str">
            <v xml:space="preserve">DSK </v>
          </cell>
        </row>
        <row r="2266">
          <cell r="A2266" t="str">
            <v xml:space="preserve">LYP </v>
          </cell>
        </row>
        <row r="2267">
          <cell r="A2267" t="str">
            <v xml:space="preserve">GIL </v>
          </cell>
        </row>
        <row r="2268">
          <cell r="A2268" t="str">
            <v xml:space="preserve">GWD </v>
          </cell>
        </row>
        <row r="2269">
          <cell r="A2269" t="str">
            <v xml:space="preserve">HDD </v>
          </cell>
        </row>
        <row r="2270">
          <cell r="A2270" t="str">
            <v xml:space="preserve">ISB </v>
          </cell>
        </row>
        <row r="2271">
          <cell r="A2271" t="str">
            <v xml:space="preserve">JIW </v>
          </cell>
        </row>
        <row r="2272">
          <cell r="A2272" t="str">
            <v xml:space="preserve">KHI </v>
          </cell>
        </row>
        <row r="2273">
          <cell r="A2273" t="str">
            <v xml:space="preserve">KDD </v>
          </cell>
        </row>
        <row r="2274">
          <cell r="A2274" t="str">
            <v xml:space="preserve">LHE </v>
          </cell>
        </row>
        <row r="2275">
          <cell r="A2275" t="str">
            <v xml:space="preserve">XJM </v>
          </cell>
        </row>
        <row r="2276">
          <cell r="A2276" t="str">
            <v xml:space="preserve">MJD </v>
          </cell>
        </row>
        <row r="2277">
          <cell r="A2277" t="str">
            <v xml:space="preserve">MUX </v>
          </cell>
        </row>
        <row r="2278">
          <cell r="A2278" t="str">
            <v xml:space="preserve">MFG </v>
          </cell>
        </row>
        <row r="2279">
          <cell r="A2279" t="str">
            <v xml:space="preserve">WNS </v>
          </cell>
        </row>
        <row r="2280">
          <cell r="A2280" t="str">
            <v xml:space="preserve">ORW </v>
          </cell>
        </row>
        <row r="2281">
          <cell r="A2281" t="str">
            <v xml:space="preserve">PJG </v>
          </cell>
        </row>
        <row r="2282">
          <cell r="A2282" t="str">
            <v xml:space="preserve">PAJ </v>
          </cell>
        </row>
        <row r="2283">
          <cell r="A2283" t="str">
            <v xml:space="preserve">PSI </v>
          </cell>
        </row>
        <row r="2284">
          <cell r="A2284" t="str">
            <v xml:space="preserve">PEW </v>
          </cell>
        </row>
        <row r="2285">
          <cell r="A2285" t="str">
            <v xml:space="preserve">UET </v>
          </cell>
        </row>
        <row r="2286">
          <cell r="A2286" t="str">
            <v xml:space="preserve">RYK </v>
          </cell>
        </row>
        <row r="2287">
          <cell r="A2287" t="str">
            <v xml:space="preserve">RAZ </v>
          </cell>
        </row>
        <row r="2288">
          <cell r="A2288" t="str">
            <v xml:space="preserve">SDT </v>
          </cell>
        </row>
        <row r="2289">
          <cell r="A2289" t="str">
            <v xml:space="preserve">SBQ </v>
          </cell>
        </row>
        <row r="2290">
          <cell r="A2290" t="str">
            <v xml:space="preserve">KDU </v>
          </cell>
        </row>
        <row r="2291">
          <cell r="A2291" t="str">
            <v xml:space="preserve">SUL </v>
          </cell>
        </row>
        <row r="2292">
          <cell r="A2292" t="str">
            <v xml:space="preserve">SKZ </v>
          </cell>
        </row>
        <row r="2293">
          <cell r="A2293" t="str">
            <v xml:space="preserve">TLB </v>
          </cell>
        </row>
        <row r="2294">
          <cell r="A2294" t="str">
            <v xml:space="preserve">TUK </v>
          </cell>
        </row>
        <row r="2295">
          <cell r="A2295" t="str">
            <v xml:space="preserve">PZH </v>
          </cell>
        </row>
        <row r="2296">
          <cell r="A2296" t="str">
            <v xml:space="preserve">ROR </v>
          </cell>
        </row>
        <row r="2297">
          <cell r="A2297" t="str">
            <v xml:space="preserve">BOC </v>
          </cell>
        </row>
        <row r="2298">
          <cell r="A2298" t="str">
            <v xml:space="preserve">CHX </v>
          </cell>
        </row>
        <row r="2299">
          <cell r="A2299" t="str">
            <v xml:space="preserve">ONX </v>
          </cell>
        </row>
        <row r="2300">
          <cell r="A2300" t="str">
            <v xml:space="preserve">DAV </v>
          </cell>
        </row>
        <row r="2301">
          <cell r="A2301" t="str">
            <v xml:space="preserve">PTY </v>
          </cell>
        </row>
        <row r="2302">
          <cell r="A2302" t="str">
            <v xml:space="preserve">GKA </v>
          </cell>
        </row>
        <row r="2303">
          <cell r="A2303" t="str">
            <v xml:space="preserve">LAE </v>
          </cell>
        </row>
        <row r="2304">
          <cell r="A2304" t="str">
            <v xml:space="preserve">MAG </v>
          </cell>
        </row>
        <row r="2305">
          <cell r="A2305" t="str">
            <v xml:space="preserve">HGU </v>
          </cell>
        </row>
        <row r="2306">
          <cell r="A2306" t="str">
            <v xml:space="preserve">POM </v>
          </cell>
        </row>
        <row r="2307">
          <cell r="A2307" t="str">
            <v xml:space="preserve">RAB </v>
          </cell>
        </row>
        <row r="2308">
          <cell r="A2308" t="str">
            <v xml:space="preserve">WWK </v>
          </cell>
        </row>
        <row r="2309">
          <cell r="A2309" t="str">
            <v xml:space="preserve">ASU </v>
          </cell>
        </row>
        <row r="2310">
          <cell r="A2310" t="str">
            <v xml:space="preserve">ENO </v>
          </cell>
        </row>
        <row r="2311">
          <cell r="A2311" t="str">
            <v xml:space="preserve">ANS </v>
          </cell>
        </row>
        <row r="2312">
          <cell r="A2312" t="str">
            <v xml:space="preserve">ATA </v>
          </cell>
        </row>
        <row r="2313">
          <cell r="A2313" t="str">
            <v xml:space="preserve">AQP </v>
          </cell>
        </row>
        <row r="2314">
          <cell r="A2314" t="str">
            <v xml:space="preserve">AYP </v>
          </cell>
        </row>
        <row r="2315">
          <cell r="A2315" t="str">
            <v xml:space="preserve">CJA </v>
          </cell>
        </row>
        <row r="2316">
          <cell r="A2316" t="str">
            <v xml:space="preserve">CHH </v>
          </cell>
        </row>
        <row r="2317">
          <cell r="A2317" t="str">
            <v xml:space="preserve">CIX </v>
          </cell>
        </row>
        <row r="2318">
          <cell r="A2318" t="str">
            <v xml:space="preserve">CHM </v>
          </cell>
        </row>
        <row r="2319">
          <cell r="A2319" t="str">
            <v xml:space="preserve">CUZ </v>
          </cell>
        </row>
        <row r="2320">
          <cell r="A2320" t="str">
            <v xml:space="preserve">HUU </v>
          </cell>
        </row>
        <row r="2321">
          <cell r="A2321" t="str">
            <v xml:space="preserve">IBP </v>
          </cell>
        </row>
        <row r="2322">
          <cell r="A2322" t="str">
            <v xml:space="preserve">IQT </v>
          </cell>
        </row>
        <row r="2323">
          <cell r="A2323" t="str">
            <v xml:space="preserve">JAU </v>
          </cell>
        </row>
        <row r="2324">
          <cell r="A2324" t="str">
            <v xml:space="preserve">JJI </v>
          </cell>
        </row>
        <row r="2325">
          <cell r="A2325" t="str">
            <v xml:space="preserve">JUL </v>
          </cell>
        </row>
        <row r="2326">
          <cell r="A2326" t="str">
            <v xml:space="preserve">LIM </v>
          </cell>
        </row>
        <row r="2327">
          <cell r="A2327" t="str">
            <v xml:space="preserve">PIO </v>
          </cell>
        </row>
        <row r="2328">
          <cell r="A2328" t="str">
            <v xml:space="preserve">PIU </v>
          </cell>
        </row>
        <row r="2329">
          <cell r="A2329" t="str">
            <v xml:space="preserve">PCL </v>
          </cell>
        </row>
        <row r="2330">
          <cell r="A2330" t="str">
            <v xml:space="preserve">PEM </v>
          </cell>
        </row>
        <row r="2331">
          <cell r="A2331" t="str">
            <v xml:space="preserve">RIJ </v>
          </cell>
        </row>
        <row r="2332">
          <cell r="A2332" t="str">
            <v xml:space="preserve">SJA </v>
          </cell>
        </row>
        <row r="2333">
          <cell r="A2333" t="str">
            <v xml:space="preserve">TCQ </v>
          </cell>
        </row>
        <row r="2334">
          <cell r="A2334" t="str">
            <v xml:space="preserve">TYL </v>
          </cell>
        </row>
        <row r="2335">
          <cell r="A2335" t="str">
            <v xml:space="preserve">TPP </v>
          </cell>
        </row>
        <row r="2336">
          <cell r="A2336" t="str">
            <v xml:space="preserve">TGI </v>
          </cell>
        </row>
        <row r="2337">
          <cell r="A2337" t="str">
            <v xml:space="preserve">TRU </v>
          </cell>
        </row>
        <row r="2338">
          <cell r="A2338" t="str">
            <v xml:space="preserve">TBP </v>
          </cell>
        </row>
        <row r="2339">
          <cell r="A2339" t="str">
            <v xml:space="preserve">YMS </v>
          </cell>
        </row>
        <row r="2340">
          <cell r="A2340" t="str">
            <v xml:space="preserve">CRK </v>
          </cell>
        </row>
        <row r="2341">
          <cell r="A2341" t="str">
            <v xml:space="preserve">BCD </v>
          </cell>
        </row>
        <row r="2342">
          <cell r="A2342" t="str">
            <v xml:space="preserve">BGN </v>
          </cell>
        </row>
        <row r="2343">
          <cell r="A2343" t="str">
            <v xml:space="preserve">BAG </v>
          </cell>
        </row>
        <row r="2344">
          <cell r="A2344" t="str">
            <v xml:space="preserve">BQA </v>
          </cell>
        </row>
        <row r="2345">
          <cell r="A2345" t="str">
            <v xml:space="preserve">BSO </v>
          </cell>
        </row>
        <row r="2346">
          <cell r="A2346" t="str">
            <v xml:space="preserve">BPH </v>
          </cell>
        </row>
        <row r="2347">
          <cell r="A2347" t="str">
            <v xml:space="preserve">SGS </v>
          </cell>
        </row>
        <row r="2348">
          <cell r="A2348" t="str">
            <v xml:space="preserve">MPH </v>
          </cell>
        </row>
        <row r="2349">
          <cell r="A2349" t="str">
            <v xml:space="preserve">USU </v>
          </cell>
        </row>
        <row r="2350">
          <cell r="A2350" t="str">
            <v xml:space="preserve">BXU </v>
          </cell>
        </row>
        <row r="2351">
          <cell r="A2351" t="str">
            <v xml:space="preserve">CGY </v>
          </cell>
        </row>
        <row r="2352">
          <cell r="A2352" t="str">
            <v xml:space="preserve">CPP </v>
          </cell>
        </row>
        <row r="2353">
          <cell r="A2353" t="str">
            <v xml:space="preserve">CYP </v>
          </cell>
        </row>
        <row r="2354">
          <cell r="A2354" t="str">
            <v xml:space="preserve">CRM </v>
          </cell>
        </row>
        <row r="2355">
          <cell r="A2355" t="str">
            <v xml:space="preserve">CYZ </v>
          </cell>
        </row>
        <row r="2356">
          <cell r="A2356" t="str">
            <v xml:space="preserve">CEB </v>
          </cell>
        </row>
        <row r="2357">
          <cell r="A2357" t="str">
            <v xml:space="preserve">CBO </v>
          </cell>
        </row>
        <row r="2358">
          <cell r="A2358" t="str">
            <v xml:space="preserve">CYU </v>
          </cell>
        </row>
        <row r="2359">
          <cell r="A2359" t="str">
            <v xml:space="preserve">DTE </v>
          </cell>
        </row>
        <row r="2360">
          <cell r="A2360" t="str">
            <v xml:space="preserve">DVO </v>
          </cell>
        </row>
        <row r="2361">
          <cell r="A2361" t="str">
            <v xml:space="preserve">DPL </v>
          </cell>
        </row>
        <row r="2362">
          <cell r="A2362" t="str">
            <v xml:space="preserve">DGT </v>
          </cell>
        </row>
        <row r="2363">
          <cell r="A2363" t="str">
            <v xml:space="preserve">MRQ </v>
          </cell>
        </row>
        <row r="2364">
          <cell r="A2364" t="str">
            <v xml:space="preserve">GES </v>
          </cell>
        </row>
        <row r="2365">
          <cell r="A2365" t="str">
            <v xml:space="preserve">SAA </v>
          </cell>
        </row>
        <row r="2366">
          <cell r="A2366" t="str">
            <v xml:space="preserve">HIL </v>
          </cell>
        </row>
        <row r="2367">
          <cell r="A2367" t="str">
            <v xml:space="preserve">IGN </v>
          </cell>
        </row>
        <row r="2368">
          <cell r="A2368" t="str">
            <v xml:space="preserve">ILO </v>
          </cell>
        </row>
        <row r="2369">
          <cell r="A2369" t="str">
            <v xml:space="preserve">IPE </v>
          </cell>
        </row>
        <row r="2370">
          <cell r="A2370" t="str">
            <v xml:space="preserve">JOL </v>
          </cell>
        </row>
        <row r="2371">
          <cell r="A2371" t="str">
            <v xml:space="preserve">KLO </v>
          </cell>
        </row>
        <row r="2372">
          <cell r="A2372" t="str">
            <v xml:space="preserve">LAO </v>
          </cell>
        </row>
        <row r="2373">
          <cell r="A2373" t="str">
            <v xml:space="preserve">LGP </v>
          </cell>
        </row>
        <row r="2374">
          <cell r="A2374" t="str">
            <v xml:space="preserve">LLY </v>
          </cell>
        </row>
        <row r="2375">
          <cell r="A2375" t="str">
            <v xml:space="preserve">LBX </v>
          </cell>
        </row>
        <row r="2376">
          <cell r="A2376" t="str">
            <v xml:space="preserve">MLP </v>
          </cell>
        </row>
        <row r="2377">
          <cell r="A2377" t="str">
            <v xml:space="preserve">CGM </v>
          </cell>
        </row>
        <row r="2378">
          <cell r="A2378" t="str">
            <v xml:space="preserve">MBO </v>
          </cell>
        </row>
        <row r="2379">
          <cell r="A2379" t="str">
            <v xml:space="preserve">MNL </v>
          </cell>
        </row>
        <row r="2380">
          <cell r="A2380" t="str">
            <v xml:space="preserve">CDY </v>
          </cell>
        </row>
        <row r="2381">
          <cell r="A2381" t="str">
            <v xml:space="preserve">MBT </v>
          </cell>
        </row>
        <row r="2382">
          <cell r="A2382" t="str">
            <v xml:space="preserve">MXI </v>
          </cell>
        </row>
        <row r="2383">
          <cell r="A2383" t="str">
            <v xml:space="preserve">WNP </v>
          </cell>
        </row>
        <row r="2384">
          <cell r="A2384" t="str">
            <v xml:space="preserve">OMC </v>
          </cell>
        </row>
        <row r="2385">
          <cell r="A2385" t="str">
            <v xml:space="preserve">OZC </v>
          </cell>
        </row>
        <row r="2386">
          <cell r="A2386" t="str">
            <v xml:space="preserve">PAG </v>
          </cell>
        </row>
        <row r="2387">
          <cell r="A2387" t="str">
            <v xml:space="preserve">PPS </v>
          </cell>
        </row>
        <row r="2388">
          <cell r="A2388" t="str">
            <v xml:space="preserve">RXS </v>
          </cell>
        </row>
        <row r="2389">
          <cell r="A2389" t="str">
            <v xml:space="preserve">SIA </v>
          </cell>
        </row>
        <row r="2390">
          <cell r="A2390" t="str">
            <v xml:space="preserve">SFS </v>
          </cell>
        </row>
        <row r="2391">
          <cell r="A2391" t="str">
            <v xml:space="preserve">AAV </v>
          </cell>
        </row>
        <row r="2392">
          <cell r="A2392" t="str">
            <v xml:space="preserve">SUG </v>
          </cell>
        </row>
        <row r="2393">
          <cell r="A2393" t="str">
            <v xml:space="preserve">TBH </v>
          </cell>
        </row>
        <row r="2394">
          <cell r="A2394" t="str">
            <v xml:space="preserve">TAC </v>
          </cell>
        </row>
        <row r="2395">
          <cell r="A2395" t="str">
            <v xml:space="preserve">TAG </v>
          </cell>
        </row>
        <row r="2396">
          <cell r="A2396" t="str">
            <v xml:space="preserve">TDG </v>
          </cell>
        </row>
        <row r="2397">
          <cell r="A2397" t="str">
            <v xml:space="preserve">TUG </v>
          </cell>
        </row>
        <row r="2398">
          <cell r="A2398" t="str">
            <v xml:space="preserve">VGN </v>
          </cell>
        </row>
        <row r="2399">
          <cell r="A2399" t="str">
            <v xml:space="preserve">VRC </v>
          </cell>
        </row>
        <row r="2400">
          <cell r="A2400" t="str">
            <v xml:space="preserve">ZAM </v>
          </cell>
        </row>
        <row r="2401">
          <cell r="A2401" t="str">
            <v xml:space="preserve">BZG </v>
          </cell>
        </row>
        <row r="2402">
          <cell r="A2402" t="str">
            <v xml:space="preserve">GDN </v>
          </cell>
        </row>
        <row r="2403">
          <cell r="A2403" t="str">
            <v xml:space="preserve">KRK </v>
          </cell>
        </row>
        <row r="2404">
          <cell r="A2404" t="str">
            <v xml:space="preserve">LCJ </v>
          </cell>
        </row>
        <row r="2405">
          <cell r="A2405" t="str">
            <v xml:space="preserve">POZ </v>
          </cell>
        </row>
        <row r="2406">
          <cell r="A2406" t="str">
            <v xml:space="preserve">KTW </v>
          </cell>
        </row>
        <row r="2407">
          <cell r="A2407" t="str">
            <v xml:space="preserve">RZE </v>
          </cell>
        </row>
        <row r="2408">
          <cell r="A2408" t="str">
            <v xml:space="preserve">SZZ </v>
          </cell>
        </row>
        <row r="2409">
          <cell r="A2409" t="str">
            <v xml:space="preserve">SZY </v>
          </cell>
        </row>
        <row r="2410">
          <cell r="A2410" t="str">
            <v xml:space="preserve">WAW </v>
          </cell>
        </row>
        <row r="2411">
          <cell r="A2411" t="str">
            <v xml:space="preserve">WRO </v>
          </cell>
        </row>
        <row r="2412">
          <cell r="A2412" t="str">
            <v xml:space="preserve">IEG </v>
          </cell>
        </row>
        <row r="2413">
          <cell r="A2413" t="str">
            <v xml:space="preserve">BGZ </v>
          </cell>
        </row>
        <row r="2414">
          <cell r="A2414" t="str">
            <v xml:space="preserve">BGC </v>
          </cell>
        </row>
        <row r="2415">
          <cell r="A2415" t="str">
            <v xml:space="preserve">CHV </v>
          </cell>
        </row>
        <row r="2416">
          <cell r="A2416" t="str">
            <v xml:space="preserve">CBP </v>
          </cell>
        </row>
        <row r="2417">
          <cell r="A2417" t="str">
            <v xml:space="preserve">CVU </v>
          </cell>
        </row>
        <row r="2418">
          <cell r="A2418" t="str">
            <v xml:space="preserve">COV </v>
          </cell>
        </row>
        <row r="2419">
          <cell r="A2419" t="str">
            <v xml:space="preserve">HOR </v>
          </cell>
        </row>
        <row r="2420">
          <cell r="A2420" t="str">
            <v xml:space="preserve">FAO </v>
          </cell>
        </row>
        <row r="2421">
          <cell r="A2421" t="str">
            <v xml:space="preserve">FLW </v>
          </cell>
        </row>
        <row r="2422">
          <cell r="A2422" t="str">
            <v xml:space="preserve">FNC </v>
          </cell>
        </row>
        <row r="2423">
          <cell r="A2423" t="str">
            <v xml:space="preserve">GRW </v>
          </cell>
        </row>
        <row r="2424">
          <cell r="A2424" t="str">
            <v xml:space="preserve">PIX </v>
          </cell>
        </row>
        <row r="2425">
          <cell r="A2425" t="str">
            <v xml:space="preserve">LIS </v>
          </cell>
        </row>
        <row r="2426">
          <cell r="A2426" t="str">
            <v xml:space="preserve">PRM </v>
          </cell>
        </row>
        <row r="2427">
          <cell r="A2427" t="str">
            <v xml:space="preserve">OPO </v>
          </cell>
        </row>
        <row r="2428">
          <cell r="A2428" t="str">
            <v xml:space="preserve">PXO </v>
          </cell>
        </row>
        <row r="2429">
          <cell r="A2429" t="str">
            <v xml:space="preserve">SMA </v>
          </cell>
        </row>
        <row r="2430">
          <cell r="A2430" t="str">
            <v xml:space="preserve">SJZ </v>
          </cell>
        </row>
        <row r="2431">
          <cell r="A2431" t="str">
            <v xml:space="preserve">PDL </v>
          </cell>
        </row>
        <row r="2432">
          <cell r="A2432" t="str">
            <v xml:space="preserve">SIE </v>
          </cell>
        </row>
        <row r="2433">
          <cell r="A2433" t="str">
            <v xml:space="preserve">VRL </v>
          </cell>
        </row>
        <row r="2434">
          <cell r="A2434" t="str">
            <v xml:space="preserve">VSE </v>
          </cell>
        </row>
        <row r="2435">
          <cell r="A2435" t="str">
            <v xml:space="preserve">BQN </v>
          </cell>
        </row>
        <row r="2436">
          <cell r="A2436" t="str">
            <v xml:space="preserve">ABO </v>
          </cell>
        </row>
        <row r="2437">
          <cell r="A2437" t="str">
            <v xml:space="preserve">FAJ </v>
          </cell>
        </row>
        <row r="2438">
          <cell r="A2438" t="str">
            <v xml:space="preserve">CPX </v>
          </cell>
        </row>
        <row r="2439">
          <cell r="A2439" t="str">
            <v xml:space="preserve">VQS </v>
          </cell>
        </row>
        <row r="2440">
          <cell r="A2440" t="str">
            <v xml:space="preserve">MAZ </v>
          </cell>
        </row>
        <row r="2441">
          <cell r="A2441" t="str">
            <v xml:space="preserve">PSE </v>
          </cell>
        </row>
        <row r="2442">
          <cell r="A2442" t="str">
            <v xml:space="preserve">RUN </v>
          </cell>
        </row>
        <row r="2443">
          <cell r="A2443" t="str">
            <v xml:space="preserve">KME </v>
          </cell>
        </row>
        <row r="2444">
          <cell r="A2444" t="str">
            <v xml:space="preserve">KGL </v>
          </cell>
        </row>
        <row r="2445">
          <cell r="A2445" t="str">
            <v xml:space="preserve">ARW </v>
          </cell>
        </row>
        <row r="2446">
          <cell r="A2446" t="str">
            <v xml:space="preserve">BCM </v>
          </cell>
        </row>
        <row r="2447">
          <cell r="A2447" t="str">
            <v xml:space="preserve">BAY </v>
          </cell>
        </row>
        <row r="2448">
          <cell r="A2448" t="str">
            <v xml:space="preserve">BBU </v>
          </cell>
        </row>
        <row r="2449">
          <cell r="A2449" t="str">
            <v xml:space="preserve">OTP </v>
          </cell>
        </row>
        <row r="2450">
          <cell r="A2450" t="str">
            <v xml:space="preserve">CSB </v>
          </cell>
        </row>
        <row r="2451">
          <cell r="A2451" t="str">
            <v xml:space="preserve">CLJ </v>
          </cell>
        </row>
        <row r="2452">
          <cell r="A2452" t="str">
            <v xml:space="preserve">CND </v>
          </cell>
        </row>
        <row r="2453">
          <cell r="A2453" t="str">
            <v xml:space="preserve">CRA </v>
          </cell>
        </row>
        <row r="2454">
          <cell r="A2454" t="str">
            <v xml:space="preserve">IAS </v>
          </cell>
        </row>
        <row r="2455">
          <cell r="A2455" t="str">
            <v xml:space="preserve">OMR </v>
          </cell>
        </row>
        <row r="2456">
          <cell r="A2456" t="str">
            <v xml:space="preserve">SUJ </v>
          </cell>
        </row>
        <row r="2457">
          <cell r="A2457" t="str">
            <v xml:space="preserve">SBZ </v>
          </cell>
        </row>
        <row r="2458">
          <cell r="A2458" t="str">
            <v xml:space="preserve">SCV </v>
          </cell>
        </row>
        <row r="2459">
          <cell r="A2459" t="str">
            <v xml:space="preserve">TGM </v>
          </cell>
        </row>
        <row r="2460">
          <cell r="A2460" t="str">
            <v xml:space="preserve">TSR </v>
          </cell>
        </row>
        <row r="2461">
          <cell r="A2461" t="str">
            <v xml:space="preserve">TCE </v>
          </cell>
        </row>
        <row r="2462">
          <cell r="A2462" t="str">
            <v xml:space="preserve">DYR </v>
          </cell>
        </row>
        <row r="2463">
          <cell r="A2463" t="str">
            <v xml:space="preserve">AAQ </v>
          </cell>
        </row>
        <row r="2464">
          <cell r="A2464" t="str">
            <v xml:space="preserve">ARH </v>
          </cell>
        </row>
        <row r="2465">
          <cell r="A2465" t="str">
            <v xml:space="preserve">ASF </v>
          </cell>
        </row>
        <row r="2466">
          <cell r="A2466" t="str">
            <v xml:space="preserve">BAX </v>
          </cell>
        </row>
        <row r="2467">
          <cell r="A2467" t="str">
            <v xml:space="preserve">EGO </v>
          </cell>
        </row>
        <row r="2468">
          <cell r="A2468" t="str">
            <v xml:space="preserve">BQS </v>
          </cell>
        </row>
        <row r="2469">
          <cell r="A2469" t="str">
            <v xml:space="preserve">BTK </v>
          </cell>
        </row>
        <row r="2470">
          <cell r="A2470" t="str">
            <v xml:space="preserve">CSY </v>
          </cell>
        </row>
        <row r="2471">
          <cell r="A2471" t="str">
            <v xml:space="preserve">CEK </v>
          </cell>
        </row>
        <row r="2472">
          <cell r="A2472" t="str">
            <v xml:space="preserve">HTA </v>
          </cell>
        </row>
        <row r="2473">
          <cell r="A2473" t="str">
            <v xml:space="preserve">CNN </v>
          </cell>
        </row>
        <row r="2474">
          <cell r="A2474" t="str">
            <v xml:space="preserve">SVX </v>
          </cell>
        </row>
        <row r="2475">
          <cell r="A2475" t="str">
            <v xml:space="preserve">KGD </v>
          </cell>
        </row>
        <row r="2476">
          <cell r="A2476" t="str">
            <v xml:space="preserve">KZN </v>
          </cell>
        </row>
        <row r="2477">
          <cell r="A2477" t="str">
            <v xml:space="preserve">KEJ </v>
          </cell>
        </row>
        <row r="2478">
          <cell r="A2478" t="str">
            <v xml:space="preserve">KHV </v>
          </cell>
        </row>
        <row r="2479">
          <cell r="A2479" t="str">
            <v xml:space="preserve">KRR </v>
          </cell>
        </row>
        <row r="2480">
          <cell r="A2480" t="str">
            <v xml:space="preserve">KJA </v>
          </cell>
        </row>
        <row r="2481">
          <cell r="A2481" t="str">
            <v xml:space="preserve">GDX </v>
          </cell>
        </row>
        <row r="2482">
          <cell r="A2482" t="str">
            <v xml:space="preserve">MQF </v>
          </cell>
        </row>
        <row r="2483">
          <cell r="A2483" t="str">
            <v xml:space="preserve">MRV </v>
          </cell>
        </row>
        <row r="2484">
          <cell r="A2484" t="str">
            <v xml:space="preserve">MJZ </v>
          </cell>
        </row>
        <row r="2485">
          <cell r="A2485" t="str">
            <v xml:space="preserve">SVO </v>
          </cell>
        </row>
        <row r="2486">
          <cell r="A2486" t="str">
            <v xml:space="preserve">DME </v>
          </cell>
        </row>
        <row r="2487">
          <cell r="A2487" t="str">
            <v xml:space="preserve">VKO </v>
          </cell>
        </row>
        <row r="2488">
          <cell r="A2488" t="str">
            <v xml:space="preserve">MMK </v>
          </cell>
        </row>
        <row r="2489">
          <cell r="A2489" t="str">
            <v xml:space="preserve">NAL </v>
          </cell>
        </row>
        <row r="2490">
          <cell r="A2490" t="str">
            <v xml:space="preserve">NJC </v>
          </cell>
        </row>
        <row r="2491">
          <cell r="A2491" t="str">
            <v xml:space="preserve">GOJ </v>
          </cell>
        </row>
        <row r="2492">
          <cell r="A2492" t="str">
            <v xml:space="preserve">NSK </v>
          </cell>
        </row>
        <row r="2493">
          <cell r="A2493" t="str">
            <v xml:space="preserve">NOZ </v>
          </cell>
        </row>
        <row r="2494">
          <cell r="A2494" t="str">
            <v xml:space="preserve">OVB </v>
          </cell>
        </row>
        <row r="2495">
          <cell r="A2495" t="str">
            <v xml:space="preserve">OMS </v>
          </cell>
        </row>
        <row r="2496">
          <cell r="A2496" t="str">
            <v xml:space="preserve">REN </v>
          </cell>
        </row>
        <row r="2497">
          <cell r="A2497" t="str">
            <v xml:space="preserve">OSW </v>
          </cell>
        </row>
        <row r="2498">
          <cell r="A2498" t="str">
            <v xml:space="preserve">PEE </v>
          </cell>
        </row>
        <row r="2499">
          <cell r="A2499" t="str">
            <v xml:space="preserve">PKC </v>
          </cell>
        </row>
        <row r="2500">
          <cell r="A2500" t="str">
            <v xml:space="preserve">PES </v>
          </cell>
        </row>
        <row r="2501">
          <cell r="A2501" t="str">
            <v xml:space="preserve">PWE </v>
          </cell>
        </row>
        <row r="2502">
          <cell r="A2502" t="str">
            <v xml:space="preserve">PYJ </v>
          </cell>
        </row>
        <row r="2503">
          <cell r="A2503" t="str">
            <v xml:space="preserve">PVS </v>
          </cell>
        </row>
        <row r="2504">
          <cell r="A2504" t="str">
            <v xml:space="preserve">PKV </v>
          </cell>
        </row>
        <row r="2505">
          <cell r="A2505" t="str">
            <v xml:space="preserve">ROV </v>
          </cell>
        </row>
        <row r="2506">
          <cell r="A2506" t="str">
            <v xml:space="preserve">KUF </v>
          </cell>
        </row>
        <row r="2507">
          <cell r="A2507" t="str">
            <v xml:space="preserve">LED </v>
          </cell>
        </row>
        <row r="2508">
          <cell r="A2508" t="str">
            <v xml:space="preserve">RTW </v>
          </cell>
        </row>
        <row r="2509">
          <cell r="A2509" t="str">
            <v xml:space="preserve">STW </v>
          </cell>
        </row>
        <row r="2510">
          <cell r="A2510" t="str">
            <v xml:space="preserve">SGC </v>
          </cell>
        </row>
        <row r="2511">
          <cell r="A2511" t="str">
            <v xml:space="preserve">SCW </v>
          </cell>
        </row>
        <row r="2512">
          <cell r="A2512" t="str">
            <v xml:space="preserve">UFA </v>
          </cell>
        </row>
        <row r="2513">
          <cell r="A2513" t="str">
            <v xml:space="preserve">UUD </v>
          </cell>
        </row>
        <row r="2514">
          <cell r="A2514" t="str">
            <v xml:space="preserve">OGZ </v>
          </cell>
        </row>
        <row r="2515">
          <cell r="A2515" t="str">
            <v xml:space="preserve">VOG </v>
          </cell>
        </row>
        <row r="2516">
          <cell r="A2516" t="str">
            <v xml:space="preserve">VOZ </v>
          </cell>
        </row>
        <row r="2517">
          <cell r="A2517" t="str">
            <v xml:space="preserve">VVO </v>
          </cell>
        </row>
        <row r="2518">
          <cell r="A2518" t="str">
            <v xml:space="preserve">YKS </v>
          </cell>
        </row>
        <row r="2519">
          <cell r="A2519" t="str">
            <v xml:space="preserve">UUS </v>
          </cell>
        </row>
        <row r="2520">
          <cell r="A2520" t="str">
            <v xml:space="preserve">HIR </v>
          </cell>
        </row>
        <row r="2521">
          <cell r="A2521" t="str">
            <v xml:space="preserve">MUA </v>
          </cell>
        </row>
        <row r="2522">
          <cell r="A2522" t="str">
            <v xml:space="preserve">CIP </v>
          </cell>
        </row>
        <row r="2523">
          <cell r="A2523" t="str">
            <v xml:space="preserve">KAA </v>
          </cell>
        </row>
        <row r="2524">
          <cell r="A2524" t="str">
            <v xml:space="preserve">ZKP </v>
          </cell>
        </row>
        <row r="2525">
          <cell r="A2525" t="str">
            <v xml:space="preserve">KIW </v>
          </cell>
        </row>
        <row r="2526">
          <cell r="A2526" t="str">
            <v xml:space="preserve">LVI </v>
          </cell>
        </row>
        <row r="2527">
          <cell r="A2527" t="str">
            <v xml:space="preserve">LXU </v>
          </cell>
        </row>
        <row r="2528">
          <cell r="A2528" t="str">
            <v xml:space="preserve">LUN </v>
          </cell>
        </row>
        <row r="2529">
          <cell r="A2529" t="str">
            <v xml:space="preserve">MNS </v>
          </cell>
        </row>
        <row r="2530">
          <cell r="A2530" t="str">
            <v xml:space="preserve">MFU </v>
          </cell>
        </row>
        <row r="2531">
          <cell r="A2531" t="str">
            <v xml:space="preserve">MNR </v>
          </cell>
        </row>
        <row r="2532">
          <cell r="A2532" t="str">
            <v xml:space="preserve">NLA </v>
          </cell>
        </row>
        <row r="2533">
          <cell r="A2533" t="str">
            <v xml:space="preserve">SLI </v>
          </cell>
        </row>
        <row r="2534">
          <cell r="A2534" t="str">
            <v xml:space="preserve">PCP </v>
          </cell>
        </row>
        <row r="2535">
          <cell r="A2535" t="str">
            <v xml:space="preserve">TMS </v>
          </cell>
        </row>
        <row r="2536">
          <cell r="A2536" t="str">
            <v xml:space="preserve">AHB </v>
          </cell>
        </row>
        <row r="2537">
          <cell r="A2537" t="str">
            <v xml:space="preserve">HOF </v>
          </cell>
        </row>
        <row r="2538">
          <cell r="A2538" t="str">
            <v xml:space="preserve">ABT </v>
          </cell>
        </row>
        <row r="2539">
          <cell r="A2539" t="str">
            <v xml:space="preserve">AJF </v>
          </cell>
        </row>
        <row r="2540">
          <cell r="A2540" t="str">
            <v xml:space="preserve">RAE </v>
          </cell>
        </row>
        <row r="2541">
          <cell r="A2541" t="str">
            <v xml:space="preserve">BHH </v>
          </cell>
        </row>
        <row r="2542">
          <cell r="A2542" t="str">
            <v xml:space="preserve">DMM </v>
          </cell>
        </row>
        <row r="2543">
          <cell r="A2543" t="str">
            <v xml:space="preserve">ELQ </v>
          </cell>
        </row>
        <row r="2544">
          <cell r="A2544" t="str">
            <v xml:space="preserve">GIZ </v>
          </cell>
        </row>
        <row r="2545">
          <cell r="A2545" t="str">
            <v xml:space="preserve">URY </v>
          </cell>
        </row>
        <row r="2546">
          <cell r="A2546" t="str">
            <v xml:space="preserve">HAS </v>
          </cell>
        </row>
        <row r="2547">
          <cell r="A2547" t="str">
            <v xml:space="preserve">JED </v>
          </cell>
        </row>
        <row r="2548">
          <cell r="A2548" t="str">
            <v xml:space="preserve">HBT </v>
          </cell>
        </row>
        <row r="2549">
          <cell r="A2549" t="str">
            <v xml:space="preserve">MED </v>
          </cell>
        </row>
        <row r="2550">
          <cell r="A2550" t="str">
            <v xml:space="preserve">EAM </v>
          </cell>
        </row>
        <row r="2551">
          <cell r="A2551" t="str">
            <v xml:space="preserve">EPA </v>
          </cell>
        </row>
        <row r="2552">
          <cell r="A2552" t="str">
            <v xml:space="preserve">RAH </v>
          </cell>
        </row>
        <row r="2553">
          <cell r="A2553" t="str">
            <v xml:space="preserve">RUH </v>
          </cell>
        </row>
        <row r="2554">
          <cell r="A2554" t="str">
            <v xml:space="preserve">ESH </v>
          </cell>
        </row>
        <row r="2555">
          <cell r="A2555" t="str">
            <v xml:space="preserve">TUU </v>
          </cell>
        </row>
        <row r="2556">
          <cell r="A2556" t="str">
            <v xml:space="preserve">TIF </v>
          </cell>
        </row>
        <row r="2557">
          <cell r="A2557" t="str">
            <v xml:space="preserve">TUI </v>
          </cell>
        </row>
        <row r="2558">
          <cell r="A2558" t="str">
            <v xml:space="preserve">EWD </v>
          </cell>
        </row>
        <row r="2559">
          <cell r="A2559" t="str">
            <v xml:space="preserve">EJH </v>
          </cell>
        </row>
        <row r="2560">
          <cell r="A2560" t="str">
            <v xml:space="preserve">YNB </v>
          </cell>
        </row>
        <row r="2561">
          <cell r="A2561" t="str">
            <v xml:space="preserve">AGH </v>
          </cell>
        </row>
        <row r="2562">
          <cell r="A2562" t="str">
            <v xml:space="preserve">AJR </v>
          </cell>
        </row>
        <row r="2563">
          <cell r="A2563" t="str">
            <v xml:space="preserve">BLE </v>
          </cell>
        </row>
        <row r="2564">
          <cell r="A2564" t="str">
            <v xml:space="preserve">EKT </v>
          </cell>
        </row>
        <row r="2565">
          <cell r="A2565" t="str">
            <v xml:space="preserve">GEV </v>
          </cell>
        </row>
        <row r="2566">
          <cell r="A2566" t="str">
            <v xml:space="preserve">GVX </v>
          </cell>
        </row>
        <row r="2567">
          <cell r="A2567" t="str">
            <v xml:space="preserve">GSE </v>
          </cell>
        </row>
        <row r="2568">
          <cell r="A2568" t="str">
            <v xml:space="preserve">HFS </v>
          </cell>
        </row>
        <row r="2569">
          <cell r="A2569" t="str">
            <v xml:space="preserve">HAD </v>
          </cell>
        </row>
        <row r="2570">
          <cell r="A2570" t="str">
            <v xml:space="preserve">HMV </v>
          </cell>
        </row>
        <row r="2571">
          <cell r="A2571" t="str">
            <v xml:space="preserve">HUV </v>
          </cell>
        </row>
        <row r="2572">
          <cell r="A2572" t="str">
            <v xml:space="preserve">HLF </v>
          </cell>
        </row>
        <row r="2573">
          <cell r="A2573" t="str">
            <v xml:space="preserve">IDB </v>
          </cell>
        </row>
        <row r="2574">
          <cell r="A2574" t="str">
            <v xml:space="preserve">JKG </v>
          </cell>
        </row>
        <row r="2575">
          <cell r="A2575" t="str">
            <v xml:space="preserve">KLR </v>
          </cell>
        </row>
        <row r="2576">
          <cell r="A2576" t="str">
            <v xml:space="preserve">KSK </v>
          </cell>
        </row>
        <row r="2577">
          <cell r="A2577" t="str">
            <v xml:space="preserve">KSD </v>
          </cell>
        </row>
        <row r="2578">
          <cell r="A2578" t="str">
            <v xml:space="preserve">KRN </v>
          </cell>
        </row>
        <row r="2579">
          <cell r="A2579" t="str">
            <v xml:space="preserve">KRF </v>
          </cell>
        </row>
        <row r="2580">
          <cell r="A2580" t="str">
            <v xml:space="preserve">KID </v>
          </cell>
        </row>
        <row r="2581">
          <cell r="A2581" t="str">
            <v xml:space="preserve">GOT </v>
          </cell>
        </row>
        <row r="2582">
          <cell r="A2582" t="str">
            <v xml:space="preserve">LDK </v>
          </cell>
        </row>
        <row r="2583">
          <cell r="A2583" t="str">
            <v xml:space="preserve">LPI </v>
          </cell>
        </row>
        <row r="2584">
          <cell r="A2584" t="str">
            <v xml:space="preserve">LLA </v>
          </cell>
        </row>
        <row r="2585">
          <cell r="A2585" t="str">
            <v xml:space="preserve">LYC </v>
          </cell>
        </row>
        <row r="2586">
          <cell r="A2586" t="str">
            <v xml:space="preserve">MMX </v>
          </cell>
        </row>
        <row r="2587">
          <cell r="A2587" t="str">
            <v xml:space="preserve">MXX </v>
          </cell>
        </row>
        <row r="2588">
          <cell r="A2588" t="str">
            <v xml:space="preserve">NRK </v>
          </cell>
        </row>
        <row r="2589">
          <cell r="A2589" t="str">
            <v xml:space="preserve">ORB </v>
          </cell>
        </row>
        <row r="2590">
          <cell r="A2590" t="str">
            <v xml:space="preserve">OER </v>
          </cell>
        </row>
        <row r="2591">
          <cell r="A2591" t="str">
            <v xml:space="preserve">OSK </v>
          </cell>
        </row>
        <row r="2592">
          <cell r="A2592" t="str">
            <v xml:space="preserve">PJA </v>
          </cell>
        </row>
        <row r="2593">
          <cell r="A2593" t="str">
            <v xml:space="preserve">RNB </v>
          </cell>
        </row>
        <row r="2594">
          <cell r="A2594" t="str">
            <v xml:space="preserve">SFT </v>
          </cell>
        </row>
        <row r="2595">
          <cell r="A2595" t="str">
            <v xml:space="preserve">KVB </v>
          </cell>
        </row>
        <row r="2596">
          <cell r="A2596" t="str">
            <v xml:space="preserve">SOO </v>
          </cell>
        </row>
        <row r="2597">
          <cell r="A2597" t="str">
            <v xml:space="preserve">NYO </v>
          </cell>
        </row>
        <row r="2598">
          <cell r="A2598" t="str">
            <v xml:space="preserve">ARN </v>
          </cell>
        </row>
        <row r="2599">
          <cell r="A2599" t="str">
            <v xml:space="preserve">BMA </v>
          </cell>
        </row>
        <row r="2600">
          <cell r="A2600" t="str">
            <v xml:space="preserve">SQO </v>
          </cell>
        </row>
        <row r="2601">
          <cell r="A2601" t="str">
            <v xml:space="preserve">SDL </v>
          </cell>
        </row>
        <row r="2602">
          <cell r="A2602" t="str">
            <v xml:space="preserve">EVG </v>
          </cell>
        </row>
        <row r="2603">
          <cell r="A2603" t="str">
            <v xml:space="preserve">TYF </v>
          </cell>
        </row>
        <row r="2604">
          <cell r="A2604" t="str">
            <v xml:space="preserve">THN </v>
          </cell>
        </row>
        <row r="2605">
          <cell r="A2605" t="str">
            <v xml:space="preserve">UME </v>
          </cell>
        </row>
        <row r="2606">
          <cell r="A2606" t="str">
            <v xml:space="preserve">VST </v>
          </cell>
        </row>
        <row r="2607">
          <cell r="A2607" t="str">
            <v xml:space="preserve">VVK </v>
          </cell>
        </row>
        <row r="2608">
          <cell r="A2608" t="str">
            <v xml:space="preserve">VXO </v>
          </cell>
        </row>
        <row r="2609">
          <cell r="A2609" t="str">
            <v xml:space="preserve">VHM </v>
          </cell>
        </row>
        <row r="2610">
          <cell r="A2610" t="str">
            <v xml:space="preserve">VBY </v>
          </cell>
        </row>
        <row r="2611">
          <cell r="A2611" t="str">
            <v xml:space="preserve">BRN </v>
          </cell>
        </row>
        <row r="2612">
          <cell r="A2612" t="str">
            <v xml:space="preserve">GVA </v>
          </cell>
        </row>
        <row r="2613">
          <cell r="A2613" t="str">
            <v xml:space="preserve">LUG </v>
          </cell>
        </row>
        <row r="2614">
          <cell r="A2614" t="str">
            <v xml:space="preserve">SMV </v>
          </cell>
        </row>
        <row r="2615">
          <cell r="A2615" t="str">
            <v xml:space="preserve">SIR </v>
          </cell>
        </row>
        <row r="2616">
          <cell r="A2616" t="str">
            <v xml:space="preserve">ACH </v>
          </cell>
        </row>
        <row r="2617">
          <cell r="A2617" t="str">
            <v xml:space="preserve">ZRH </v>
          </cell>
        </row>
        <row r="2618">
          <cell r="A2618" t="str">
            <v xml:space="preserve">BXE </v>
          </cell>
        </row>
        <row r="2619">
          <cell r="A2619" t="str">
            <v xml:space="preserve">CSK </v>
          </cell>
        </row>
        <row r="2620">
          <cell r="A2620" t="str">
            <v xml:space="preserve">DKR </v>
          </cell>
        </row>
        <row r="2621">
          <cell r="A2621" t="str">
            <v xml:space="preserve">KLC </v>
          </cell>
        </row>
        <row r="2622">
          <cell r="A2622" t="str">
            <v xml:space="preserve">KGG </v>
          </cell>
        </row>
        <row r="2623">
          <cell r="A2623" t="str">
            <v xml:space="preserve">KDA </v>
          </cell>
        </row>
        <row r="2624">
          <cell r="A2624" t="str">
            <v xml:space="preserve">MAX </v>
          </cell>
        </row>
        <row r="2625">
          <cell r="A2625" t="str">
            <v xml:space="preserve">POD </v>
          </cell>
        </row>
        <row r="2626">
          <cell r="A2626" t="str">
            <v xml:space="preserve">RDT </v>
          </cell>
        </row>
        <row r="2627">
          <cell r="A2627" t="str">
            <v xml:space="preserve">SMY </v>
          </cell>
        </row>
        <row r="2628">
          <cell r="A2628" t="str">
            <v xml:space="preserve">XLS </v>
          </cell>
        </row>
        <row r="2629">
          <cell r="A2629" t="str">
            <v xml:space="preserve">TUD </v>
          </cell>
        </row>
        <row r="2630">
          <cell r="A2630" t="str">
            <v xml:space="preserve">ZIG </v>
          </cell>
        </row>
        <row r="2631">
          <cell r="A2631" t="str">
            <v xml:space="preserve">BEG </v>
          </cell>
        </row>
        <row r="2632">
          <cell r="A2632" t="str">
            <v xml:space="preserve">INI </v>
          </cell>
        </row>
        <row r="2633">
          <cell r="A2633" t="str">
            <v xml:space="preserve">ZZE </v>
          </cell>
        </row>
        <row r="2634">
          <cell r="A2634" t="str">
            <v xml:space="preserve">BDI </v>
          </cell>
        </row>
        <row r="2635">
          <cell r="A2635" t="str">
            <v xml:space="preserve">DEI </v>
          </cell>
        </row>
        <row r="2636">
          <cell r="A2636" t="str">
            <v xml:space="preserve">DES </v>
          </cell>
        </row>
        <row r="2637">
          <cell r="A2637" t="str">
            <v xml:space="preserve">PRI </v>
          </cell>
        </row>
        <row r="2638">
          <cell r="A2638" t="str">
            <v xml:space="preserve">SEZ </v>
          </cell>
        </row>
        <row r="2639">
          <cell r="A2639" t="str">
            <v xml:space="preserve">BTE </v>
          </cell>
        </row>
        <row r="2640">
          <cell r="A2640" t="str">
            <v xml:space="preserve">FNA </v>
          </cell>
        </row>
        <row r="2641">
          <cell r="A2641" t="str">
            <v xml:space="preserve">HGS </v>
          </cell>
        </row>
        <row r="2642">
          <cell r="A2642" t="str">
            <v xml:space="preserve">KEN </v>
          </cell>
        </row>
        <row r="2643">
          <cell r="A2643" t="str">
            <v xml:space="preserve">WYE </v>
          </cell>
        </row>
        <row r="2644">
          <cell r="A2644" t="str">
            <v xml:space="preserve">BUQ </v>
          </cell>
        </row>
        <row r="2645">
          <cell r="A2645" t="str">
            <v xml:space="preserve">BFO </v>
          </cell>
        </row>
        <row r="2646">
          <cell r="A2646" t="str">
            <v xml:space="preserve">GWE </v>
          </cell>
        </row>
        <row r="2647">
          <cell r="A2647" t="str">
            <v xml:space="preserve">HRE </v>
          </cell>
        </row>
        <row r="2648">
          <cell r="A2648" t="str">
            <v xml:space="preserve">WKI </v>
          </cell>
        </row>
        <row r="2649">
          <cell r="A2649" t="str">
            <v xml:space="preserve">KAB </v>
          </cell>
        </row>
        <row r="2650">
          <cell r="A2650" t="str">
            <v xml:space="preserve">MVZ </v>
          </cell>
        </row>
        <row r="2651">
          <cell r="A2651" t="str">
            <v xml:space="preserve">UTA </v>
          </cell>
        </row>
        <row r="2652">
          <cell r="A2652" t="str">
            <v xml:space="preserve">VFA </v>
          </cell>
        </row>
        <row r="2653">
          <cell r="A2653" t="str">
            <v xml:space="preserve">SIN </v>
          </cell>
        </row>
        <row r="2654">
          <cell r="A2654" t="str">
            <v xml:space="preserve">KSC </v>
          </cell>
        </row>
        <row r="2655">
          <cell r="A2655" t="str">
            <v xml:space="preserve">PZY </v>
          </cell>
        </row>
        <row r="2656">
          <cell r="A2656" t="str">
            <v xml:space="preserve">TAT </v>
          </cell>
        </row>
        <row r="2657">
          <cell r="A2657" t="str">
            <v xml:space="preserve">BTS </v>
          </cell>
        </row>
        <row r="2658">
          <cell r="A2658" t="str">
            <v xml:space="preserve">SLD </v>
          </cell>
        </row>
        <row r="2659">
          <cell r="A2659" t="str">
            <v xml:space="preserve">ILZ </v>
          </cell>
        </row>
        <row r="2660">
          <cell r="A2660" t="str">
            <v xml:space="preserve">LJU </v>
          </cell>
        </row>
        <row r="2661">
          <cell r="A2661" t="str">
            <v xml:space="preserve">MBX </v>
          </cell>
        </row>
        <row r="2662">
          <cell r="A2662" t="str">
            <v xml:space="preserve">POW </v>
          </cell>
        </row>
        <row r="2663">
          <cell r="A2663" t="str">
            <v xml:space="preserve">BBO </v>
          </cell>
        </row>
        <row r="2664">
          <cell r="A2664" t="str">
            <v xml:space="preserve">CXN </v>
          </cell>
        </row>
        <row r="2665">
          <cell r="A2665" t="str">
            <v xml:space="preserve">KMU </v>
          </cell>
        </row>
        <row r="2666">
          <cell r="A2666" t="str">
            <v xml:space="preserve">MGQ </v>
          </cell>
        </row>
        <row r="2667">
          <cell r="A2667" t="str">
            <v xml:space="preserve">LCG </v>
          </cell>
        </row>
        <row r="2668">
          <cell r="A2668" t="str">
            <v xml:space="preserve">ABC </v>
          </cell>
        </row>
        <row r="2669">
          <cell r="A2669" t="str">
            <v xml:space="preserve">ALC </v>
          </cell>
        </row>
        <row r="2670">
          <cell r="A2670" t="str">
            <v xml:space="preserve">LEI </v>
          </cell>
        </row>
        <row r="2671">
          <cell r="A2671" t="str">
            <v xml:space="preserve">ACE </v>
          </cell>
        </row>
        <row r="2672">
          <cell r="A2672" t="str">
            <v xml:space="preserve">OVD </v>
          </cell>
        </row>
        <row r="2673">
          <cell r="A2673" t="str">
            <v xml:space="preserve">BJZ </v>
          </cell>
        </row>
        <row r="2674">
          <cell r="A2674" t="str">
            <v xml:space="preserve">BCN </v>
          </cell>
        </row>
        <row r="2675">
          <cell r="A2675" t="str">
            <v xml:space="preserve">BIO </v>
          </cell>
        </row>
        <row r="2676">
          <cell r="A2676" t="str">
            <v xml:space="preserve">ODB </v>
          </cell>
        </row>
        <row r="2677">
          <cell r="A2677" t="str">
            <v xml:space="preserve">VDE </v>
          </cell>
        </row>
        <row r="2678">
          <cell r="A2678" t="str">
            <v xml:space="preserve">FUE </v>
          </cell>
        </row>
        <row r="2679">
          <cell r="A2679" t="str">
            <v xml:space="preserve">GRO </v>
          </cell>
        </row>
        <row r="2680">
          <cell r="A2680" t="str">
            <v xml:space="preserve">GRX </v>
          </cell>
        </row>
        <row r="2681">
          <cell r="A2681" t="str">
            <v xml:space="preserve">TFS </v>
          </cell>
        </row>
        <row r="2682">
          <cell r="A2682" t="str">
            <v xml:space="preserve">IBZ </v>
          </cell>
        </row>
        <row r="2683">
          <cell r="A2683" t="str">
            <v xml:space="preserve">XRY </v>
          </cell>
        </row>
        <row r="2684">
          <cell r="A2684" t="str">
            <v xml:space="preserve">GMZ </v>
          </cell>
        </row>
        <row r="2685">
          <cell r="A2685" t="str">
            <v xml:space="preserve">TFN </v>
          </cell>
        </row>
        <row r="2686">
          <cell r="A2686" t="str">
            <v xml:space="preserve">SPC </v>
          </cell>
        </row>
        <row r="2687">
          <cell r="A2687" t="str">
            <v xml:space="preserve">LPA </v>
          </cell>
        </row>
        <row r="2688">
          <cell r="A2688" t="str">
            <v xml:space="preserve">LEN </v>
          </cell>
        </row>
        <row r="2689">
          <cell r="A2689" t="str">
            <v xml:space="preserve">MAD </v>
          </cell>
        </row>
        <row r="2690">
          <cell r="A2690" t="str">
            <v xml:space="preserve">TOJ </v>
          </cell>
        </row>
        <row r="2691">
          <cell r="A2691" t="str">
            <v xml:space="preserve">AGP </v>
          </cell>
        </row>
        <row r="2692">
          <cell r="A2692" t="str">
            <v xml:space="preserve">MLN </v>
          </cell>
        </row>
        <row r="2693">
          <cell r="A2693" t="str">
            <v xml:space="preserve">MAH </v>
          </cell>
        </row>
        <row r="2694">
          <cell r="A2694" t="str">
            <v xml:space="preserve">MJV </v>
          </cell>
        </row>
        <row r="2695">
          <cell r="A2695" t="str">
            <v xml:space="preserve">PMI </v>
          </cell>
        </row>
        <row r="2696">
          <cell r="A2696" t="str">
            <v xml:space="preserve">PNA </v>
          </cell>
        </row>
        <row r="2697">
          <cell r="A2697" t="str">
            <v xml:space="preserve">REU </v>
          </cell>
        </row>
        <row r="2698">
          <cell r="A2698" t="str">
            <v xml:space="preserve">QSA </v>
          </cell>
        </row>
        <row r="2699">
          <cell r="A2699" t="str">
            <v xml:space="preserve">SLM </v>
          </cell>
        </row>
        <row r="2700">
          <cell r="A2700" t="str">
            <v xml:space="preserve">EAS </v>
          </cell>
        </row>
        <row r="2701">
          <cell r="A2701" t="str">
            <v xml:space="preserve">SDR </v>
          </cell>
        </row>
        <row r="2702">
          <cell r="A2702" t="str">
            <v xml:space="preserve">SCQ </v>
          </cell>
        </row>
        <row r="2703">
          <cell r="A2703" t="str">
            <v xml:space="preserve">ZAZ </v>
          </cell>
        </row>
        <row r="2704">
          <cell r="A2704" t="str">
            <v xml:space="preserve">SVQ </v>
          </cell>
        </row>
        <row r="2705">
          <cell r="A2705" t="str">
            <v xml:space="preserve">VLC </v>
          </cell>
        </row>
        <row r="2706">
          <cell r="A2706" t="str">
            <v xml:space="preserve">VLL </v>
          </cell>
        </row>
        <row r="2707">
          <cell r="A2707" t="str">
            <v xml:space="preserve">VGO </v>
          </cell>
        </row>
        <row r="2708">
          <cell r="A2708" t="str">
            <v xml:space="preserve">VIT </v>
          </cell>
        </row>
        <row r="2709">
          <cell r="A2709" t="str">
            <v xml:space="preserve">ADP </v>
          </cell>
        </row>
        <row r="2710">
          <cell r="A2710" t="str">
            <v xml:space="preserve">BTC </v>
          </cell>
        </row>
        <row r="2711">
          <cell r="A2711" t="str">
            <v xml:space="preserve">CMB </v>
          </cell>
        </row>
        <row r="2712">
          <cell r="A2712" t="str">
            <v xml:space="preserve">GOY </v>
          </cell>
        </row>
        <row r="2713">
          <cell r="A2713" t="str">
            <v xml:space="preserve">JAF </v>
          </cell>
        </row>
        <row r="2714">
          <cell r="A2714" t="str">
            <v xml:space="preserve">TRR </v>
          </cell>
        </row>
        <row r="2715">
          <cell r="A2715" t="str">
            <v xml:space="preserve">SLU </v>
          </cell>
        </row>
        <row r="2716">
          <cell r="A2716" t="str">
            <v xml:space="preserve">UVF </v>
          </cell>
        </row>
        <row r="2717">
          <cell r="A2717" t="str">
            <v xml:space="preserve">FSP </v>
          </cell>
        </row>
        <row r="2718">
          <cell r="A2718" t="str">
            <v xml:space="preserve">SVD </v>
          </cell>
        </row>
        <row r="2719">
          <cell r="A2719" t="str">
            <v xml:space="preserve">UNI </v>
          </cell>
        </row>
        <row r="2720">
          <cell r="A2720" t="str">
            <v xml:space="preserve">ALJ </v>
          </cell>
        </row>
        <row r="2721">
          <cell r="A2721" t="str">
            <v xml:space="preserve">BIY </v>
          </cell>
        </row>
        <row r="2722">
          <cell r="A2722" t="str">
            <v xml:space="preserve">BFN </v>
          </cell>
        </row>
        <row r="2723">
          <cell r="A2723" t="str">
            <v xml:space="preserve">CPT </v>
          </cell>
        </row>
        <row r="2724">
          <cell r="A2724" t="str">
            <v xml:space="preserve">CDO </v>
          </cell>
        </row>
        <row r="2725">
          <cell r="A2725" t="str">
            <v xml:space="preserve">DUR </v>
          </cell>
        </row>
        <row r="2726">
          <cell r="A2726" t="str">
            <v xml:space="preserve">VIR </v>
          </cell>
        </row>
        <row r="2727">
          <cell r="A2727" t="str">
            <v xml:space="preserve">ELS </v>
          </cell>
        </row>
        <row r="2728">
          <cell r="A2728" t="str">
            <v xml:space="preserve">EMG </v>
          </cell>
        </row>
        <row r="2729">
          <cell r="A2729" t="str">
            <v xml:space="preserve">FCB </v>
          </cell>
        </row>
        <row r="2730">
          <cell r="A2730" t="str">
            <v xml:space="preserve">GRJ </v>
          </cell>
        </row>
        <row r="2731">
          <cell r="A2731" t="str">
            <v xml:space="preserve">GIY </v>
          </cell>
        </row>
        <row r="2732">
          <cell r="A2732" t="str">
            <v xml:space="preserve">GCJ </v>
          </cell>
        </row>
        <row r="2733">
          <cell r="A2733" t="str">
            <v xml:space="preserve">HRS </v>
          </cell>
        </row>
        <row r="2734">
          <cell r="A2734" t="str">
            <v xml:space="preserve">HLW </v>
          </cell>
        </row>
        <row r="2735">
          <cell r="A2735" t="str">
            <v xml:space="preserve">HDS </v>
          </cell>
        </row>
        <row r="2736">
          <cell r="A2736" t="str">
            <v xml:space="preserve">JNB </v>
          </cell>
        </row>
        <row r="2737">
          <cell r="A2737" t="str">
            <v xml:space="preserve">KIM </v>
          </cell>
        </row>
        <row r="2738">
          <cell r="A2738" t="str">
            <v xml:space="preserve">KLZ </v>
          </cell>
        </row>
        <row r="2739">
          <cell r="A2739" t="str">
            <v xml:space="preserve">KXE </v>
          </cell>
        </row>
        <row r="2740">
          <cell r="A2740" t="str">
            <v xml:space="preserve">KOF </v>
          </cell>
        </row>
        <row r="2741">
          <cell r="A2741" t="str">
            <v xml:space="preserve">KMH </v>
          </cell>
        </row>
        <row r="2742">
          <cell r="A2742" t="str">
            <v xml:space="preserve">LAY </v>
          </cell>
        </row>
        <row r="2743">
          <cell r="A2743" t="str">
            <v xml:space="preserve">SDB </v>
          </cell>
        </row>
        <row r="2744">
          <cell r="A2744" t="str">
            <v xml:space="preserve">HLA </v>
          </cell>
        </row>
        <row r="2745">
          <cell r="A2745" t="str">
            <v xml:space="preserve">LMR </v>
          </cell>
        </row>
        <row r="2746">
          <cell r="A2746" t="str">
            <v xml:space="preserve">LCD </v>
          </cell>
        </row>
        <row r="2747">
          <cell r="A2747" t="str">
            <v xml:space="preserve">MBD </v>
          </cell>
        </row>
        <row r="2748">
          <cell r="A2748" t="str">
            <v xml:space="preserve">AAM </v>
          </cell>
        </row>
        <row r="2749">
          <cell r="A2749" t="str">
            <v xml:space="preserve">LLE </v>
          </cell>
        </row>
        <row r="2750">
          <cell r="A2750" t="str">
            <v xml:space="preserve">MGH </v>
          </cell>
        </row>
        <row r="2751">
          <cell r="A2751" t="str">
            <v xml:space="preserve">NLP </v>
          </cell>
        </row>
        <row r="2752">
          <cell r="A2752" t="str">
            <v xml:space="preserve">OUH </v>
          </cell>
        </row>
        <row r="2753">
          <cell r="A2753" t="str">
            <v xml:space="preserve">PHW </v>
          </cell>
        </row>
        <row r="2754">
          <cell r="A2754" t="str">
            <v xml:space="preserve">PZB </v>
          </cell>
        </row>
        <row r="2755">
          <cell r="A2755" t="str">
            <v xml:space="preserve">PTG </v>
          </cell>
        </row>
        <row r="2756">
          <cell r="A2756" t="str">
            <v xml:space="preserve">NTY </v>
          </cell>
        </row>
        <row r="2757">
          <cell r="A2757" t="str">
            <v xml:space="preserve">PBZ </v>
          </cell>
        </row>
        <row r="2758">
          <cell r="A2758" t="str">
            <v xml:space="preserve">AFD </v>
          </cell>
        </row>
        <row r="2759">
          <cell r="A2759" t="str">
            <v xml:space="preserve">PLZ </v>
          </cell>
        </row>
        <row r="2760">
          <cell r="A2760" t="str">
            <v xml:space="preserve">PRY </v>
          </cell>
        </row>
        <row r="2761">
          <cell r="A2761" t="str">
            <v xml:space="preserve">PRK </v>
          </cell>
        </row>
        <row r="2762">
          <cell r="A2762" t="str">
            <v xml:space="preserve">RVO </v>
          </cell>
        </row>
        <row r="2763">
          <cell r="A2763" t="str">
            <v xml:space="preserve">RCB </v>
          </cell>
        </row>
        <row r="2764">
          <cell r="A2764" t="str">
            <v xml:space="preserve">ROD </v>
          </cell>
        </row>
        <row r="2765">
          <cell r="A2765" t="str">
            <v xml:space="preserve">ZEC </v>
          </cell>
        </row>
        <row r="2766">
          <cell r="A2766" t="str">
            <v xml:space="preserve">SIS </v>
          </cell>
        </row>
        <row r="2767">
          <cell r="A2767" t="str">
            <v xml:space="preserve">SZK </v>
          </cell>
        </row>
        <row r="2768">
          <cell r="A2768" t="str">
            <v xml:space="preserve">SBU </v>
          </cell>
        </row>
        <row r="2769">
          <cell r="A2769" t="str">
            <v xml:space="preserve">LTA </v>
          </cell>
        </row>
        <row r="2770">
          <cell r="A2770" t="str">
            <v xml:space="preserve">ULD </v>
          </cell>
        </row>
        <row r="2771">
          <cell r="A2771" t="str">
            <v xml:space="preserve">UTT </v>
          </cell>
        </row>
        <row r="2772">
          <cell r="A2772" t="str">
            <v xml:space="preserve">UTN </v>
          </cell>
        </row>
        <row r="2773">
          <cell r="A2773" t="str">
            <v xml:space="preserve">VRE </v>
          </cell>
        </row>
        <row r="2774">
          <cell r="A2774" t="str">
            <v xml:space="preserve">VRU </v>
          </cell>
        </row>
        <row r="2775">
          <cell r="A2775" t="str">
            <v xml:space="preserve">WEL </v>
          </cell>
        </row>
        <row r="2776">
          <cell r="A2776" t="str">
            <v xml:space="preserve">ATB </v>
          </cell>
        </row>
        <row r="2777">
          <cell r="A2777" t="str">
            <v xml:space="preserve">DOG </v>
          </cell>
        </row>
        <row r="2778">
          <cell r="A2778" t="str">
            <v xml:space="preserve">ELF </v>
          </cell>
        </row>
        <row r="2779">
          <cell r="A2779" t="str">
            <v xml:space="preserve">EBD </v>
          </cell>
        </row>
        <row r="2780">
          <cell r="A2780" t="str">
            <v xml:space="preserve">EGN </v>
          </cell>
        </row>
        <row r="2781">
          <cell r="A2781" t="str">
            <v xml:space="preserve">JUB </v>
          </cell>
        </row>
        <row r="2782">
          <cell r="A2782" t="str">
            <v xml:space="preserve">KSL </v>
          </cell>
        </row>
        <row r="2783">
          <cell r="A2783" t="str">
            <v xml:space="preserve">KRT </v>
          </cell>
        </row>
        <row r="2784">
          <cell r="A2784" t="str">
            <v xml:space="preserve">KST </v>
          </cell>
        </row>
        <row r="2785">
          <cell r="A2785" t="str">
            <v xml:space="preserve">MAK </v>
          </cell>
        </row>
        <row r="2786">
          <cell r="A2786" t="str">
            <v xml:space="preserve">NHF </v>
          </cell>
        </row>
        <row r="2787">
          <cell r="A2787" t="str">
            <v xml:space="preserve">PZU </v>
          </cell>
        </row>
        <row r="2788">
          <cell r="A2788" t="str">
            <v xml:space="preserve">WHF </v>
          </cell>
        </row>
        <row r="2789">
          <cell r="A2789" t="str">
            <v xml:space="preserve">WUU </v>
          </cell>
        </row>
        <row r="2790">
          <cell r="A2790" t="str">
            <v xml:space="preserve">CJU </v>
          </cell>
        </row>
        <row r="2791">
          <cell r="A2791" t="str">
            <v xml:space="preserve">CHF </v>
          </cell>
        </row>
        <row r="2792">
          <cell r="A2792" t="str">
            <v xml:space="preserve">CJJ </v>
          </cell>
        </row>
        <row r="2793">
          <cell r="A2793" t="str">
            <v xml:space="preserve">KAG </v>
          </cell>
        </row>
        <row r="2794">
          <cell r="A2794" t="str">
            <v xml:space="preserve">KUV </v>
          </cell>
        </row>
        <row r="2795">
          <cell r="A2795" t="str">
            <v xml:space="preserve">KWJ </v>
          </cell>
        </row>
        <row r="2796">
          <cell r="A2796" t="str">
            <v xml:space="preserve">MPK </v>
          </cell>
        </row>
        <row r="2797">
          <cell r="A2797" t="str">
            <v xml:space="preserve">OSN </v>
          </cell>
        </row>
        <row r="2798">
          <cell r="A2798" t="str">
            <v xml:space="preserve">KPO </v>
          </cell>
        </row>
        <row r="2799">
          <cell r="A2799" t="str">
            <v xml:space="preserve">PUS </v>
          </cell>
        </row>
        <row r="2800">
          <cell r="A2800" t="str">
            <v xml:space="preserve">FNJ </v>
          </cell>
        </row>
        <row r="2801">
          <cell r="A2801" t="str">
            <v xml:space="preserve">SSN </v>
          </cell>
        </row>
        <row r="2802">
          <cell r="A2802" t="str">
            <v xml:space="preserve">SEL </v>
          </cell>
        </row>
        <row r="2803">
          <cell r="A2803" t="str">
            <v xml:space="preserve">SHO </v>
          </cell>
        </row>
        <row r="2804">
          <cell r="A2804" t="str">
            <v xml:space="preserve">SWU </v>
          </cell>
        </row>
        <row r="2805">
          <cell r="A2805" t="str">
            <v xml:space="preserve">TAE </v>
          </cell>
        </row>
        <row r="2806">
          <cell r="A2806" t="str">
            <v xml:space="preserve">USN </v>
          </cell>
        </row>
        <row r="2807">
          <cell r="A2807" t="str">
            <v xml:space="preserve">WJU </v>
          </cell>
        </row>
        <row r="2808">
          <cell r="A2808" t="str">
            <v xml:space="preserve">YEC </v>
          </cell>
        </row>
        <row r="2809">
          <cell r="A2809" t="str">
            <v xml:space="preserve">RSU </v>
          </cell>
        </row>
        <row r="2810">
          <cell r="A2810" t="str">
            <v xml:space="preserve">ORG </v>
          </cell>
        </row>
        <row r="2811">
          <cell r="A2811" t="str">
            <v xml:space="preserve">PBM </v>
          </cell>
        </row>
        <row r="2812">
          <cell r="A2812" t="str">
            <v xml:space="preserve">MTS </v>
          </cell>
        </row>
        <row r="2813">
          <cell r="A2813" t="str">
            <v xml:space="preserve">ALP </v>
          </cell>
        </row>
        <row r="2814">
          <cell r="A2814" t="str">
            <v xml:space="preserve">DAM </v>
          </cell>
        </row>
        <row r="2815">
          <cell r="A2815" t="str">
            <v xml:space="preserve">DEZ </v>
          </cell>
        </row>
        <row r="2816">
          <cell r="A2816" t="str">
            <v xml:space="preserve">KAC </v>
          </cell>
        </row>
        <row r="2817">
          <cell r="A2817" t="str">
            <v xml:space="preserve">LTK </v>
          </cell>
        </row>
        <row r="2818">
          <cell r="A2818" t="str">
            <v xml:space="preserve">PMS </v>
          </cell>
        </row>
        <row r="2819">
          <cell r="A2819" t="str">
            <v xml:space="preserve">DYU </v>
          </cell>
        </row>
        <row r="2820">
          <cell r="A2820" t="str">
            <v xml:space="preserve">LBD </v>
          </cell>
        </row>
        <row r="2821">
          <cell r="A2821" t="str">
            <v xml:space="preserve">KHH </v>
          </cell>
        </row>
        <row r="2822">
          <cell r="A2822" t="str">
            <v xml:space="preserve">TPE </v>
          </cell>
        </row>
        <row r="2823">
          <cell r="A2823" t="str">
            <v xml:space="preserve">ARK </v>
          </cell>
        </row>
        <row r="2824">
          <cell r="A2824" t="str">
            <v xml:space="preserve">BKZ </v>
          </cell>
        </row>
        <row r="2825">
          <cell r="A2825" t="str">
            <v xml:space="preserve">DAR </v>
          </cell>
        </row>
        <row r="2826">
          <cell r="A2826" t="str">
            <v xml:space="preserve">DOD </v>
          </cell>
        </row>
        <row r="2827">
          <cell r="A2827" t="str">
            <v xml:space="preserve">IRI </v>
          </cell>
        </row>
        <row r="2828">
          <cell r="A2828" t="str">
            <v xml:space="preserve">TKQ </v>
          </cell>
        </row>
        <row r="2829">
          <cell r="A2829" t="str">
            <v xml:space="preserve">JRO </v>
          </cell>
        </row>
        <row r="2830">
          <cell r="A2830" t="str">
            <v xml:space="preserve">KIY </v>
          </cell>
        </row>
        <row r="2831">
          <cell r="A2831" t="str">
            <v xml:space="preserve">LKY </v>
          </cell>
        </row>
        <row r="2832">
          <cell r="A2832" t="str">
            <v xml:space="preserve">LDI </v>
          </cell>
        </row>
        <row r="2833">
          <cell r="A2833" t="str">
            <v xml:space="preserve">MFA </v>
          </cell>
        </row>
        <row r="2834">
          <cell r="A2834" t="str">
            <v xml:space="preserve">XMI </v>
          </cell>
        </row>
        <row r="2835">
          <cell r="A2835" t="str">
            <v xml:space="preserve">MBI </v>
          </cell>
        </row>
        <row r="2836">
          <cell r="A2836" t="str">
            <v xml:space="preserve">MYW </v>
          </cell>
        </row>
        <row r="2837">
          <cell r="A2837" t="str">
            <v xml:space="preserve">MUZ </v>
          </cell>
        </row>
        <row r="2838">
          <cell r="A2838" t="str">
            <v xml:space="preserve">MWZ </v>
          </cell>
        </row>
        <row r="2839">
          <cell r="A2839" t="str">
            <v xml:space="preserve">NCH </v>
          </cell>
        </row>
        <row r="2840">
          <cell r="A2840" t="str">
            <v xml:space="preserve">JOM </v>
          </cell>
        </row>
        <row r="2841">
          <cell r="A2841" t="str">
            <v xml:space="preserve">ZNZ </v>
          </cell>
        </row>
        <row r="2842">
          <cell r="A2842" t="str">
            <v xml:space="preserve">SHY </v>
          </cell>
        </row>
        <row r="2843">
          <cell r="A2843" t="str">
            <v xml:space="preserve">SGX </v>
          </cell>
        </row>
        <row r="2844">
          <cell r="A2844" t="str">
            <v xml:space="preserve">SUT </v>
          </cell>
        </row>
        <row r="2845">
          <cell r="A2845" t="str">
            <v xml:space="preserve">TBO </v>
          </cell>
        </row>
        <row r="2846">
          <cell r="A2846" t="str">
            <v xml:space="preserve">TGT </v>
          </cell>
        </row>
        <row r="2847">
          <cell r="A2847" t="str">
            <v xml:space="preserve">BKK </v>
          </cell>
        </row>
        <row r="2848">
          <cell r="A2848" t="str">
            <v xml:space="preserve">CNX </v>
          </cell>
        </row>
        <row r="2849">
          <cell r="A2849" t="str">
            <v xml:space="preserve">CEI </v>
          </cell>
        </row>
        <row r="2850">
          <cell r="A2850" t="str">
            <v xml:space="preserve">QHI </v>
          </cell>
        </row>
        <row r="2851">
          <cell r="A2851" t="str">
            <v xml:space="preserve">HDY </v>
          </cell>
        </row>
        <row r="2852">
          <cell r="A2852" t="str">
            <v xml:space="preserve">HHQ </v>
          </cell>
        </row>
        <row r="2853">
          <cell r="A2853" t="str">
            <v xml:space="preserve">USM </v>
          </cell>
        </row>
        <row r="2854">
          <cell r="A2854" t="str">
            <v xml:space="preserve">KKC </v>
          </cell>
        </row>
        <row r="2855">
          <cell r="A2855" t="str">
            <v xml:space="preserve">KBV </v>
          </cell>
        </row>
        <row r="2856">
          <cell r="A2856" t="str">
            <v xml:space="preserve">LPT </v>
          </cell>
        </row>
        <row r="2857">
          <cell r="A2857" t="str">
            <v xml:space="preserve">LOE </v>
          </cell>
        </row>
        <row r="2858">
          <cell r="A2858" t="str">
            <v xml:space="preserve">HGN </v>
          </cell>
        </row>
        <row r="2859">
          <cell r="A2859" t="str">
            <v xml:space="preserve">MAQ </v>
          </cell>
        </row>
        <row r="2860">
          <cell r="A2860" t="str">
            <v xml:space="preserve">KOP </v>
          </cell>
        </row>
        <row r="2861">
          <cell r="A2861" t="str">
            <v xml:space="preserve">NAK </v>
          </cell>
        </row>
        <row r="2862">
          <cell r="A2862" t="str">
            <v xml:space="preserve">NST </v>
          </cell>
        </row>
        <row r="2863">
          <cell r="A2863" t="str">
            <v xml:space="preserve">NNT </v>
          </cell>
        </row>
        <row r="2864">
          <cell r="A2864" t="str">
            <v xml:space="preserve">NAW </v>
          </cell>
        </row>
        <row r="2865">
          <cell r="A2865" t="str">
            <v xml:space="preserve">PAN </v>
          </cell>
        </row>
        <row r="2866">
          <cell r="A2866" t="str">
            <v xml:space="preserve">UTP </v>
          </cell>
        </row>
        <row r="2867">
          <cell r="A2867" t="str">
            <v xml:space="preserve">PHS </v>
          </cell>
        </row>
        <row r="2868">
          <cell r="A2868" t="str">
            <v xml:space="preserve">PRH </v>
          </cell>
        </row>
        <row r="2869">
          <cell r="A2869" t="str">
            <v xml:space="preserve">HKT </v>
          </cell>
        </row>
        <row r="2870">
          <cell r="A2870" t="str">
            <v xml:space="preserve">UNN </v>
          </cell>
        </row>
        <row r="2871">
          <cell r="A2871" t="str">
            <v xml:space="preserve">SNO </v>
          </cell>
        </row>
        <row r="2872">
          <cell r="A2872" t="str">
            <v xml:space="preserve">SGZ </v>
          </cell>
        </row>
        <row r="2873">
          <cell r="A2873" t="str">
            <v xml:space="preserve">THS </v>
          </cell>
        </row>
        <row r="2874">
          <cell r="A2874" t="str">
            <v xml:space="preserve">URT </v>
          </cell>
        </row>
        <row r="2875">
          <cell r="A2875" t="str">
            <v xml:space="preserve">TKT </v>
          </cell>
        </row>
        <row r="2876">
          <cell r="A2876" t="str">
            <v xml:space="preserve">TST </v>
          </cell>
        </row>
        <row r="2877">
          <cell r="A2877" t="str">
            <v xml:space="preserve">UBP </v>
          </cell>
        </row>
        <row r="2878">
          <cell r="A2878" t="str">
            <v xml:space="preserve">UTH </v>
          </cell>
        </row>
        <row r="2879">
          <cell r="A2879" t="str">
            <v xml:space="preserve">UTR </v>
          </cell>
        </row>
        <row r="2880">
          <cell r="A2880" t="str">
            <v xml:space="preserve">LFW </v>
          </cell>
        </row>
        <row r="2881">
          <cell r="A2881" t="str">
            <v xml:space="preserve">LRL </v>
          </cell>
        </row>
        <row r="2882">
          <cell r="A2882" t="str">
            <v xml:space="preserve">HPA </v>
          </cell>
        </row>
        <row r="2883">
          <cell r="A2883" t="str">
            <v xml:space="preserve">NTT </v>
          </cell>
        </row>
        <row r="2884">
          <cell r="A2884" t="str">
            <v xml:space="preserve">TBU </v>
          </cell>
        </row>
        <row r="2885">
          <cell r="A2885" t="str">
            <v xml:space="preserve">VAV </v>
          </cell>
        </row>
        <row r="2886">
          <cell r="A2886" t="str">
            <v xml:space="preserve">POS </v>
          </cell>
        </row>
        <row r="2887">
          <cell r="A2887" t="str">
            <v xml:space="preserve">AEH </v>
          </cell>
        </row>
        <row r="2888">
          <cell r="A2888" t="str">
            <v xml:space="preserve">OTC </v>
          </cell>
        </row>
        <row r="2889">
          <cell r="A2889" t="str">
            <v xml:space="preserve">OGR </v>
          </cell>
        </row>
        <row r="2890">
          <cell r="A2890" t="str">
            <v xml:space="preserve">OUT </v>
          </cell>
        </row>
        <row r="2891">
          <cell r="A2891" t="str">
            <v xml:space="preserve">FYT </v>
          </cell>
        </row>
        <row r="2892">
          <cell r="A2892" t="str">
            <v xml:space="preserve">AMO </v>
          </cell>
        </row>
        <row r="2893">
          <cell r="A2893" t="str">
            <v xml:space="preserve">MQQ </v>
          </cell>
        </row>
        <row r="2894">
          <cell r="A2894" t="str">
            <v xml:space="preserve">NDJ </v>
          </cell>
        </row>
        <row r="2895">
          <cell r="A2895" t="str">
            <v xml:space="preserve">PLF </v>
          </cell>
        </row>
        <row r="2896">
          <cell r="A2896" t="str">
            <v xml:space="preserve">SRH </v>
          </cell>
        </row>
        <row r="2897">
          <cell r="A2897" t="str">
            <v xml:space="preserve">BRQ </v>
          </cell>
        </row>
        <row r="2898">
          <cell r="A2898" t="str">
            <v xml:space="preserve">KLV </v>
          </cell>
        </row>
        <row r="2899">
          <cell r="A2899" t="str">
            <v xml:space="preserve">OSR </v>
          </cell>
        </row>
        <row r="2900">
          <cell r="A2900" t="str">
            <v xml:space="preserve">PED </v>
          </cell>
        </row>
        <row r="2901">
          <cell r="A2901" t="str">
            <v xml:space="preserve">PRG </v>
          </cell>
        </row>
        <row r="2902">
          <cell r="A2902" t="str">
            <v xml:space="preserve">UHE </v>
          </cell>
        </row>
        <row r="2903">
          <cell r="A2903" t="str">
            <v xml:space="preserve">DJE </v>
          </cell>
        </row>
        <row r="2904">
          <cell r="A2904" t="str">
            <v xml:space="preserve">EBM </v>
          </cell>
        </row>
        <row r="2905">
          <cell r="A2905" t="str">
            <v xml:space="preserve">GAF </v>
          </cell>
        </row>
        <row r="2906">
          <cell r="A2906" t="str">
            <v xml:space="preserve">MIR </v>
          </cell>
        </row>
        <row r="2907">
          <cell r="A2907" t="str">
            <v xml:space="preserve">SFA </v>
          </cell>
        </row>
        <row r="2908">
          <cell r="A2908" t="str">
            <v xml:space="preserve">TBJ </v>
          </cell>
        </row>
        <row r="2909">
          <cell r="A2909" t="str">
            <v xml:space="preserve">TOE </v>
          </cell>
        </row>
        <row r="2910">
          <cell r="A2910" t="str">
            <v xml:space="preserve">TUN </v>
          </cell>
        </row>
        <row r="2911">
          <cell r="A2911" t="str">
            <v xml:space="preserve">ADA </v>
          </cell>
        </row>
        <row r="2912">
          <cell r="A2912" t="str">
            <v xml:space="preserve">ADF </v>
          </cell>
        </row>
        <row r="2913">
          <cell r="A2913" t="str">
            <v xml:space="preserve">AJI </v>
          </cell>
        </row>
        <row r="2914">
          <cell r="A2914" t="str">
            <v xml:space="preserve">ESB </v>
          </cell>
        </row>
        <row r="2915">
          <cell r="A2915" t="str">
            <v xml:space="preserve">AYT </v>
          </cell>
        </row>
        <row r="2916">
          <cell r="A2916" t="str">
            <v xml:space="preserve">EDO </v>
          </cell>
        </row>
        <row r="2917">
          <cell r="A2917" t="str">
            <v xml:space="preserve">BAL </v>
          </cell>
        </row>
        <row r="2918">
          <cell r="A2918" t="str">
            <v xml:space="preserve">YEI </v>
          </cell>
        </row>
        <row r="2919">
          <cell r="A2919" t="str">
            <v xml:space="preserve">CKZ </v>
          </cell>
        </row>
        <row r="2920">
          <cell r="A2920" t="str">
            <v xml:space="preserve">DNZ </v>
          </cell>
        </row>
        <row r="2921">
          <cell r="A2921" t="str">
            <v xml:space="preserve">DIY </v>
          </cell>
        </row>
        <row r="2922">
          <cell r="A2922" t="str">
            <v xml:space="preserve">EZS </v>
          </cell>
        </row>
        <row r="2923">
          <cell r="A2923" t="str">
            <v xml:space="preserve">ERC </v>
          </cell>
        </row>
        <row r="2924">
          <cell r="A2924" t="str">
            <v xml:space="preserve">ERZ </v>
          </cell>
        </row>
        <row r="2925">
          <cell r="A2925" t="str">
            <v xml:space="preserve">GZT </v>
          </cell>
        </row>
        <row r="2926">
          <cell r="A2926" t="str">
            <v xml:space="preserve">ISE </v>
          </cell>
        </row>
        <row r="2927">
          <cell r="A2927" t="str">
            <v xml:space="preserve">IST </v>
          </cell>
        </row>
        <row r="2928">
          <cell r="A2928" t="str">
            <v xml:space="preserve">SAW </v>
          </cell>
        </row>
        <row r="2929">
          <cell r="A2929" t="str">
            <v xml:space="preserve">ADB </v>
          </cell>
        </row>
        <row r="2930">
          <cell r="A2930" t="str">
            <v xml:space="preserve">KCM </v>
          </cell>
        </row>
        <row r="2931">
          <cell r="A2931" t="str">
            <v xml:space="preserve">KSY </v>
          </cell>
        </row>
        <row r="2932">
          <cell r="A2932" t="str">
            <v xml:space="preserve">ASR </v>
          </cell>
        </row>
        <row r="2933">
          <cell r="A2933" t="str">
            <v xml:space="preserve">KYA </v>
          </cell>
        </row>
        <row r="2934">
          <cell r="A2934" t="str">
            <v xml:space="preserve">MLX </v>
          </cell>
        </row>
        <row r="2935">
          <cell r="A2935" t="str">
            <v xml:space="preserve">MQM </v>
          </cell>
        </row>
        <row r="2936">
          <cell r="A2936" t="str">
            <v xml:space="preserve">BJV </v>
          </cell>
        </row>
        <row r="2937">
          <cell r="A2937" t="str">
            <v xml:space="preserve">DLM </v>
          </cell>
        </row>
        <row r="2938">
          <cell r="A2938" t="str">
            <v xml:space="preserve">MSR </v>
          </cell>
        </row>
        <row r="2939">
          <cell r="A2939" t="str">
            <v xml:space="preserve">NAV </v>
          </cell>
        </row>
        <row r="2940">
          <cell r="A2940" t="str">
            <v xml:space="preserve">SZF </v>
          </cell>
        </row>
        <row r="2941">
          <cell r="A2941" t="str">
            <v xml:space="preserve">SFQ </v>
          </cell>
        </row>
        <row r="2942">
          <cell r="A2942" t="str">
            <v xml:space="preserve">SXZ </v>
          </cell>
        </row>
        <row r="2943">
          <cell r="A2943" t="str">
            <v xml:space="preserve">VAS </v>
          </cell>
        </row>
        <row r="2944">
          <cell r="A2944" t="str">
            <v xml:space="preserve">TEQ </v>
          </cell>
        </row>
        <row r="2945">
          <cell r="A2945" t="str">
            <v xml:space="preserve">TZX </v>
          </cell>
        </row>
        <row r="2946">
          <cell r="A2946" t="str">
            <v xml:space="preserve">VAN </v>
          </cell>
        </row>
        <row r="2947">
          <cell r="A2947" t="str">
            <v xml:space="preserve">ASB </v>
          </cell>
        </row>
        <row r="2948">
          <cell r="A2948" t="str">
            <v xml:space="preserve">GDT </v>
          </cell>
        </row>
        <row r="2949">
          <cell r="A2949" t="str">
            <v xml:space="preserve">FUN </v>
          </cell>
        </row>
        <row r="2950">
          <cell r="A2950" t="str">
            <v xml:space="preserve">EBB </v>
          </cell>
        </row>
        <row r="2951">
          <cell r="A2951" t="str">
            <v xml:space="preserve">ULU </v>
          </cell>
        </row>
        <row r="2952">
          <cell r="A2952" t="str">
            <v xml:space="preserve">KSE </v>
          </cell>
        </row>
        <row r="2953">
          <cell r="A2953" t="str">
            <v xml:space="preserve">MBQ </v>
          </cell>
        </row>
        <row r="2954">
          <cell r="A2954" t="str">
            <v xml:space="preserve">SRT </v>
          </cell>
        </row>
        <row r="2955">
          <cell r="A2955" t="str">
            <v xml:space="preserve">DNK </v>
          </cell>
        </row>
        <row r="2956">
          <cell r="A2956" t="str">
            <v xml:space="preserve">DOK </v>
          </cell>
        </row>
        <row r="2957">
          <cell r="A2957" t="str">
            <v xml:space="preserve">IFO </v>
          </cell>
        </row>
        <row r="2958">
          <cell r="A2958" t="str">
            <v xml:space="preserve">HRK </v>
          </cell>
        </row>
        <row r="2959">
          <cell r="A2959" t="str">
            <v xml:space="preserve">KBP </v>
          </cell>
        </row>
        <row r="2960">
          <cell r="A2960" t="str">
            <v xml:space="preserve">IEV </v>
          </cell>
        </row>
        <row r="2961">
          <cell r="A2961" t="str">
            <v xml:space="preserve">KWG </v>
          </cell>
        </row>
        <row r="2962">
          <cell r="A2962" t="str">
            <v xml:space="preserve">LWO </v>
          </cell>
        </row>
        <row r="2963">
          <cell r="A2963" t="str">
            <v xml:space="preserve">NLV </v>
          </cell>
        </row>
        <row r="2964">
          <cell r="A2964" t="str">
            <v xml:space="preserve">ODS </v>
          </cell>
        </row>
        <row r="2965">
          <cell r="A2965" t="str">
            <v xml:space="preserve">RWN </v>
          </cell>
        </row>
        <row r="2966">
          <cell r="A2966" t="str">
            <v xml:space="preserve">SIP </v>
          </cell>
        </row>
        <row r="2967">
          <cell r="A2967" t="str">
            <v xml:space="preserve">UDJ </v>
          </cell>
        </row>
        <row r="2968">
          <cell r="A2968" t="str">
            <v xml:space="preserve">VIN </v>
          </cell>
        </row>
        <row r="2969">
          <cell r="A2969" t="str">
            <v xml:space="preserve">OZH </v>
          </cell>
        </row>
        <row r="2970">
          <cell r="A2970" t="str">
            <v xml:space="preserve">BUD </v>
          </cell>
        </row>
        <row r="2971">
          <cell r="A2971" t="str">
            <v xml:space="preserve">DEB </v>
          </cell>
        </row>
        <row r="2972">
          <cell r="A2972" t="str">
            <v xml:space="preserve">QGY </v>
          </cell>
        </row>
        <row r="2973">
          <cell r="A2973" t="str">
            <v xml:space="preserve">SOB </v>
          </cell>
        </row>
        <row r="2974">
          <cell r="A2974" t="str">
            <v xml:space="preserve">ATI </v>
          </cell>
        </row>
        <row r="2975">
          <cell r="A2975" t="str">
            <v xml:space="preserve">CYR </v>
          </cell>
        </row>
        <row r="2976">
          <cell r="A2976" t="str">
            <v xml:space="preserve">DZO </v>
          </cell>
        </row>
        <row r="2977">
          <cell r="A2977" t="str">
            <v xml:space="preserve">PDP </v>
          </cell>
        </row>
        <row r="2978">
          <cell r="A2978" t="str">
            <v xml:space="preserve">MLZ </v>
          </cell>
        </row>
        <row r="2979">
          <cell r="A2979" t="str">
            <v xml:space="preserve">MVD </v>
          </cell>
        </row>
        <row r="2980">
          <cell r="A2980" t="str">
            <v xml:space="preserve">PDU </v>
          </cell>
        </row>
        <row r="2981">
          <cell r="A2981" t="str">
            <v xml:space="preserve">RVY </v>
          </cell>
        </row>
        <row r="2982">
          <cell r="A2982" t="str">
            <v xml:space="preserve">STY </v>
          </cell>
        </row>
        <row r="2983">
          <cell r="A2983" t="str">
            <v xml:space="preserve">TAW </v>
          </cell>
        </row>
        <row r="2984">
          <cell r="A2984" t="str">
            <v xml:space="preserve">TYT </v>
          </cell>
        </row>
        <row r="2985">
          <cell r="A2985" t="str">
            <v xml:space="preserve">ABR </v>
          </cell>
        </row>
        <row r="2986">
          <cell r="A2986" t="str">
            <v xml:space="preserve">ABI </v>
          </cell>
        </row>
        <row r="2987">
          <cell r="A2987" t="str">
            <v xml:space="preserve">CAK </v>
          </cell>
        </row>
        <row r="2988">
          <cell r="A2988" t="str">
            <v xml:space="preserve">ALB </v>
          </cell>
        </row>
        <row r="2989">
          <cell r="A2989" t="str">
            <v xml:space="preserve">ABQ </v>
          </cell>
        </row>
        <row r="2990">
          <cell r="A2990" t="str">
            <v xml:space="preserve">AEX </v>
          </cell>
        </row>
        <row r="2991">
          <cell r="A2991" t="str">
            <v xml:space="preserve">ABE </v>
          </cell>
        </row>
        <row r="2992">
          <cell r="A2992" t="str">
            <v xml:space="preserve">APN </v>
          </cell>
        </row>
        <row r="2993">
          <cell r="A2993" t="str">
            <v xml:space="preserve">AOO </v>
          </cell>
        </row>
        <row r="2994">
          <cell r="A2994" t="str">
            <v xml:space="preserve">AMA </v>
          </cell>
        </row>
        <row r="2995">
          <cell r="A2995" t="str">
            <v xml:space="preserve">ANC </v>
          </cell>
        </row>
        <row r="2996">
          <cell r="A2996" t="str">
            <v xml:space="preserve">ANI </v>
          </cell>
        </row>
        <row r="2997">
          <cell r="A2997" t="str">
            <v xml:space="preserve">ATW </v>
          </cell>
        </row>
        <row r="2998">
          <cell r="A2998" t="str">
            <v xml:space="preserve">DCA </v>
          </cell>
        </row>
        <row r="2999">
          <cell r="A2999" t="str">
            <v xml:space="preserve">AVL </v>
          </cell>
        </row>
        <row r="3000">
          <cell r="A3000" t="str">
            <v xml:space="preserve">ASE </v>
          </cell>
        </row>
        <row r="3001">
          <cell r="A3001" t="str">
            <v xml:space="preserve">AHN </v>
          </cell>
        </row>
        <row r="3002">
          <cell r="A3002" t="str">
            <v xml:space="preserve">ATL </v>
          </cell>
        </row>
        <row r="3003">
          <cell r="A3003" t="str">
            <v xml:space="preserve">ACY </v>
          </cell>
        </row>
        <row r="3004">
          <cell r="A3004" t="str">
            <v xml:space="preserve">AGS </v>
          </cell>
        </row>
        <row r="3005">
          <cell r="A3005" t="str">
            <v xml:space="preserve">AUS </v>
          </cell>
        </row>
        <row r="3006">
          <cell r="A3006" t="str">
            <v xml:space="preserve">BFL </v>
          </cell>
        </row>
        <row r="3007">
          <cell r="A3007" t="str">
            <v xml:space="preserve">BWI </v>
          </cell>
        </row>
        <row r="3008">
          <cell r="A3008" t="str">
            <v xml:space="preserve">BGR </v>
          </cell>
        </row>
        <row r="3009">
          <cell r="A3009" t="str">
            <v xml:space="preserve">BHB </v>
          </cell>
        </row>
        <row r="3010">
          <cell r="A3010" t="str">
            <v xml:space="preserve">BRW </v>
          </cell>
        </row>
        <row r="3011">
          <cell r="A3011" t="str">
            <v xml:space="preserve">BTR </v>
          </cell>
        </row>
        <row r="3012">
          <cell r="A3012" t="str">
            <v xml:space="preserve">BPT </v>
          </cell>
        </row>
        <row r="3013">
          <cell r="A3013" t="str">
            <v xml:space="preserve">BED </v>
          </cell>
        </row>
        <row r="3014">
          <cell r="A3014" t="str">
            <v xml:space="preserve">BLI </v>
          </cell>
        </row>
        <row r="3015">
          <cell r="A3015" t="str">
            <v xml:space="preserve">BJI </v>
          </cell>
        </row>
        <row r="3016">
          <cell r="A3016" t="str">
            <v xml:space="preserve">BET </v>
          </cell>
        </row>
        <row r="3017">
          <cell r="A3017" t="str">
            <v xml:space="preserve">BIL </v>
          </cell>
        </row>
        <row r="3018">
          <cell r="A3018" t="str">
            <v xml:space="preserve">BGM </v>
          </cell>
        </row>
        <row r="3019">
          <cell r="A3019" t="str">
            <v xml:space="preserve">BHM </v>
          </cell>
        </row>
        <row r="3020">
          <cell r="A3020" t="str">
            <v xml:space="preserve">BIS </v>
          </cell>
        </row>
        <row r="3021">
          <cell r="A3021" t="str">
            <v xml:space="preserve">BMI </v>
          </cell>
        </row>
        <row r="3022">
          <cell r="A3022" t="str">
            <v xml:space="preserve">BOI </v>
          </cell>
        </row>
        <row r="3023">
          <cell r="A3023" t="str">
            <v xml:space="preserve">BOS </v>
          </cell>
        </row>
        <row r="3024">
          <cell r="A3024" t="str">
            <v xml:space="preserve">BZN </v>
          </cell>
        </row>
        <row r="3025">
          <cell r="A3025" t="str">
            <v xml:space="preserve">BRD </v>
          </cell>
        </row>
        <row r="3026">
          <cell r="A3026" t="str">
            <v xml:space="preserve">BRO </v>
          </cell>
        </row>
        <row r="3027">
          <cell r="A3027" t="str">
            <v xml:space="preserve">BQK </v>
          </cell>
        </row>
        <row r="3028">
          <cell r="A3028" t="str">
            <v xml:space="preserve">BUF </v>
          </cell>
        </row>
        <row r="3029">
          <cell r="A3029" t="str">
            <v xml:space="preserve">IFP </v>
          </cell>
        </row>
        <row r="3030">
          <cell r="A3030" t="str">
            <v xml:space="preserve">BUR </v>
          </cell>
        </row>
        <row r="3031">
          <cell r="A3031" t="str">
            <v xml:space="preserve">BTV </v>
          </cell>
        </row>
        <row r="3032">
          <cell r="A3032" t="str">
            <v xml:space="preserve">BTM </v>
          </cell>
        </row>
        <row r="3033">
          <cell r="A3033" t="str">
            <v xml:space="preserve">CRQ </v>
          </cell>
        </row>
        <row r="3034">
          <cell r="A3034" t="str">
            <v xml:space="preserve">CPR </v>
          </cell>
        </row>
        <row r="3035">
          <cell r="A3035" t="str">
            <v xml:space="preserve">CDC </v>
          </cell>
        </row>
        <row r="3036">
          <cell r="A3036" t="str">
            <v xml:space="preserve">CID </v>
          </cell>
        </row>
        <row r="3037">
          <cell r="A3037" t="str">
            <v xml:space="preserve">IAD </v>
          </cell>
        </row>
        <row r="3038">
          <cell r="A3038" t="str">
            <v xml:space="preserve">CHS </v>
          </cell>
        </row>
        <row r="3039">
          <cell r="A3039" t="str">
            <v xml:space="preserve">CVX </v>
          </cell>
        </row>
        <row r="3040">
          <cell r="A3040" t="str">
            <v xml:space="preserve">CLT </v>
          </cell>
        </row>
        <row r="3041">
          <cell r="A3041" t="str">
            <v xml:space="preserve">CHO </v>
          </cell>
        </row>
        <row r="3042">
          <cell r="A3042" t="str">
            <v xml:space="preserve">CHA </v>
          </cell>
        </row>
        <row r="3043">
          <cell r="A3043" t="str">
            <v xml:space="preserve">CYS </v>
          </cell>
        </row>
        <row r="3044">
          <cell r="A3044" t="str">
            <v xml:space="preserve">ORD </v>
          </cell>
        </row>
        <row r="3045">
          <cell r="A3045" t="str">
            <v xml:space="preserve">MDW </v>
          </cell>
        </row>
        <row r="3046">
          <cell r="A3046" t="str">
            <v xml:space="preserve">CIC </v>
          </cell>
        </row>
        <row r="3047">
          <cell r="A3047" t="str">
            <v xml:space="preserve">CKB </v>
          </cell>
        </row>
        <row r="3048">
          <cell r="A3048" t="str">
            <v xml:space="preserve">CLE </v>
          </cell>
        </row>
        <row r="3049">
          <cell r="A3049" t="str">
            <v xml:space="preserve">COD </v>
          </cell>
        </row>
        <row r="3050">
          <cell r="A3050" t="str">
            <v xml:space="preserve">CLL </v>
          </cell>
        </row>
        <row r="3051">
          <cell r="A3051" t="str">
            <v xml:space="preserve">COS </v>
          </cell>
        </row>
        <row r="3052">
          <cell r="A3052" t="str">
            <v xml:space="preserve">CAE </v>
          </cell>
        </row>
        <row r="3053">
          <cell r="A3053" t="str">
            <v xml:space="preserve">CMH </v>
          </cell>
        </row>
        <row r="3054">
          <cell r="A3054" t="str">
            <v xml:space="preserve">CDV </v>
          </cell>
        </row>
        <row r="3055">
          <cell r="A3055" t="str">
            <v xml:space="preserve">CRP </v>
          </cell>
        </row>
        <row r="3056">
          <cell r="A3056" t="str">
            <v xml:space="preserve">CVG </v>
          </cell>
        </row>
        <row r="3057">
          <cell r="A3057" t="str">
            <v xml:space="preserve">CEC </v>
          </cell>
        </row>
        <row r="3058">
          <cell r="A3058" t="str">
            <v xml:space="preserve">DFW </v>
          </cell>
        </row>
        <row r="3059">
          <cell r="A3059" t="str">
            <v xml:space="preserve">DAL </v>
          </cell>
        </row>
        <row r="3060">
          <cell r="A3060" t="str">
            <v xml:space="preserve">DAY </v>
          </cell>
        </row>
        <row r="3061">
          <cell r="A3061" t="str">
            <v xml:space="preserve">DAB </v>
          </cell>
        </row>
        <row r="3062">
          <cell r="A3062" t="str">
            <v xml:space="preserve">SCC </v>
          </cell>
        </row>
        <row r="3063">
          <cell r="A3063" t="str">
            <v xml:space="preserve">DEC </v>
          </cell>
        </row>
        <row r="3064">
          <cell r="A3064" t="str">
            <v xml:space="preserve">DEN </v>
          </cell>
        </row>
        <row r="3065">
          <cell r="A3065" t="str">
            <v xml:space="preserve">DSM </v>
          </cell>
        </row>
        <row r="3066">
          <cell r="A3066" t="str">
            <v xml:space="preserve">DTW </v>
          </cell>
        </row>
        <row r="3067">
          <cell r="A3067" t="str">
            <v xml:space="preserve">DLG </v>
          </cell>
        </row>
        <row r="3068">
          <cell r="A3068" t="str">
            <v xml:space="preserve">DHN </v>
          </cell>
        </row>
        <row r="3069">
          <cell r="A3069" t="str">
            <v xml:space="preserve">DUJ </v>
          </cell>
        </row>
        <row r="3070">
          <cell r="A3070" t="str">
            <v xml:space="preserve">DBQ </v>
          </cell>
        </row>
        <row r="3071">
          <cell r="A3071" t="str">
            <v xml:space="preserve">DLH </v>
          </cell>
        </row>
        <row r="3072">
          <cell r="A3072" t="str">
            <v xml:space="preserve">DRO </v>
          </cell>
        </row>
        <row r="3073">
          <cell r="A3073" t="str">
            <v xml:space="preserve">EGE </v>
          </cell>
        </row>
        <row r="3074">
          <cell r="A3074" t="str">
            <v xml:space="preserve">EAU </v>
          </cell>
        </row>
        <row r="3075">
          <cell r="A3075" t="str">
            <v xml:space="preserve">ELP </v>
          </cell>
        </row>
        <row r="3076">
          <cell r="A3076" t="str">
            <v xml:space="preserve">EKO </v>
          </cell>
        </row>
        <row r="3077">
          <cell r="A3077" t="str">
            <v xml:space="preserve">ELM </v>
          </cell>
        </row>
        <row r="3078">
          <cell r="A3078" t="str">
            <v xml:space="preserve">ERI </v>
          </cell>
        </row>
        <row r="3079">
          <cell r="A3079" t="str">
            <v xml:space="preserve">EUG </v>
          </cell>
        </row>
        <row r="3080">
          <cell r="A3080" t="str">
            <v xml:space="preserve">ACV </v>
          </cell>
        </row>
        <row r="3081">
          <cell r="A3081" t="str">
            <v xml:space="preserve">EVV </v>
          </cell>
        </row>
        <row r="3082">
          <cell r="A3082" t="str">
            <v xml:space="preserve">FAI </v>
          </cell>
        </row>
        <row r="3083">
          <cell r="A3083" t="str">
            <v xml:space="preserve">INL </v>
          </cell>
        </row>
        <row r="3084">
          <cell r="A3084" t="str">
            <v xml:space="preserve">FAR </v>
          </cell>
        </row>
        <row r="3085">
          <cell r="A3085" t="str">
            <v xml:space="preserve">FMN </v>
          </cell>
        </row>
        <row r="3086">
          <cell r="A3086" t="str">
            <v xml:space="preserve">XNA </v>
          </cell>
        </row>
        <row r="3087">
          <cell r="A3087" t="str">
            <v xml:space="preserve">FLG </v>
          </cell>
        </row>
        <row r="3088">
          <cell r="A3088" t="str">
            <v xml:space="preserve">FNT </v>
          </cell>
        </row>
        <row r="3089">
          <cell r="A3089" t="str">
            <v xml:space="preserve">FLO </v>
          </cell>
        </row>
        <row r="3090">
          <cell r="A3090" t="str">
            <v xml:space="preserve">FLL </v>
          </cell>
        </row>
        <row r="3091">
          <cell r="A3091" t="str">
            <v xml:space="preserve">RSW </v>
          </cell>
        </row>
        <row r="3092">
          <cell r="A3092" t="str">
            <v xml:space="preserve">FSM </v>
          </cell>
        </row>
        <row r="3093">
          <cell r="A3093" t="str">
            <v xml:space="preserve">FWA </v>
          </cell>
        </row>
        <row r="3094">
          <cell r="A3094" t="str">
            <v xml:space="preserve">FAT </v>
          </cell>
        </row>
        <row r="3095">
          <cell r="A3095" t="str">
            <v xml:space="preserve">FHR </v>
          </cell>
        </row>
        <row r="3096">
          <cell r="A3096" t="str">
            <v xml:space="preserve">GNV </v>
          </cell>
        </row>
        <row r="3097">
          <cell r="A3097" t="str">
            <v xml:space="preserve">GAL </v>
          </cell>
        </row>
        <row r="3098">
          <cell r="A3098" t="str">
            <v xml:space="preserve">GCC </v>
          </cell>
        </row>
        <row r="3099">
          <cell r="A3099" t="str">
            <v xml:space="preserve">GFK </v>
          </cell>
        </row>
        <row r="3100">
          <cell r="A3100" t="str">
            <v xml:space="preserve">GJT </v>
          </cell>
        </row>
        <row r="3101">
          <cell r="A3101" t="str">
            <v xml:space="preserve">GRR </v>
          </cell>
        </row>
        <row r="3102">
          <cell r="A3102" t="str">
            <v xml:space="preserve">GTF </v>
          </cell>
        </row>
        <row r="3103">
          <cell r="A3103" t="str">
            <v xml:space="preserve">ROC </v>
          </cell>
        </row>
        <row r="3104">
          <cell r="A3104" t="str">
            <v xml:space="preserve">GRB </v>
          </cell>
        </row>
        <row r="3105">
          <cell r="A3105" t="str">
            <v xml:space="preserve">GSO </v>
          </cell>
        </row>
        <row r="3106">
          <cell r="A3106" t="str">
            <v xml:space="preserve">PGV </v>
          </cell>
        </row>
        <row r="3107">
          <cell r="A3107" t="str">
            <v xml:space="preserve">GSP </v>
          </cell>
        </row>
        <row r="3108">
          <cell r="A3108" t="str">
            <v xml:space="preserve">GPT </v>
          </cell>
        </row>
        <row r="3109">
          <cell r="A3109" t="str">
            <v xml:space="preserve">GUC </v>
          </cell>
        </row>
        <row r="3110">
          <cell r="A3110" t="str">
            <v xml:space="preserve">HGR </v>
          </cell>
        </row>
        <row r="3111">
          <cell r="A3111" t="str">
            <v xml:space="preserve">SUN </v>
          </cell>
        </row>
        <row r="3112">
          <cell r="A3112" t="str">
            <v xml:space="preserve">HNM </v>
          </cell>
        </row>
        <row r="3113">
          <cell r="A3113" t="str">
            <v xml:space="preserve">CMX </v>
          </cell>
        </row>
        <row r="3114">
          <cell r="A3114" t="str">
            <v xml:space="preserve">HRL </v>
          </cell>
        </row>
        <row r="3115">
          <cell r="A3115" t="str">
            <v xml:space="preserve">MDT </v>
          </cell>
        </row>
        <row r="3116">
          <cell r="A3116" t="str">
            <v xml:space="preserve">PIB </v>
          </cell>
        </row>
        <row r="3117">
          <cell r="A3117" t="str">
            <v xml:space="preserve">HDN </v>
          </cell>
        </row>
        <row r="3118">
          <cell r="A3118" t="str">
            <v xml:space="preserve">HLN </v>
          </cell>
        </row>
        <row r="3119">
          <cell r="A3119" t="str">
            <v xml:space="preserve">ITO </v>
          </cell>
        </row>
        <row r="3120">
          <cell r="A3120" t="str">
            <v xml:space="preserve">HXD </v>
          </cell>
        </row>
        <row r="3121">
          <cell r="A3121" t="str">
            <v xml:space="preserve">HOM </v>
          </cell>
        </row>
        <row r="3122">
          <cell r="A3122" t="str">
            <v xml:space="preserve">HNL </v>
          </cell>
        </row>
        <row r="3123">
          <cell r="A3123" t="str">
            <v xml:space="preserve">EFD </v>
          </cell>
        </row>
        <row r="3124">
          <cell r="A3124" t="str">
            <v xml:space="preserve">HOU </v>
          </cell>
        </row>
        <row r="3125">
          <cell r="A3125" t="str">
            <v xml:space="preserve">IAH </v>
          </cell>
        </row>
        <row r="3126">
          <cell r="A3126" t="str">
            <v xml:space="preserve">HTS </v>
          </cell>
        </row>
        <row r="3127">
          <cell r="A3127" t="str">
            <v xml:space="preserve">HSV </v>
          </cell>
        </row>
        <row r="3128">
          <cell r="A3128" t="str">
            <v xml:space="preserve">HYA </v>
          </cell>
        </row>
        <row r="3129">
          <cell r="A3129" t="str">
            <v xml:space="preserve">IDA </v>
          </cell>
        </row>
        <row r="3130">
          <cell r="A3130" t="str">
            <v xml:space="preserve">IPL </v>
          </cell>
        </row>
        <row r="3131">
          <cell r="A3131" t="str">
            <v xml:space="preserve">IND </v>
          </cell>
        </row>
        <row r="3132">
          <cell r="A3132" t="str">
            <v xml:space="preserve">IYK </v>
          </cell>
        </row>
        <row r="3133">
          <cell r="A3133" t="str">
            <v xml:space="preserve">ISP </v>
          </cell>
        </row>
        <row r="3134">
          <cell r="A3134" t="str">
            <v xml:space="preserve">ITH </v>
          </cell>
        </row>
        <row r="3135">
          <cell r="A3135" t="str">
            <v xml:space="preserve">JAC </v>
          </cell>
        </row>
        <row r="3136">
          <cell r="A3136" t="str">
            <v xml:space="preserve">JAN </v>
          </cell>
        </row>
        <row r="3137">
          <cell r="A3137" t="str">
            <v xml:space="preserve">JAX </v>
          </cell>
        </row>
        <row r="3138">
          <cell r="A3138" t="str">
            <v xml:space="preserve">OAJ </v>
          </cell>
        </row>
        <row r="3139">
          <cell r="A3139" t="str">
            <v xml:space="preserve">JHW </v>
          </cell>
        </row>
        <row r="3140">
          <cell r="A3140" t="str">
            <v xml:space="preserve">JST </v>
          </cell>
        </row>
        <row r="3141">
          <cell r="A3141" t="str">
            <v xml:space="preserve">JLN </v>
          </cell>
        </row>
        <row r="3142">
          <cell r="A3142" t="str">
            <v xml:space="preserve">JNU </v>
          </cell>
        </row>
        <row r="3143">
          <cell r="A3143" t="str">
            <v xml:space="preserve">OGG </v>
          </cell>
        </row>
        <row r="3144">
          <cell r="A3144" t="str">
            <v xml:space="preserve">KOA </v>
          </cell>
        </row>
        <row r="3145">
          <cell r="A3145" t="str">
            <v xml:space="preserve">AZO </v>
          </cell>
        </row>
        <row r="3146">
          <cell r="A3146" t="str">
            <v xml:space="preserve">GPI </v>
          </cell>
        </row>
        <row r="3147">
          <cell r="A3147" t="str">
            <v xml:space="preserve">MCI </v>
          </cell>
        </row>
        <row r="3148">
          <cell r="A3148" t="str">
            <v xml:space="preserve">MKK </v>
          </cell>
        </row>
        <row r="3149">
          <cell r="A3149" t="str">
            <v xml:space="preserve">ENA </v>
          </cell>
        </row>
        <row r="3150">
          <cell r="A3150" t="str">
            <v xml:space="preserve">KTN </v>
          </cell>
        </row>
        <row r="3151">
          <cell r="A3151" t="str">
            <v xml:space="preserve">EYW </v>
          </cell>
        </row>
        <row r="3152">
          <cell r="A3152" t="str">
            <v xml:space="preserve">GRK </v>
          </cell>
        </row>
        <row r="3153">
          <cell r="A3153" t="str">
            <v xml:space="preserve">AKN </v>
          </cell>
        </row>
        <row r="3154">
          <cell r="A3154" t="str">
            <v xml:space="preserve">LMT </v>
          </cell>
        </row>
        <row r="3155">
          <cell r="A3155" t="str">
            <v xml:space="preserve">TYS </v>
          </cell>
        </row>
        <row r="3156">
          <cell r="A3156" t="str">
            <v xml:space="preserve">ADQ </v>
          </cell>
        </row>
        <row r="3157">
          <cell r="A3157" t="str">
            <v xml:space="preserve">OTZ </v>
          </cell>
        </row>
        <row r="3158">
          <cell r="A3158" t="str">
            <v xml:space="preserve">LSE </v>
          </cell>
        </row>
        <row r="3159">
          <cell r="A3159" t="str">
            <v xml:space="preserve">LFT </v>
          </cell>
        </row>
        <row r="3160">
          <cell r="A3160" t="str">
            <v xml:space="preserve">LCH </v>
          </cell>
        </row>
        <row r="3161">
          <cell r="A3161" t="str">
            <v xml:space="preserve">LNY </v>
          </cell>
        </row>
        <row r="3162">
          <cell r="A3162" t="str">
            <v xml:space="preserve">LNS </v>
          </cell>
        </row>
        <row r="3163">
          <cell r="A3163" t="str">
            <v xml:space="preserve">LAN </v>
          </cell>
        </row>
        <row r="3164">
          <cell r="A3164" t="str">
            <v xml:space="preserve">LRD </v>
          </cell>
        </row>
        <row r="3165">
          <cell r="A3165" t="str">
            <v xml:space="preserve">LAS </v>
          </cell>
        </row>
        <row r="3166">
          <cell r="A3166" t="str">
            <v xml:space="preserve">LBE </v>
          </cell>
        </row>
        <row r="3167">
          <cell r="A3167" t="str">
            <v xml:space="preserve">LAW </v>
          </cell>
        </row>
        <row r="3168">
          <cell r="A3168" t="str">
            <v xml:space="preserve">LWS </v>
          </cell>
        </row>
        <row r="3169">
          <cell r="A3169" t="str">
            <v xml:space="preserve">LEX </v>
          </cell>
        </row>
        <row r="3170">
          <cell r="A3170" t="str">
            <v xml:space="preserve">LIH </v>
          </cell>
        </row>
        <row r="3171">
          <cell r="A3171" t="str">
            <v xml:space="preserve">LNK </v>
          </cell>
        </row>
        <row r="3172">
          <cell r="A3172" t="str">
            <v xml:space="preserve">LIT </v>
          </cell>
        </row>
        <row r="3173">
          <cell r="A3173" t="str">
            <v xml:space="preserve">LGB </v>
          </cell>
        </row>
        <row r="3174">
          <cell r="A3174" t="str">
            <v xml:space="preserve">GGG </v>
          </cell>
        </row>
        <row r="3175">
          <cell r="A3175" t="str">
            <v xml:space="preserve">LAX </v>
          </cell>
        </row>
        <row r="3176">
          <cell r="A3176" t="str">
            <v xml:space="preserve">SDF </v>
          </cell>
        </row>
        <row r="3177">
          <cell r="A3177" t="str">
            <v xml:space="preserve">LBB </v>
          </cell>
        </row>
        <row r="3178">
          <cell r="A3178" t="str">
            <v xml:space="preserve">LYH </v>
          </cell>
        </row>
        <row r="3179">
          <cell r="A3179" t="str">
            <v xml:space="preserve">MCN </v>
          </cell>
        </row>
        <row r="3180">
          <cell r="A3180" t="str">
            <v xml:space="preserve">MSN </v>
          </cell>
        </row>
        <row r="3181">
          <cell r="A3181" t="str">
            <v xml:space="preserve">MHT </v>
          </cell>
        </row>
        <row r="3182">
          <cell r="A3182" t="str">
            <v xml:space="preserve">MHK </v>
          </cell>
        </row>
        <row r="3183">
          <cell r="A3183" t="str">
            <v xml:space="preserve">MKT </v>
          </cell>
        </row>
        <row r="3184">
          <cell r="A3184" t="str">
            <v xml:space="preserve">MWA </v>
          </cell>
        </row>
        <row r="3185">
          <cell r="A3185" t="str">
            <v xml:space="preserve">SAW </v>
          </cell>
        </row>
        <row r="3186">
          <cell r="A3186" t="str">
            <v xml:space="preserve">MCW </v>
          </cell>
        </row>
        <row r="3187">
          <cell r="A3187" t="str">
            <v xml:space="preserve">MFE </v>
          </cell>
        </row>
        <row r="3188">
          <cell r="A3188" t="str">
            <v xml:space="preserve">MFR </v>
          </cell>
        </row>
        <row r="3189">
          <cell r="A3189" t="str">
            <v xml:space="preserve">MLB </v>
          </cell>
        </row>
        <row r="3190">
          <cell r="A3190" t="str">
            <v xml:space="preserve">MEM </v>
          </cell>
        </row>
        <row r="3191">
          <cell r="A3191" t="str">
            <v xml:space="preserve">MEI </v>
          </cell>
        </row>
        <row r="3192">
          <cell r="A3192" t="str">
            <v xml:space="preserve">MIA </v>
          </cell>
        </row>
        <row r="3193">
          <cell r="A3193" t="str">
            <v xml:space="preserve">MAF </v>
          </cell>
        </row>
        <row r="3194">
          <cell r="A3194" t="str">
            <v xml:space="preserve">MKE </v>
          </cell>
        </row>
        <row r="3195">
          <cell r="A3195" t="str">
            <v xml:space="preserve">MSP </v>
          </cell>
        </row>
        <row r="3196">
          <cell r="A3196" t="str">
            <v xml:space="preserve">MOT </v>
          </cell>
        </row>
        <row r="3197">
          <cell r="A3197" t="str">
            <v xml:space="preserve">MSO </v>
          </cell>
        </row>
        <row r="3198">
          <cell r="A3198" t="str">
            <v xml:space="preserve">MOB </v>
          </cell>
        </row>
        <row r="3199">
          <cell r="A3199" t="str">
            <v xml:space="preserve">MOD </v>
          </cell>
        </row>
        <row r="3200">
          <cell r="A3200" t="str">
            <v xml:space="preserve">MLI </v>
          </cell>
        </row>
        <row r="3201">
          <cell r="A3201" t="str">
            <v xml:space="preserve">MLU </v>
          </cell>
        </row>
        <row r="3202">
          <cell r="A3202" t="str">
            <v xml:space="preserve">MRY </v>
          </cell>
        </row>
        <row r="3203">
          <cell r="A3203" t="str">
            <v xml:space="preserve">MGM </v>
          </cell>
        </row>
        <row r="3204">
          <cell r="A3204" t="str">
            <v xml:space="preserve">MTJ </v>
          </cell>
        </row>
        <row r="3205">
          <cell r="A3205" t="str">
            <v xml:space="preserve">MGW </v>
          </cell>
        </row>
        <row r="3206">
          <cell r="A3206" t="str">
            <v xml:space="preserve">CWA </v>
          </cell>
        </row>
        <row r="3207">
          <cell r="A3207" t="str">
            <v xml:space="preserve">MKG </v>
          </cell>
        </row>
        <row r="3208">
          <cell r="A3208" t="str">
            <v xml:space="preserve">MYR </v>
          </cell>
        </row>
        <row r="3209">
          <cell r="A3209" t="str">
            <v xml:space="preserve">ACK </v>
          </cell>
        </row>
        <row r="3210">
          <cell r="A3210" t="str">
            <v xml:space="preserve">APF </v>
          </cell>
        </row>
        <row r="3211">
          <cell r="A3211" t="str">
            <v xml:space="preserve">BNA </v>
          </cell>
        </row>
        <row r="3212">
          <cell r="A3212" t="str">
            <v xml:space="preserve">EWB </v>
          </cell>
        </row>
        <row r="3213">
          <cell r="A3213" t="str">
            <v xml:space="preserve">EWN </v>
          </cell>
        </row>
        <row r="3214">
          <cell r="A3214" t="str">
            <v xml:space="preserve">HVN </v>
          </cell>
        </row>
        <row r="3215">
          <cell r="A3215" t="str">
            <v xml:space="preserve">MSY </v>
          </cell>
        </row>
        <row r="3216">
          <cell r="A3216" t="str">
            <v xml:space="preserve">JFK </v>
          </cell>
        </row>
        <row r="3217">
          <cell r="A3217" t="str">
            <v xml:space="preserve">LGA </v>
          </cell>
        </row>
        <row r="3218">
          <cell r="A3218" t="str">
            <v xml:space="preserve">EWR </v>
          </cell>
        </row>
        <row r="3219">
          <cell r="A3219" t="str">
            <v xml:space="preserve">SWF </v>
          </cell>
        </row>
        <row r="3220">
          <cell r="A3220" t="str">
            <v xml:space="preserve">PHF </v>
          </cell>
        </row>
        <row r="3221">
          <cell r="A3221" t="str">
            <v xml:space="preserve">OME </v>
          </cell>
        </row>
        <row r="3222">
          <cell r="A3222" t="str">
            <v xml:space="preserve">ORF </v>
          </cell>
        </row>
        <row r="3223">
          <cell r="A3223" t="str">
            <v xml:space="preserve">OTH </v>
          </cell>
        </row>
        <row r="3224">
          <cell r="A3224" t="str">
            <v xml:space="preserve">OAK </v>
          </cell>
        </row>
        <row r="3225">
          <cell r="A3225" t="str">
            <v xml:space="preserve">OKC </v>
          </cell>
        </row>
        <row r="3226">
          <cell r="A3226" t="str">
            <v xml:space="preserve">OMA </v>
          </cell>
        </row>
        <row r="3227">
          <cell r="A3227" t="str">
            <v xml:space="preserve">ONT </v>
          </cell>
        </row>
        <row r="3228">
          <cell r="A3228" t="str">
            <v xml:space="preserve">MCO </v>
          </cell>
        </row>
        <row r="3229">
          <cell r="A3229" t="str">
            <v xml:space="preserve">OXR </v>
          </cell>
        </row>
        <row r="3230">
          <cell r="A3230" t="str">
            <v xml:space="preserve">PAH </v>
          </cell>
        </row>
        <row r="3231">
          <cell r="A3231" t="str">
            <v xml:space="preserve">PGA </v>
          </cell>
        </row>
        <row r="3232">
          <cell r="A3232" t="str">
            <v xml:space="preserve">PSP </v>
          </cell>
        </row>
        <row r="3233">
          <cell r="A3233" t="str">
            <v xml:space="preserve">PFN </v>
          </cell>
        </row>
        <row r="3234">
          <cell r="A3234" t="str">
            <v xml:space="preserve">PKB </v>
          </cell>
        </row>
        <row r="3235">
          <cell r="A3235" t="str">
            <v xml:space="preserve">PSC </v>
          </cell>
        </row>
        <row r="3236">
          <cell r="A3236" t="str">
            <v xml:space="preserve">PLN </v>
          </cell>
        </row>
        <row r="3237">
          <cell r="A3237" t="str">
            <v xml:space="preserve">PDT </v>
          </cell>
        </row>
        <row r="3238">
          <cell r="A3238" t="str">
            <v xml:space="preserve">PNS </v>
          </cell>
        </row>
        <row r="3239">
          <cell r="A3239" t="str">
            <v xml:space="preserve">PIA </v>
          </cell>
        </row>
        <row r="3240">
          <cell r="A3240" t="str">
            <v xml:space="preserve">PSG </v>
          </cell>
        </row>
        <row r="3241">
          <cell r="A3241" t="str">
            <v xml:space="preserve">PHL </v>
          </cell>
        </row>
        <row r="3242">
          <cell r="A3242" t="str">
            <v xml:space="preserve">PHX </v>
          </cell>
        </row>
        <row r="3243">
          <cell r="A3243" t="str">
            <v xml:space="preserve">PIR </v>
          </cell>
        </row>
        <row r="3244">
          <cell r="A3244" t="str">
            <v xml:space="preserve">PIT </v>
          </cell>
        </row>
        <row r="3245">
          <cell r="A3245" t="str">
            <v xml:space="preserve">PIH </v>
          </cell>
        </row>
        <row r="3246">
          <cell r="A3246" t="str">
            <v xml:space="preserve">CLM </v>
          </cell>
        </row>
        <row r="3247">
          <cell r="A3247" t="str">
            <v xml:space="preserve">PCW </v>
          </cell>
        </row>
        <row r="3248">
          <cell r="A3248" t="str">
            <v xml:space="preserve">PDX </v>
          </cell>
        </row>
        <row r="3249">
          <cell r="A3249" t="str">
            <v xml:space="preserve">PWM </v>
          </cell>
        </row>
        <row r="3250">
          <cell r="A3250" t="str">
            <v xml:space="preserve">PSM </v>
          </cell>
        </row>
        <row r="3251">
          <cell r="A3251" t="str">
            <v xml:space="preserve">PQI </v>
          </cell>
        </row>
        <row r="3252">
          <cell r="A3252" t="str">
            <v xml:space="preserve">PVD </v>
          </cell>
        </row>
        <row r="3253">
          <cell r="A3253" t="str">
            <v xml:space="preserve">PVC </v>
          </cell>
        </row>
        <row r="3254">
          <cell r="A3254" t="str">
            <v xml:space="preserve">PUW </v>
          </cell>
        </row>
        <row r="3255">
          <cell r="A3255" t="str">
            <v xml:space="preserve">UIN </v>
          </cell>
        </row>
        <row r="3256">
          <cell r="A3256" t="str">
            <v xml:space="preserve">RDU </v>
          </cell>
        </row>
        <row r="3257">
          <cell r="A3257" t="str">
            <v xml:space="preserve">RAP </v>
          </cell>
        </row>
        <row r="3258">
          <cell r="A3258" t="str">
            <v xml:space="preserve">RDG </v>
          </cell>
        </row>
        <row r="3259">
          <cell r="A3259" t="str">
            <v xml:space="preserve">RDD </v>
          </cell>
        </row>
        <row r="3260">
          <cell r="A3260" t="str">
            <v xml:space="preserve">RDM </v>
          </cell>
        </row>
        <row r="3261">
          <cell r="A3261" t="str">
            <v xml:space="preserve">RNO </v>
          </cell>
        </row>
        <row r="3262">
          <cell r="A3262" t="str">
            <v xml:space="preserve">RHI </v>
          </cell>
        </row>
        <row r="3263">
          <cell r="A3263" t="str">
            <v xml:space="preserve">RIC </v>
          </cell>
        </row>
        <row r="3264">
          <cell r="A3264" t="str">
            <v xml:space="preserve">RIW </v>
          </cell>
        </row>
        <row r="3265">
          <cell r="A3265" t="str">
            <v xml:space="preserve">ROA </v>
          </cell>
        </row>
        <row r="3266">
          <cell r="A3266" t="str">
            <v xml:space="preserve">RST </v>
          </cell>
        </row>
        <row r="3267">
          <cell r="A3267" t="str">
            <v xml:space="preserve">RKD </v>
          </cell>
        </row>
        <row r="3268">
          <cell r="A3268" t="str">
            <v xml:space="preserve">SMF </v>
          </cell>
        </row>
        <row r="3269">
          <cell r="A3269" t="str">
            <v xml:space="preserve">MBS </v>
          </cell>
        </row>
        <row r="3270">
          <cell r="A3270" t="str">
            <v xml:space="preserve">SBY </v>
          </cell>
        </row>
        <row r="3271">
          <cell r="A3271" t="str">
            <v xml:space="preserve">SLC </v>
          </cell>
        </row>
        <row r="3272">
          <cell r="A3272" t="str">
            <v xml:space="preserve">SJT </v>
          </cell>
        </row>
        <row r="3273">
          <cell r="A3273" t="str">
            <v xml:space="preserve">SAT </v>
          </cell>
        </row>
        <row r="3274">
          <cell r="A3274" t="str">
            <v xml:space="preserve">SAN </v>
          </cell>
        </row>
        <row r="3275">
          <cell r="A3275" t="str">
            <v xml:space="preserve">SFO </v>
          </cell>
        </row>
        <row r="3276">
          <cell r="A3276" t="str">
            <v xml:space="preserve">SJC </v>
          </cell>
        </row>
        <row r="3277">
          <cell r="A3277" t="str">
            <v xml:space="preserve">SBP </v>
          </cell>
        </row>
        <row r="3278">
          <cell r="A3278" t="str">
            <v xml:space="preserve">SNA </v>
          </cell>
        </row>
        <row r="3279">
          <cell r="A3279" t="str">
            <v xml:space="preserve">SBA </v>
          </cell>
        </row>
        <row r="3280">
          <cell r="A3280" t="str">
            <v xml:space="preserve">SAF </v>
          </cell>
        </row>
        <row r="3281">
          <cell r="A3281" t="str">
            <v xml:space="preserve">SMX </v>
          </cell>
        </row>
        <row r="3282">
          <cell r="A3282" t="str">
            <v xml:space="preserve">SRQ </v>
          </cell>
        </row>
        <row r="3283">
          <cell r="A3283" t="str">
            <v xml:space="preserve">CIU </v>
          </cell>
        </row>
        <row r="3284">
          <cell r="A3284" t="str">
            <v xml:space="preserve">SAV </v>
          </cell>
        </row>
        <row r="3285">
          <cell r="A3285" t="str">
            <v xml:space="preserve">BFI </v>
          </cell>
        </row>
        <row r="3286">
          <cell r="A3286" t="str">
            <v xml:space="preserve">SEA </v>
          </cell>
        </row>
        <row r="3287">
          <cell r="A3287" t="str">
            <v xml:space="preserve">SHR </v>
          </cell>
        </row>
        <row r="3288">
          <cell r="A3288" t="str">
            <v xml:space="preserve">SHV </v>
          </cell>
        </row>
        <row r="3289">
          <cell r="A3289" t="str">
            <v xml:space="preserve">SDY </v>
          </cell>
        </row>
        <row r="3290">
          <cell r="A3290" t="str">
            <v xml:space="preserve">SUX </v>
          </cell>
        </row>
        <row r="3291">
          <cell r="A3291" t="str">
            <v xml:space="preserve">FSD </v>
          </cell>
        </row>
        <row r="3292">
          <cell r="A3292" t="str">
            <v xml:space="preserve">SIT </v>
          </cell>
        </row>
        <row r="3293">
          <cell r="A3293" t="str">
            <v xml:space="preserve">SBN </v>
          </cell>
        </row>
        <row r="3294">
          <cell r="A3294" t="str">
            <v xml:space="preserve">GEG </v>
          </cell>
        </row>
        <row r="3295">
          <cell r="A3295" t="str">
            <v xml:space="preserve">SPI </v>
          </cell>
        </row>
        <row r="3296">
          <cell r="A3296" t="str">
            <v xml:space="preserve">STC </v>
          </cell>
        </row>
        <row r="3297">
          <cell r="A3297" t="str">
            <v xml:space="preserve">SGU </v>
          </cell>
        </row>
        <row r="3298">
          <cell r="A3298" t="str">
            <v xml:space="preserve">STL </v>
          </cell>
        </row>
        <row r="3299">
          <cell r="A3299" t="str">
            <v xml:space="preserve">PIE </v>
          </cell>
        </row>
        <row r="3300">
          <cell r="A3300" t="str">
            <v xml:space="preserve">UNV </v>
          </cell>
        </row>
        <row r="3301">
          <cell r="A3301" t="str">
            <v xml:space="preserve">SCK </v>
          </cell>
        </row>
        <row r="3302">
          <cell r="A3302" t="str">
            <v xml:space="preserve">SYR </v>
          </cell>
        </row>
        <row r="3303">
          <cell r="A3303" t="str">
            <v xml:space="preserve">TLH </v>
          </cell>
        </row>
        <row r="3304">
          <cell r="A3304" t="str">
            <v xml:space="preserve">TPA </v>
          </cell>
        </row>
        <row r="3305">
          <cell r="A3305" t="str">
            <v xml:space="preserve">TEX </v>
          </cell>
        </row>
        <row r="3306">
          <cell r="A3306" t="str">
            <v xml:space="preserve">TXK </v>
          </cell>
        </row>
        <row r="3307">
          <cell r="A3307" t="str">
            <v xml:space="preserve">TOL </v>
          </cell>
        </row>
        <row r="3308">
          <cell r="A3308" t="str">
            <v xml:space="preserve">FOE </v>
          </cell>
        </row>
        <row r="3309">
          <cell r="A3309" t="str">
            <v xml:space="preserve">TVC </v>
          </cell>
        </row>
        <row r="3310">
          <cell r="A3310" t="str">
            <v xml:space="preserve">TTN </v>
          </cell>
        </row>
        <row r="3311">
          <cell r="A3311" t="str">
            <v xml:space="preserve">TRI </v>
          </cell>
        </row>
        <row r="3312">
          <cell r="A3312" t="str">
            <v xml:space="preserve">TUS </v>
          </cell>
        </row>
        <row r="3313">
          <cell r="A3313" t="str">
            <v xml:space="preserve">TUL </v>
          </cell>
        </row>
        <row r="3314">
          <cell r="A3314" t="str">
            <v xml:space="preserve">TUP </v>
          </cell>
        </row>
        <row r="3315">
          <cell r="A3315" t="str">
            <v xml:space="preserve">GCN </v>
          </cell>
        </row>
        <row r="3316">
          <cell r="A3316" t="str">
            <v xml:space="preserve">TWF </v>
          </cell>
        </row>
        <row r="3317">
          <cell r="A3317" t="str">
            <v xml:space="preserve">TYR </v>
          </cell>
        </row>
        <row r="3318">
          <cell r="A3318" t="str">
            <v xml:space="preserve">DUT </v>
          </cell>
        </row>
        <row r="3319">
          <cell r="A3319" t="str">
            <v xml:space="preserve">VDZ </v>
          </cell>
        </row>
        <row r="3320">
          <cell r="A3320" t="str">
            <v xml:space="preserve">VLD </v>
          </cell>
        </row>
        <row r="3321">
          <cell r="A3321" t="str">
            <v xml:space="preserve">VPS </v>
          </cell>
        </row>
        <row r="3322">
          <cell r="A3322" t="str">
            <v xml:space="preserve">VCT </v>
          </cell>
        </row>
        <row r="3323">
          <cell r="A3323" t="str">
            <v xml:space="preserve">VCV </v>
          </cell>
        </row>
        <row r="3324">
          <cell r="A3324" t="str">
            <v xml:space="preserve">MVY </v>
          </cell>
        </row>
        <row r="3325">
          <cell r="A3325" t="str">
            <v xml:space="preserve">ACT </v>
          </cell>
        </row>
        <row r="3326">
          <cell r="A3326" t="str">
            <v xml:space="preserve">ALW </v>
          </cell>
        </row>
        <row r="3327">
          <cell r="A3327" t="str">
            <v xml:space="preserve">ALO </v>
          </cell>
        </row>
        <row r="3328">
          <cell r="A3328" t="str">
            <v xml:space="preserve">EAT </v>
          </cell>
        </row>
        <row r="3329">
          <cell r="A3329" t="str">
            <v xml:space="preserve">PBI </v>
          </cell>
        </row>
        <row r="3330">
          <cell r="A3330" t="str">
            <v xml:space="preserve">HPN </v>
          </cell>
        </row>
        <row r="3331">
          <cell r="A3331" t="str">
            <v xml:space="preserve">ICT </v>
          </cell>
        </row>
        <row r="3332">
          <cell r="A3332" t="str">
            <v xml:space="preserve">SPS </v>
          </cell>
        </row>
        <row r="3333">
          <cell r="A3333" t="str">
            <v xml:space="preserve">AVP </v>
          </cell>
        </row>
        <row r="3334">
          <cell r="A3334" t="str">
            <v xml:space="preserve">IPT </v>
          </cell>
        </row>
        <row r="3335">
          <cell r="A3335" t="str">
            <v xml:space="preserve">ILM </v>
          </cell>
        </row>
        <row r="3336">
          <cell r="A3336" t="str">
            <v xml:space="preserve">BDL </v>
          </cell>
        </row>
        <row r="3337">
          <cell r="A3337" t="str">
            <v xml:space="preserve">ORH </v>
          </cell>
        </row>
        <row r="3338">
          <cell r="A3338" t="str">
            <v xml:space="preserve">YKM </v>
          </cell>
        </row>
        <row r="3339">
          <cell r="A3339" t="str">
            <v xml:space="preserve">YAK </v>
          </cell>
        </row>
        <row r="3340">
          <cell r="A3340" t="str">
            <v xml:space="preserve">BHK </v>
          </cell>
        </row>
        <row r="3341">
          <cell r="A3341" t="str">
            <v xml:space="preserve">SKD </v>
          </cell>
        </row>
        <row r="3342">
          <cell r="A3342" t="str">
            <v xml:space="preserve">TAS </v>
          </cell>
        </row>
        <row r="3343">
          <cell r="A3343" t="str">
            <v xml:space="preserve">TMJ </v>
          </cell>
        </row>
        <row r="3344">
          <cell r="A3344" t="str">
            <v xml:space="preserve">UGC </v>
          </cell>
        </row>
        <row r="3345">
          <cell r="A3345" t="str">
            <v xml:space="preserve">SON </v>
          </cell>
        </row>
        <row r="3346">
          <cell r="A3346" t="str">
            <v xml:space="preserve">VLI </v>
          </cell>
        </row>
        <row r="3347">
          <cell r="A3347" t="str">
            <v xml:space="preserve">AGV </v>
          </cell>
        </row>
        <row r="3348">
          <cell r="A3348" t="str">
            <v xml:space="preserve">AAO </v>
          </cell>
        </row>
        <row r="3349">
          <cell r="A3349" t="str">
            <v xml:space="preserve">BNS </v>
          </cell>
        </row>
        <row r="3350">
          <cell r="A3350" t="str">
            <v xml:space="preserve">BRM </v>
          </cell>
        </row>
        <row r="3351">
          <cell r="A3351" t="str">
            <v xml:space="preserve">CLZ </v>
          </cell>
        </row>
        <row r="3352">
          <cell r="A3352" t="str">
            <v xml:space="preserve">CAJ </v>
          </cell>
        </row>
        <row r="3353">
          <cell r="A3353" t="str">
            <v xml:space="preserve">VCR </v>
          </cell>
        </row>
        <row r="3354">
          <cell r="A3354" t="str">
            <v xml:space="preserve">CUP </v>
          </cell>
        </row>
        <row r="3355">
          <cell r="A3355" t="str">
            <v xml:space="preserve">CBL </v>
          </cell>
        </row>
        <row r="3356">
          <cell r="A3356" t="str">
            <v xml:space="preserve">CGU </v>
          </cell>
        </row>
        <row r="3357">
          <cell r="A3357" t="str">
            <v xml:space="preserve">CZE </v>
          </cell>
        </row>
        <row r="3358">
          <cell r="A3358" t="str">
            <v xml:space="preserve">CUM </v>
          </cell>
        </row>
        <row r="3359">
          <cell r="A3359" t="str">
            <v xml:space="preserve">VIG </v>
          </cell>
        </row>
        <row r="3360">
          <cell r="A3360" t="str">
            <v xml:space="preserve">GUQ </v>
          </cell>
        </row>
        <row r="3361">
          <cell r="A3361" t="str">
            <v xml:space="preserve">GUI </v>
          </cell>
        </row>
        <row r="3362">
          <cell r="A3362" t="str">
            <v xml:space="preserve">LFR </v>
          </cell>
        </row>
        <row r="3363">
          <cell r="A3363" t="str">
            <v xml:space="preserve">CCS </v>
          </cell>
        </row>
        <row r="3364">
          <cell r="A3364" t="str">
            <v xml:space="preserve">MAR </v>
          </cell>
        </row>
        <row r="3365">
          <cell r="A3365" t="str">
            <v xml:space="preserve">PMV </v>
          </cell>
        </row>
        <row r="3366">
          <cell r="A3366" t="str">
            <v xml:space="preserve">MUN </v>
          </cell>
        </row>
        <row r="3367">
          <cell r="A3367" t="str">
            <v xml:space="preserve">MRD </v>
          </cell>
        </row>
        <row r="3368">
          <cell r="A3368" t="str">
            <v xml:space="preserve">PYH </v>
          </cell>
        </row>
        <row r="3369">
          <cell r="A3369" t="str">
            <v xml:space="preserve">PBL </v>
          </cell>
        </row>
        <row r="3370">
          <cell r="A3370" t="str">
            <v xml:space="preserve">SCI </v>
          </cell>
        </row>
        <row r="3371">
          <cell r="A3371" t="str">
            <v xml:space="preserve">SNF </v>
          </cell>
        </row>
        <row r="3372">
          <cell r="A3372" t="str">
            <v xml:space="preserve">SFD </v>
          </cell>
        </row>
        <row r="3373">
          <cell r="A3373" t="str">
            <v xml:space="preserve">SOM </v>
          </cell>
        </row>
        <row r="3374">
          <cell r="A3374" t="str">
            <v xml:space="preserve">STD </v>
          </cell>
        </row>
        <row r="3375">
          <cell r="A3375" t="str">
            <v xml:space="preserve">TUV </v>
          </cell>
        </row>
        <row r="3376">
          <cell r="A3376" t="str">
            <v xml:space="preserve">TMO </v>
          </cell>
        </row>
        <row r="3377">
          <cell r="A3377" t="str">
            <v xml:space="preserve">VLN </v>
          </cell>
        </row>
        <row r="3378">
          <cell r="A3378" t="str">
            <v xml:space="preserve">VLV </v>
          </cell>
        </row>
        <row r="3379">
          <cell r="A3379" t="str">
            <v xml:space="preserve">VDP </v>
          </cell>
        </row>
        <row r="3380">
          <cell r="A3380" t="str">
            <v xml:space="preserve">AUH </v>
          </cell>
        </row>
        <row r="3381">
          <cell r="A3381" t="str">
            <v xml:space="preserve">AAN </v>
          </cell>
        </row>
        <row r="3382">
          <cell r="A3382" t="str">
            <v xml:space="preserve">AZI </v>
          </cell>
        </row>
        <row r="3383">
          <cell r="A3383" t="str">
            <v xml:space="preserve">DXB </v>
          </cell>
        </row>
        <row r="3384">
          <cell r="A3384" t="str">
            <v xml:space="preserve">FJR </v>
          </cell>
        </row>
        <row r="3385">
          <cell r="A3385" t="str">
            <v xml:space="preserve">RKT </v>
          </cell>
        </row>
        <row r="3386">
          <cell r="A3386" t="str">
            <v xml:space="preserve">SHJ </v>
          </cell>
        </row>
        <row r="3387">
          <cell r="A3387" t="str">
            <v xml:space="preserve">BMV </v>
          </cell>
        </row>
        <row r="3388">
          <cell r="A3388" t="str">
            <v xml:space="preserve">VCA </v>
          </cell>
        </row>
        <row r="3389">
          <cell r="A3389" t="str">
            <v xml:space="preserve">VCS </v>
          </cell>
        </row>
        <row r="3390">
          <cell r="A3390" t="str">
            <v xml:space="preserve">DAD </v>
          </cell>
        </row>
        <row r="3391">
          <cell r="A3391" t="str">
            <v xml:space="preserve">DIN </v>
          </cell>
        </row>
        <row r="3392">
          <cell r="A3392" t="str">
            <v xml:space="preserve">HPH </v>
          </cell>
        </row>
        <row r="3393">
          <cell r="A3393" t="str">
            <v xml:space="preserve">HAN </v>
          </cell>
        </row>
        <row r="3394">
          <cell r="A3394" t="str">
            <v xml:space="preserve">SGN </v>
          </cell>
        </row>
        <row r="3395">
          <cell r="A3395" t="str">
            <v xml:space="preserve">HUI </v>
          </cell>
        </row>
        <row r="3396">
          <cell r="A3396" t="str">
            <v xml:space="preserve">CXR </v>
          </cell>
        </row>
        <row r="3397">
          <cell r="A3397" t="str">
            <v xml:space="preserve">PQC </v>
          </cell>
        </row>
        <row r="3398">
          <cell r="A3398" t="str">
            <v xml:space="preserve">PXU </v>
          </cell>
        </row>
        <row r="3399">
          <cell r="A3399" t="str">
            <v xml:space="preserve">UIH </v>
          </cell>
        </row>
        <row r="3400">
          <cell r="A3400" t="str">
            <v xml:space="preserve">TBB </v>
          </cell>
        </row>
        <row r="3401">
          <cell r="A3401" t="str">
            <v xml:space="preserve">VII </v>
          </cell>
        </row>
        <row r="3402">
          <cell r="A3402" t="str">
            <v xml:space="preserve">BQT </v>
          </cell>
        </row>
        <row r="3403">
          <cell r="A3403" t="str">
            <v xml:space="preserve">GME </v>
          </cell>
        </row>
        <row r="3404">
          <cell r="A3404" t="str">
            <v xml:space="preserve">GNA </v>
          </cell>
        </row>
        <row r="3405">
          <cell r="A3405" t="str">
            <v xml:space="preserve">MHP </v>
          </cell>
        </row>
        <row r="3406">
          <cell r="A3406" t="str">
            <v xml:space="preserve">VTB </v>
          </cell>
        </row>
        <row r="3407">
          <cell r="A3407" t="str">
            <v xml:space="preserve">BGU </v>
          </cell>
        </row>
        <row r="3408">
          <cell r="A3408" t="str">
            <v xml:space="preserve">BGF </v>
          </cell>
        </row>
        <row r="3409">
          <cell r="A3409" t="str">
            <v xml:space="preserve">BBT </v>
          </cell>
        </row>
        <row r="3410">
          <cell r="A3410" t="str">
            <v xml:space="preserve">BOP </v>
          </cell>
        </row>
        <row r="3411">
          <cell r="A3411" t="str">
            <v xml:space="preserve">LCA </v>
          </cell>
        </row>
        <row r="3412">
          <cell r="A3412" t="str">
            <v xml:space="preserve">ECN </v>
          </cell>
        </row>
        <row r="3413">
          <cell r="A3413" t="str">
            <v xml:space="preserve">PFO </v>
          </cell>
        </row>
        <row r="3414">
          <cell r="A3414" t="str">
            <v>MUC</v>
          </cell>
        </row>
      </sheetData>
      <sheetData sheetId="27"/>
      <sheetData sheetId="28">
        <row r="1">
          <cell r="A1" t="str">
            <v>Zugtypen</v>
          </cell>
          <cell r="G1" t="str">
            <v>Pauschalisiert Zug</v>
          </cell>
        </row>
        <row r="2">
          <cell r="A2" t="str">
            <v>Wahlmöglichkeiten</v>
          </cell>
          <cell r="G2" t="str">
            <v>Wahlmöglichkeiten</v>
          </cell>
        </row>
        <row r="3">
          <cell r="A3" t="str">
            <v>ICE</v>
          </cell>
          <cell r="G3" t="str">
            <v>ICE &gt; 500</v>
          </cell>
        </row>
        <row r="4">
          <cell r="A4" t="str">
            <v>IC</v>
          </cell>
          <cell r="G4" t="str">
            <v>ICE &lt; 500</v>
          </cell>
        </row>
        <row r="5">
          <cell r="A5" t="str">
            <v>IR</v>
          </cell>
          <cell r="G5" t="str">
            <v>IC &lt; 500</v>
          </cell>
        </row>
        <row r="6">
          <cell r="A6" t="str">
            <v>Regio</v>
          </cell>
          <cell r="G6" t="str">
            <v>IR &lt; 300</v>
          </cell>
        </row>
        <row r="7">
          <cell r="A7" t="str">
            <v>unbekannt</v>
          </cell>
          <cell r="G7" t="str">
            <v>Regio &lt; 100</v>
          </cell>
        </row>
        <row r="8">
          <cell r="A8">
            <v>0</v>
          </cell>
        </row>
      </sheetData>
      <sheetData sheetId="29">
        <row r="1">
          <cell r="A1" t="str">
            <v>Heizungsarten</v>
          </cell>
          <cell r="K1" t="str">
            <v>Berechnungsgrundlage</v>
          </cell>
        </row>
        <row r="2">
          <cell r="A2" t="str">
            <v>Wahlmöglichkeiten</v>
          </cell>
          <cell r="K2" t="str">
            <v>Wahlmöglichkeiten</v>
          </cell>
        </row>
        <row r="3">
          <cell r="A3" t="str">
            <v>Heizöl</v>
          </cell>
          <cell r="K3" t="str">
            <v>Energie</v>
          </cell>
        </row>
        <row r="4">
          <cell r="A4" t="str">
            <v>Gas</v>
          </cell>
          <cell r="K4" t="str">
            <v>Volumen/Masse</v>
          </cell>
        </row>
        <row r="5">
          <cell r="A5" t="str">
            <v>Nachtspeicher</v>
          </cell>
        </row>
        <row r="6">
          <cell r="A6" t="str">
            <v>Fernwärme</v>
          </cell>
        </row>
        <row r="7">
          <cell r="A7" t="str">
            <v>Flüssiggas</v>
          </cell>
        </row>
        <row r="8">
          <cell r="A8" t="str">
            <v>Stückholz</v>
          </cell>
        </row>
        <row r="9">
          <cell r="A9" t="str">
            <v>Hackschnitzel</v>
          </cell>
        </row>
        <row r="10">
          <cell r="A10" t="str">
            <v>Holz-Pellets</v>
          </cell>
        </row>
        <row r="11">
          <cell r="A11" t="str">
            <v>Rapsöl</v>
          </cell>
        </row>
        <row r="12">
          <cell r="A12">
            <v>0</v>
          </cell>
        </row>
      </sheetData>
      <sheetData sheetId="30">
        <row r="1">
          <cell r="B1">
            <v>0</v>
          </cell>
          <cell r="G1" t="str">
            <v>Pauschal Fahrzeugklasse/Treibstoff</v>
          </cell>
          <cell r="R1" t="str">
            <v>Fahrzeugklassen</v>
          </cell>
          <cell r="T1" t="str">
            <v>Pauschal Fahrzeugklassen</v>
          </cell>
          <cell r="V1" t="str">
            <v>Pauschal Treibstoff</v>
          </cell>
        </row>
        <row r="2">
          <cell r="B2" t="str">
            <v>Benzin</v>
          </cell>
          <cell r="R2" t="str">
            <v>Auswahl</v>
          </cell>
          <cell r="T2" t="str">
            <v>Auswahl</v>
          </cell>
          <cell r="V2" t="str">
            <v>Auswahl</v>
          </cell>
        </row>
        <row r="3">
          <cell r="B3">
            <v>2.0264999999999999E-4</v>
          </cell>
          <cell r="G3" t="str">
            <v>Überwiegend Kleinwagen</v>
          </cell>
          <cell r="R3" t="str">
            <v>Kleinwagen</v>
          </cell>
          <cell r="T3" t="str">
            <v>Überwiegend Kleinwagen</v>
          </cell>
          <cell r="V3" t="str">
            <v>Überwiegend Benzin</v>
          </cell>
        </row>
        <row r="4">
          <cell r="B4">
            <v>1.8276999999999999E-4</v>
          </cell>
          <cell r="G4" t="str">
            <v>Überwiegend Mittelklasse</v>
          </cell>
          <cell r="R4" t="str">
            <v>Mittelklasse</v>
          </cell>
          <cell r="T4" t="str">
            <v>Überwiegend Mittelklasse</v>
          </cell>
          <cell r="V4" t="str">
            <v>Überwiegend Diesel</v>
          </cell>
        </row>
        <row r="5">
          <cell r="B5">
            <v>3.1550000000000003E-4</v>
          </cell>
          <cell r="G5" t="str">
            <v>Überwiegend Oberklasse</v>
          </cell>
          <cell r="R5" t="str">
            <v>Oberklasse</v>
          </cell>
          <cell r="T5" t="str">
            <v>Überwiegend Oberklasse</v>
          </cell>
          <cell r="V5" t="str">
            <v>Überwiegend Autogas</v>
          </cell>
        </row>
        <row r="6">
          <cell r="B6">
            <v>2.8537459999999999E-3</v>
          </cell>
          <cell r="G6" t="str">
            <v>Überwiegend Klein- und Mittelklasse</v>
          </cell>
          <cell r="T6" t="str">
            <v>Überwiegend Klein- und Mittelklasse</v>
          </cell>
          <cell r="V6" t="str">
            <v>Diesel und Benzin-Mix</v>
          </cell>
        </row>
        <row r="7">
          <cell r="G7" t="str">
            <v>Überwiegend Mittel- und Oberklasse</v>
          </cell>
          <cell r="T7" t="str">
            <v>Überwiegend Mittel- und Oberklasse</v>
          </cell>
          <cell r="V7" t="str">
            <v>Benzin und Autogas-Mix</v>
          </cell>
        </row>
        <row r="8">
          <cell r="V8" t="str">
            <v>Diesel und Autogas-Mix</v>
          </cell>
        </row>
      </sheetData>
      <sheetData sheetId="31">
        <row r="1">
          <cell r="A1" t="str">
            <v>Flugtypen</v>
          </cell>
        </row>
        <row r="2">
          <cell r="A2" t="str">
            <v>Entfernung untere Grenze</v>
          </cell>
        </row>
        <row r="3">
          <cell r="A3">
            <v>0</v>
          </cell>
        </row>
        <row r="4">
          <cell r="A4">
            <v>500</v>
          </cell>
        </row>
        <row r="5">
          <cell r="A5">
            <v>3500</v>
          </cell>
        </row>
      </sheetData>
      <sheetData sheetId="32">
        <row r="1">
          <cell r="A1" t="str">
            <v>Pendler</v>
          </cell>
          <cell r="G1" t="str">
            <v>Pauschal Pendler</v>
          </cell>
        </row>
        <row r="2">
          <cell r="A2" t="str">
            <v>Wahlmöglichkeiten</v>
          </cell>
          <cell r="G2" t="str">
            <v>Wahlmöglichkeiten</v>
          </cell>
        </row>
        <row r="3">
          <cell r="A3" t="str">
            <v>DB Regional</v>
          </cell>
          <cell r="G3" t="str">
            <v>DB Regional</v>
          </cell>
        </row>
        <row r="4">
          <cell r="A4" t="str">
            <v>S- U-Bahn</v>
          </cell>
          <cell r="G4" t="str">
            <v>S- U-Bahn</v>
          </cell>
        </row>
        <row r="5">
          <cell r="A5" t="str">
            <v>S- Bahn</v>
          </cell>
          <cell r="G5" t="str">
            <v>Bus/ Tram</v>
          </cell>
        </row>
        <row r="6">
          <cell r="A6" t="str">
            <v>U-Bahn</v>
          </cell>
          <cell r="G6" t="str">
            <v>Auto</v>
          </cell>
        </row>
        <row r="7">
          <cell r="A7" t="str">
            <v>Bus/ Tram</v>
          </cell>
          <cell r="G7" t="str">
            <v>Fahrrad</v>
          </cell>
        </row>
        <row r="8">
          <cell r="A8" t="str">
            <v>Straßenbahn</v>
          </cell>
        </row>
        <row r="9">
          <cell r="A9" t="str">
            <v>Bus</v>
          </cell>
        </row>
        <row r="10">
          <cell r="A10" t="str">
            <v>Fahrrad/ Fußweg</v>
          </cell>
        </row>
      </sheetData>
      <sheetData sheetId="33">
        <row r="1">
          <cell r="A1" t="str">
            <v>Taxen</v>
          </cell>
        </row>
        <row r="2">
          <cell r="A2" t="str">
            <v>Wahlmöglichkeiten</v>
          </cell>
        </row>
        <row r="3">
          <cell r="A3" t="str">
            <v>Pauschalwert</v>
          </cell>
        </row>
        <row r="4">
          <cell r="A4" t="str">
            <v>Fahrtkosten</v>
          </cell>
        </row>
        <row r="5">
          <cell r="A5">
            <v>0</v>
          </cell>
        </row>
        <row r="6">
          <cell r="A6">
            <v>0</v>
          </cell>
        </row>
        <row r="7">
          <cell r="A7">
            <v>0</v>
          </cell>
        </row>
      </sheetData>
      <sheetData sheetId="34">
        <row r="1">
          <cell r="A1" t="str">
            <v>Hotel</v>
          </cell>
          <cell r="G1" t="str">
            <v>Pauschal Hotel</v>
          </cell>
        </row>
        <row r="2">
          <cell r="A2" t="str">
            <v>Wahlmöglichkeiten</v>
          </cell>
          <cell r="G2" t="str">
            <v>Wahlmöglichkeiten</v>
          </cell>
        </row>
        <row r="3">
          <cell r="A3" t="str">
            <v>untere</v>
          </cell>
          <cell r="G3" t="str">
            <v>Anzahl Übernachtungen</v>
          </cell>
        </row>
        <row r="4">
          <cell r="A4" t="str">
            <v>mittlere</v>
          </cell>
          <cell r="G4">
            <v>0</v>
          </cell>
        </row>
        <row r="5">
          <cell r="A5" t="str">
            <v>obere</v>
          </cell>
          <cell r="G5">
            <v>0</v>
          </cell>
        </row>
        <row r="6">
          <cell r="A6">
            <v>0</v>
          </cell>
          <cell r="G6">
            <v>0</v>
          </cell>
        </row>
        <row r="7">
          <cell r="A7">
            <v>0</v>
          </cell>
          <cell r="G7">
            <v>0</v>
          </cell>
        </row>
        <row r="8">
          <cell r="G8">
            <v>0</v>
          </cell>
        </row>
        <row r="9">
          <cell r="G9">
            <v>0</v>
          </cell>
        </row>
        <row r="10">
          <cell r="G10">
            <v>0</v>
          </cell>
        </row>
        <row r="11">
          <cell r="G11">
            <v>0</v>
          </cell>
        </row>
      </sheetData>
      <sheetData sheetId="35">
        <row r="1">
          <cell r="A1" t="str">
            <v>Transportmittel</v>
          </cell>
          <cell r="G1" t="str">
            <v>Emmissionsfaktor je Liter</v>
          </cell>
        </row>
        <row r="2">
          <cell r="A2" t="str">
            <v>Wahlmöglichkeiten</v>
          </cell>
          <cell r="G2" t="str">
            <v>Wahlmöglichkeiten</v>
          </cell>
        </row>
        <row r="3">
          <cell r="A3" t="str">
            <v>Lastwagen (&gt; 7,5 t)</v>
          </cell>
          <cell r="G3" t="str">
            <v>Diesel</v>
          </cell>
        </row>
        <row r="4">
          <cell r="A4" t="str">
            <v>Lastwagen (3,5 - 7,5 t)</v>
          </cell>
          <cell r="G4">
            <v>0</v>
          </cell>
        </row>
        <row r="5">
          <cell r="A5" t="str">
            <v>Transporter (3,5 t)</v>
          </cell>
          <cell r="G5">
            <v>0</v>
          </cell>
        </row>
        <row r="6">
          <cell r="A6" t="str">
            <v>Van/ Kleintransporter (&lt; 3,5 t)</v>
          </cell>
          <cell r="G6">
            <v>0</v>
          </cell>
        </row>
        <row r="7">
          <cell r="A7">
            <v>0</v>
          </cell>
          <cell r="G7">
            <v>0</v>
          </cell>
        </row>
        <row r="8">
          <cell r="G8">
            <v>0</v>
          </cell>
        </row>
        <row r="9">
          <cell r="G9">
            <v>0</v>
          </cell>
        </row>
        <row r="10">
          <cell r="G10">
            <v>0</v>
          </cell>
        </row>
        <row r="11">
          <cell r="G11">
            <v>0</v>
          </cell>
        </row>
      </sheetData>
      <sheetData sheetId="36">
        <row r="1">
          <cell r="A1" t="str">
            <v>Papierqualität</v>
          </cell>
          <cell r="G1" t="str">
            <v>Format</v>
          </cell>
          <cell r="M1" t="str">
            <v>Papiergewicht</v>
          </cell>
          <cell r="S1" t="str">
            <v>Druck</v>
          </cell>
          <cell r="Y1" t="str">
            <v>Druckfarben</v>
          </cell>
          <cell r="AE1" t="str">
            <v>Pauschal Format</v>
          </cell>
          <cell r="AK1" t="str">
            <v>Pauschal Papiergewicht</v>
          </cell>
          <cell r="AQ1" t="str">
            <v>Pauschal Papierqualität</v>
          </cell>
          <cell r="BC1" t="str">
            <v>gestrichen</v>
          </cell>
        </row>
        <row r="2">
          <cell r="A2" t="str">
            <v>Wahlmöglichkeiten</v>
          </cell>
          <cell r="G2" t="str">
            <v>Wahlmöglichkeiten</v>
          </cell>
          <cell r="M2" t="str">
            <v>Wahlmöglichkeiten</v>
          </cell>
          <cell r="S2" t="str">
            <v>Wahlmöglichkeiten</v>
          </cell>
          <cell r="Y2" t="str">
            <v>Wahlmöglichkeiten</v>
          </cell>
          <cell r="AE2" t="str">
            <v>Wahlmöglichkeiten</v>
          </cell>
          <cell r="AK2" t="str">
            <v>Wahlmöglichkeiten</v>
          </cell>
          <cell r="AQ2" t="str">
            <v>Wahlmöglichkeiten</v>
          </cell>
          <cell r="BC2" t="str">
            <v>Wahlmöglichkeiten</v>
          </cell>
        </row>
        <row r="3">
          <cell r="A3" t="str">
            <v>Kopierpapier weiß, holzfrei</v>
          </cell>
          <cell r="G3" t="str">
            <v>DIN A0 (841x1189)</v>
          </cell>
          <cell r="M3">
            <v>60</v>
          </cell>
          <cell r="S3" t="str">
            <v>einseitig</v>
          </cell>
          <cell r="Y3" t="str">
            <v>schwarz/ weiß</v>
          </cell>
          <cell r="AE3" t="str">
            <v>DIN A0</v>
          </cell>
          <cell r="AK3">
            <v>100</v>
          </cell>
          <cell r="AQ3" t="str">
            <v>Papier weiß</v>
          </cell>
          <cell r="BC3" t="str">
            <v>gestrichen</v>
          </cell>
        </row>
        <row r="4">
          <cell r="A4" t="str">
            <v>Recyclingpapier</v>
          </cell>
          <cell r="G4" t="str">
            <v>DIN A1 (594x841)</v>
          </cell>
          <cell r="M4">
            <v>80</v>
          </cell>
          <cell r="S4" t="str">
            <v>zweiseitig</v>
          </cell>
          <cell r="Y4" t="str">
            <v>graustufen</v>
          </cell>
          <cell r="AE4" t="str">
            <v>DIN A1</v>
          </cell>
          <cell r="BC4" t="str">
            <v>ungestrichen</v>
          </cell>
        </row>
        <row r="5">
          <cell r="A5" t="str">
            <v>Hochglanzpapier</v>
          </cell>
          <cell r="G5" t="str">
            <v>DIN A2 (420x594)</v>
          </cell>
          <cell r="M5">
            <v>100</v>
          </cell>
          <cell r="Y5" t="str">
            <v>farbig</v>
          </cell>
          <cell r="AE5" t="str">
            <v>DIN A2</v>
          </cell>
          <cell r="BC5" t="str">
            <v>unbekannt</v>
          </cell>
        </row>
        <row r="6">
          <cell r="A6" t="str">
            <v>LWC</v>
          </cell>
          <cell r="G6" t="str">
            <v>DIN A3 (297x420)</v>
          </cell>
          <cell r="M6">
            <v>120</v>
          </cell>
          <cell r="AE6" t="str">
            <v>DIN A3</v>
          </cell>
        </row>
        <row r="7">
          <cell r="A7" t="str">
            <v>HWC</v>
          </cell>
          <cell r="G7" t="str">
            <v>DIN A4 (210x297)</v>
          </cell>
          <cell r="M7">
            <v>130</v>
          </cell>
          <cell r="AE7" t="str">
            <v>DIN A4</v>
          </cell>
        </row>
        <row r="8">
          <cell r="A8" t="str">
            <v>Umschlag, weiß</v>
          </cell>
          <cell r="G8" t="str">
            <v>DIN A5 (148x210)</v>
          </cell>
          <cell r="M8">
            <v>150</v>
          </cell>
          <cell r="AE8" t="str">
            <v>DIN A5</v>
          </cell>
        </row>
        <row r="9">
          <cell r="A9" t="str">
            <v>Umschlag, braun</v>
          </cell>
          <cell r="G9" t="str">
            <v>DIN A6 (105x148)</v>
          </cell>
          <cell r="M9">
            <v>160</v>
          </cell>
          <cell r="AE9" t="str">
            <v>DIN A6</v>
          </cell>
        </row>
        <row r="10">
          <cell r="A10" t="str">
            <v>Karton</v>
          </cell>
          <cell r="G10" t="str">
            <v>DIN A7 (74x105)</v>
          </cell>
          <cell r="M10">
            <v>170</v>
          </cell>
          <cell r="AE10" t="str">
            <v>Briefumschlag DIN Lang</v>
          </cell>
        </row>
        <row r="11">
          <cell r="G11" t="str">
            <v>DIN A8 (52x74)</v>
          </cell>
          <cell r="M11">
            <v>180</v>
          </cell>
          <cell r="AE11" t="str">
            <v>Briefumschlag DIN C6/5</v>
          </cell>
        </row>
        <row r="12">
          <cell r="G12" t="str">
            <v>DIN A9 (37x52)</v>
          </cell>
          <cell r="M12">
            <v>200</v>
          </cell>
          <cell r="AE12" t="str">
            <v>Briefumschlag C4</v>
          </cell>
        </row>
        <row r="13">
          <cell r="G13" t="str">
            <v>DIN A10 (26x37)</v>
          </cell>
          <cell r="M13">
            <v>250</v>
          </cell>
        </row>
        <row r="14">
          <cell r="G14" t="str">
            <v>DIN B0</v>
          </cell>
          <cell r="M14">
            <v>300</v>
          </cell>
        </row>
        <row r="15">
          <cell r="G15" t="str">
            <v>BIN B1</v>
          </cell>
        </row>
        <row r="16">
          <cell r="G16" t="str">
            <v>DIN B2</v>
          </cell>
        </row>
        <row r="17">
          <cell r="G17" t="str">
            <v>DIN B3</v>
          </cell>
        </row>
        <row r="18">
          <cell r="G18" t="str">
            <v>BIN B4</v>
          </cell>
        </row>
        <row r="19">
          <cell r="G19" t="str">
            <v>DIN B5</v>
          </cell>
        </row>
        <row r="20">
          <cell r="G20" t="str">
            <v>DIN B6</v>
          </cell>
        </row>
        <row r="21">
          <cell r="G21" t="str">
            <v>DIN C0</v>
          </cell>
        </row>
        <row r="22">
          <cell r="G22" t="str">
            <v>DIN C1</v>
          </cell>
        </row>
        <row r="23">
          <cell r="G23" t="str">
            <v>DIN C2</v>
          </cell>
        </row>
        <row r="24">
          <cell r="G24" t="str">
            <v>DIN C3</v>
          </cell>
        </row>
        <row r="25">
          <cell r="G25" t="str">
            <v>DIN C4</v>
          </cell>
        </row>
        <row r="26">
          <cell r="G26" t="str">
            <v>DIN C5</v>
          </cell>
        </row>
        <row r="27">
          <cell r="G27" t="str">
            <v>DIN C6</v>
          </cell>
        </row>
        <row r="28">
          <cell r="G28" t="str">
            <v>DIN Lang (210x110)</v>
          </cell>
        </row>
        <row r="29">
          <cell r="G29" t="str">
            <v>Briefumschlag DIN C6/5</v>
          </cell>
        </row>
        <row r="30">
          <cell r="G30" t="str">
            <v>Biefumschlag US Letter</v>
          </cell>
        </row>
        <row r="31">
          <cell r="G31" t="str">
            <v>210x400</v>
          </cell>
        </row>
        <row r="32">
          <cell r="G32" t="str">
            <v>210x315</v>
          </cell>
        </row>
        <row r="33">
          <cell r="G33" t="str">
            <v>360x270</v>
          </cell>
        </row>
        <row r="34">
          <cell r="G34" t="str">
            <v>210x525</v>
          </cell>
        </row>
        <row r="35">
          <cell r="G35" t="str">
            <v>100x70</v>
          </cell>
        </row>
        <row r="36">
          <cell r="G36" t="str">
            <v>40x70</v>
          </cell>
        </row>
        <row r="37">
          <cell r="G37" t="str">
            <v>210x630</v>
          </cell>
        </row>
        <row r="38">
          <cell r="G38" t="str">
            <v>Postkarte (105x148)</v>
          </cell>
        </row>
        <row r="39">
          <cell r="G39" t="str">
            <v>12x25</v>
          </cell>
        </row>
        <row r="40">
          <cell r="G40" t="str">
            <v>210x210</v>
          </cell>
        </row>
        <row r="41">
          <cell r="G41" t="str">
            <v>Visitenkarten</v>
          </cell>
        </row>
        <row r="42">
          <cell r="G42" t="str">
            <v>Grußarten</v>
          </cell>
        </row>
        <row r="43">
          <cell r="G43" t="str">
            <v>Aufkleber</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_Eingaben"/>
      <sheetName val="Grunddaten"/>
      <sheetName val="Büro"/>
      <sheetName val="Bahn"/>
      <sheetName val="Bahn Pauschale"/>
      <sheetName val="Auto"/>
      <sheetName val="Auto Pauschale"/>
      <sheetName val="Flug"/>
      <sheetName val="Flug Pauschale"/>
      <sheetName val="Pendler"/>
      <sheetName val="Pendler Pauschale"/>
      <sheetName val="Taxi"/>
      <sheetName val="Taxi Pauschale"/>
      <sheetName val="Hotel"/>
      <sheetName val="Hotel Pauschale"/>
      <sheetName val="Druck"/>
      <sheetName val="Papier Pauschale"/>
      <sheetName val="Logistik"/>
      <sheetName val="Logistik Pauschale"/>
      <sheetName val="Messen"/>
      <sheetName val="Messe_Auto"/>
      <sheetName val="Messe_Bahn"/>
      <sheetName val="Messe_Flugzeug"/>
      <sheetName val="Messe_Hotel"/>
      <sheetName val="Messe_Logistik"/>
      <sheetName val="Ergebnis_Druck"/>
      <sheetName val="Data"/>
      <sheetName val="Faktor"/>
      <sheetName val="Faktoren Bahn"/>
      <sheetName val="Faktoren Büro"/>
      <sheetName val="Faktoren Auto"/>
      <sheetName val="Faktoren Flugzeug"/>
      <sheetName val="Faktoren Pendler"/>
      <sheetName val="Faktoren Taxen"/>
      <sheetName val="Faktoren Hotel"/>
      <sheetName val="Faktoren Logistik"/>
      <sheetName val="Faktoren Papi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
          <cell r="A1" t="str">
            <v>Aufkleber</v>
          </cell>
        </row>
        <row r="2">
          <cell r="A2" t="str">
            <v xml:space="preserve">CCN </v>
          </cell>
        </row>
        <row r="3">
          <cell r="A3" t="str">
            <v xml:space="preserve">FBD </v>
          </cell>
        </row>
        <row r="4">
          <cell r="A4" t="str">
            <v xml:space="preserve">FAH </v>
          </cell>
        </row>
        <row r="5">
          <cell r="A5" t="str">
            <v xml:space="preserve">HEA </v>
          </cell>
        </row>
        <row r="6">
          <cell r="A6" t="str">
            <v xml:space="preserve">JAA </v>
          </cell>
        </row>
        <row r="7">
          <cell r="A7" t="str">
            <v xml:space="preserve">KBL </v>
          </cell>
        </row>
        <row r="8">
          <cell r="A8" t="str">
            <v xml:space="preserve">KDH </v>
          </cell>
        </row>
        <row r="9">
          <cell r="A9" t="str">
            <v xml:space="preserve">KHT </v>
          </cell>
        </row>
        <row r="10">
          <cell r="A10" t="str">
            <v xml:space="preserve">UND </v>
          </cell>
        </row>
        <row r="11">
          <cell r="A11" t="str">
            <v xml:space="preserve">MZR </v>
          </cell>
        </row>
        <row r="12">
          <cell r="A12" t="str">
            <v xml:space="preserve">ABS </v>
          </cell>
        </row>
        <row r="13">
          <cell r="A13" t="str">
            <v xml:space="preserve">ALY </v>
          </cell>
        </row>
        <row r="14">
          <cell r="A14" t="str">
            <v xml:space="preserve">ASW </v>
          </cell>
        </row>
        <row r="15">
          <cell r="A15" t="str">
            <v xml:space="preserve">ATZ </v>
          </cell>
        </row>
        <row r="16">
          <cell r="A16" t="str">
            <v xml:space="preserve">HBE </v>
          </cell>
        </row>
        <row r="17">
          <cell r="A17" t="str">
            <v xml:space="preserve">CAI </v>
          </cell>
        </row>
        <row r="18">
          <cell r="A18" t="str">
            <v xml:space="preserve">DAK </v>
          </cell>
        </row>
        <row r="19">
          <cell r="A19" t="str">
            <v xml:space="preserve">AAC </v>
          </cell>
        </row>
        <row r="20">
          <cell r="A20" t="str">
            <v xml:space="preserve">UVL </v>
          </cell>
        </row>
        <row r="21">
          <cell r="A21" t="str">
            <v xml:space="preserve">ELT </v>
          </cell>
        </row>
        <row r="22">
          <cell r="A22" t="str">
            <v xml:space="preserve">HRG </v>
          </cell>
        </row>
        <row r="23">
          <cell r="A23" t="str">
            <v xml:space="preserve">LXR </v>
          </cell>
        </row>
        <row r="24">
          <cell r="A24" t="str">
            <v xml:space="preserve">RMF </v>
          </cell>
        </row>
        <row r="25">
          <cell r="A25" t="str">
            <v xml:space="preserve">MUH </v>
          </cell>
        </row>
        <row r="26">
          <cell r="A26" t="str">
            <v xml:space="preserve">PSD </v>
          </cell>
        </row>
        <row r="27">
          <cell r="A27" t="str">
            <v xml:space="preserve">GSQ </v>
          </cell>
        </row>
        <row r="28">
          <cell r="A28" t="str">
            <v xml:space="preserve">SSH </v>
          </cell>
        </row>
        <row r="29">
          <cell r="A29" t="str">
            <v xml:space="preserve">SKV </v>
          </cell>
        </row>
        <row r="30">
          <cell r="A30" t="str">
            <v xml:space="preserve">TCP </v>
          </cell>
        </row>
        <row r="31">
          <cell r="A31" t="str">
            <v xml:space="preserve">TIA </v>
          </cell>
        </row>
        <row r="32">
          <cell r="A32" t="str">
            <v xml:space="preserve">AZR </v>
          </cell>
        </row>
        <row r="33">
          <cell r="A33" t="str">
            <v xml:space="preserve">ALG </v>
          </cell>
        </row>
        <row r="34">
          <cell r="A34" t="str">
            <v xml:space="preserve">AAE </v>
          </cell>
        </row>
        <row r="35">
          <cell r="A35" t="str">
            <v xml:space="preserve">BJA </v>
          </cell>
        </row>
        <row r="36">
          <cell r="A36" t="str">
            <v xml:space="preserve">BMW </v>
          </cell>
        </row>
        <row r="37">
          <cell r="A37" t="str">
            <v xml:space="preserve">BUJ </v>
          </cell>
        </row>
        <row r="38">
          <cell r="A38" t="str">
            <v xml:space="preserve">CZL </v>
          </cell>
        </row>
        <row r="39">
          <cell r="A39" t="str">
            <v xml:space="preserve">DJG </v>
          </cell>
        </row>
        <row r="40">
          <cell r="A40" t="str">
            <v xml:space="preserve">ELG </v>
          </cell>
        </row>
        <row r="41">
          <cell r="A41" t="str">
            <v xml:space="preserve">ELU </v>
          </cell>
        </row>
        <row r="42">
          <cell r="A42" t="str">
            <v xml:space="preserve">GHA </v>
          </cell>
        </row>
        <row r="43">
          <cell r="A43" t="str">
            <v xml:space="preserve">HME </v>
          </cell>
        </row>
        <row r="44">
          <cell r="A44" t="str">
            <v xml:space="preserve">INF </v>
          </cell>
        </row>
        <row r="45">
          <cell r="A45" t="str">
            <v xml:space="preserve">INZ </v>
          </cell>
        </row>
        <row r="46">
          <cell r="A46" t="str">
            <v xml:space="preserve">GJL </v>
          </cell>
        </row>
        <row r="47">
          <cell r="A47" t="str">
            <v xml:space="preserve">ORN </v>
          </cell>
        </row>
        <row r="48">
          <cell r="A48" t="str">
            <v xml:space="preserve">OGX </v>
          </cell>
        </row>
        <row r="49">
          <cell r="A49" t="str">
            <v xml:space="preserve">TMR </v>
          </cell>
        </row>
        <row r="50">
          <cell r="A50" t="str">
            <v xml:space="preserve">TEE </v>
          </cell>
        </row>
        <row r="51">
          <cell r="A51" t="str">
            <v xml:space="preserve">TID </v>
          </cell>
        </row>
        <row r="52">
          <cell r="A52" t="str">
            <v xml:space="preserve">TMX </v>
          </cell>
        </row>
        <row r="53">
          <cell r="A53" t="str">
            <v xml:space="preserve">TLM </v>
          </cell>
        </row>
        <row r="54">
          <cell r="A54" t="str">
            <v xml:space="preserve">TGR </v>
          </cell>
        </row>
        <row r="55">
          <cell r="A55" t="str">
            <v xml:space="preserve">IAM </v>
          </cell>
        </row>
        <row r="56">
          <cell r="A56" t="str">
            <v xml:space="preserve">STX </v>
          </cell>
        </row>
        <row r="57">
          <cell r="A57" t="str">
            <v xml:space="preserve">STT </v>
          </cell>
        </row>
        <row r="58">
          <cell r="A58" t="str">
            <v xml:space="preserve">BUG </v>
          </cell>
        </row>
        <row r="59">
          <cell r="A59" t="str">
            <v xml:space="preserve">CAB </v>
          </cell>
        </row>
        <row r="60">
          <cell r="A60" t="str">
            <v xml:space="preserve">NOV </v>
          </cell>
        </row>
        <row r="61">
          <cell r="A61" t="str">
            <v xml:space="preserve">SVP </v>
          </cell>
        </row>
        <row r="62">
          <cell r="A62" t="str">
            <v xml:space="preserve">LAD </v>
          </cell>
        </row>
        <row r="63">
          <cell r="A63" t="str">
            <v xml:space="preserve">SDD </v>
          </cell>
        </row>
        <row r="64">
          <cell r="A64" t="str">
            <v xml:space="preserve">LUO </v>
          </cell>
        </row>
        <row r="65">
          <cell r="A65" t="str">
            <v xml:space="preserve">SSY </v>
          </cell>
        </row>
        <row r="66">
          <cell r="A66" t="str">
            <v xml:space="preserve">MEG </v>
          </cell>
        </row>
        <row r="67">
          <cell r="A67" t="str">
            <v xml:space="preserve">SPP </v>
          </cell>
        </row>
        <row r="68">
          <cell r="A68" t="str">
            <v xml:space="preserve">NGV </v>
          </cell>
        </row>
        <row r="69">
          <cell r="A69" t="str">
            <v xml:space="preserve">GXG </v>
          </cell>
        </row>
        <row r="70">
          <cell r="A70" t="str">
            <v xml:space="preserve">PBN </v>
          </cell>
        </row>
        <row r="71">
          <cell r="A71" t="str">
            <v xml:space="preserve">VHC </v>
          </cell>
        </row>
        <row r="72">
          <cell r="A72" t="str">
            <v xml:space="preserve">SZA </v>
          </cell>
        </row>
        <row r="73">
          <cell r="A73" t="str">
            <v xml:space="preserve">UGO </v>
          </cell>
        </row>
        <row r="74">
          <cell r="A74" t="str">
            <v xml:space="preserve">XGN </v>
          </cell>
        </row>
        <row r="75">
          <cell r="A75" t="str">
            <v xml:space="preserve">AXA </v>
          </cell>
        </row>
        <row r="76">
          <cell r="A76" t="str">
            <v xml:space="preserve">ANU </v>
          </cell>
        </row>
        <row r="77">
          <cell r="A77" t="str">
            <v xml:space="preserve">BSG </v>
          </cell>
        </row>
        <row r="78">
          <cell r="A78" t="str">
            <v xml:space="preserve">SSG </v>
          </cell>
        </row>
        <row r="79">
          <cell r="A79" t="str">
            <v xml:space="preserve">BHI </v>
          </cell>
        </row>
        <row r="80">
          <cell r="A80" t="str">
            <v xml:space="preserve">BRC </v>
          </cell>
        </row>
        <row r="81">
          <cell r="A81" t="str">
            <v xml:space="preserve">AEP </v>
          </cell>
        </row>
        <row r="82">
          <cell r="A82" t="str">
            <v xml:space="preserve">CTC </v>
          </cell>
        </row>
        <row r="83">
          <cell r="A83" t="str">
            <v xml:space="preserve">CRD </v>
          </cell>
        </row>
        <row r="84">
          <cell r="A84" t="str">
            <v xml:space="preserve">EQS </v>
          </cell>
        </row>
        <row r="85">
          <cell r="A85" t="str">
            <v xml:space="preserve">EZE </v>
          </cell>
        </row>
        <row r="86">
          <cell r="A86" t="str">
            <v xml:space="preserve">FMA </v>
          </cell>
        </row>
        <row r="87">
          <cell r="A87" t="str">
            <v xml:space="preserve">GPO </v>
          </cell>
        </row>
        <row r="88">
          <cell r="A88" t="str">
            <v xml:space="preserve">IRJ </v>
          </cell>
        </row>
        <row r="89">
          <cell r="A89" t="str">
            <v xml:space="preserve">LGS </v>
          </cell>
        </row>
        <row r="90">
          <cell r="A90" t="str">
            <v xml:space="preserve">MDQ </v>
          </cell>
        </row>
        <row r="91">
          <cell r="A91" t="str">
            <v xml:space="preserve">MDZ </v>
          </cell>
        </row>
        <row r="92">
          <cell r="A92" t="str">
            <v xml:space="preserve">PRA </v>
          </cell>
        </row>
        <row r="93">
          <cell r="A93" t="str">
            <v xml:space="preserve">PSS </v>
          </cell>
        </row>
        <row r="94">
          <cell r="A94" t="str">
            <v xml:space="preserve">IGR </v>
          </cell>
        </row>
        <row r="95">
          <cell r="A95" t="str">
            <v xml:space="preserve">PMY </v>
          </cell>
        </row>
        <row r="96">
          <cell r="A96" t="str">
            <v xml:space="preserve">RCQ </v>
          </cell>
        </row>
        <row r="97">
          <cell r="A97" t="str">
            <v xml:space="preserve">RES </v>
          </cell>
        </row>
        <row r="98">
          <cell r="A98" t="str">
            <v xml:space="preserve">RCU </v>
          </cell>
        </row>
        <row r="99">
          <cell r="A99" t="str">
            <v xml:space="preserve">RGL </v>
          </cell>
        </row>
        <row r="100">
          <cell r="A100" t="str">
            <v xml:space="preserve">RGA </v>
          </cell>
        </row>
        <row r="101">
          <cell r="A101" t="str">
            <v xml:space="preserve">ROS </v>
          </cell>
        </row>
        <row r="102">
          <cell r="A102" t="str">
            <v xml:space="preserve">SLA </v>
          </cell>
        </row>
        <row r="103">
          <cell r="A103" t="str">
            <v xml:space="preserve">LUQ </v>
          </cell>
        </row>
        <row r="104">
          <cell r="A104" t="str">
            <v xml:space="preserve">AFA </v>
          </cell>
        </row>
        <row r="105">
          <cell r="A105" t="str">
            <v xml:space="preserve">RSA </v>
          </cell>
        </row>
        <row r="106">
          <cell r="A106" t="str">
            <v xml:space="preserve">SDE </v>
          </cell>
        </row>
        <row r="107">
          <cell r="A107" t="str">
            <v xml:space="preserve">TUC </v>
          </cell>
        </row>
        <row r="108">
          <cell r="A108" t="str">
            <v xml:space="preserve">USH </v>
          </cell>
        </row>
        <row r="109">
          <cell r="A109" t="str">
            <v xml:space="preserve">VDM </v>
          </cell>
        </row>
        <row r="110">
          <cell r="A110" t="str">
            <v xml:space="preserve">VME </v>
          </cell>
        </row>
        <row r="111">
          <cell r="A111" t="str">
            <v xml:space="preserve">AUA </v>
          </cell>
        </row>
        <row r="112">
          <cell r="A112" t="str">
            <v xml:space="preserve">BAK </v>
          </cell>
        </row>
        <row r="113">
          <cell r="A113" t="str">
            <v xml:space="preserve">KVD </v>
          </cell>
        </row>
        <row r="114">
          <cell r="A114" t="str">
            <v xml:space="preserve">ADD </v>
          </cell>
        </row>
        <row r="115">
          <cell r="A115" t="str">
            <v xml:space="preserve">AMH </v>
          </cell>
        </row>
        <row r="116">
          <cell r="A116" t="str">
            <v xml:space="preserve">ASO </v>
          </cell>
        </row>
        <row r="117">
          <cell r="A117" t="str">
            <v xml:space="preserve">AXU </v>
          </cell>
        </row>
        <row r="118">
          <cell r="A118" t="str">
            <v xml:space="preserve">BJR </v>
          </cell>
        </row>
        <row r="119">
          <cell r="A119" t="str">
            <v xml:space="preserve">DIR </v>
          </cell>
        </row>
        <row r="120">
          <cell r="A120" t="str">
            <v xml:space="preserve">FNH </v>
          </cell>
        </row>
        <row r="121">
          <cell r="A121" t="str">
            <v xml:space="preserve">GMB </v>
          </cell>
        </row>
        <row r="122">
          <cell r="A122" t="str">
            <v xml:space="preserve">GOB </v>
          </cell>
        </row>
        <row r="123">
          <cell r="A123" t="str">
            <v xml:space="preserve">GDQ </v>
          </cell>
        </row>
        <row r="124">
          <cell r="A124" t="str">
            <v xml:space="preserve">JIM </v>
          </cell>
        </row>
        <row r="125">
          <cell r="A125" t="str">
            <v xml:space="preserve">ABK </v>
          </cell>
        </row>
        <row r="126">
          <cell r="A126" t="str">
            <v xml:space="preserve">LLI </v>
          </cell>
        </row>
        <row r="127">
          <cell r="A127" t="str">
            <v xml:space="preserve">MQX </v>
          </cell>
        </row>
        <row r="128">
          <cell r="A128" t="str">
            <v xml:space="preserve">NDM </v>
          </cell>
        </row>
        <row r="129">
          <cell r="A129" t="str">
            <v xml:space="preserve">ADL </v>
          </cell>
        </row>
        <row r="130">
          <cell r="A130" t="str">
            <v xml:space="preserve">ALH </v>
          </cell>
        </row>
        <row r="131">
          <cell r="A131" t="str">
            <v xml:space="preserve">ABX </v>
          </cell>
        </row>
        <row r="132">
          <cell r="A132" t="str">
            <v xml:space="preserve">ASP </v>
          </cell>
        </row>
        <row r="133">
          <cell r="A133" t="str">
            <v xml:space="preserve">ABH </v>
          </cell>
        </row>
        <row r="134">
          <cell r="A134" t="str">
            <v xml:space="preserve">ARY </v>
          </cell>
        </row>
        <row r="135">
          <cell r="A135" t="str">
            <v xml:space="preserve">ARM </v>
          </cell>
        </row>
        <row r="136">
          <cell r="A136" t="str">
            <v xml:space="preserve">BSJ </v>
          </cell>
        </row>
        <row r="137">
          <cell r="A137" t="str">
            <v xml:space="preserve">BNK </v>
          </cell>
        </row>
        <row r="138">
          <cell r="A138" t="str">
            <v xml:space="preserve">BZD </v>
          </cell>
        </row>
        <row r="139">
          <cell r="A139" t="str">
            <v xml:space="preserve">BWU </v>
          </cell>
        </row>
        <row r="140">
          <cell r="A140" t="str">
            <v xml:space="preserve">BRT </v>
          </cell>
        </row>
        <row r="141">
          <cell r="A141" t="str">
            <v xml:space="preserve">BEU </v>
          </cell>
        </row>
        <row r="142">
          <cell r="A142" t="str">
            <v xml:space="preserve">BLN </v>
          </cell>
        </row>
        <row r="143">
          <cell r="A143" t="str">
            <v xml:space="preserve">BKQ </v>
          </cell>
        </row>
        <row r="144">
          <cell r="A144" t="str">
            <v xml:space="preserve">BLT </v>
          </cell>
        </row>
        <row r="145">
          <cell r="A145" t="str">
            <v xml:space="preserve">BQL </v>
          </cell>
        </row>
        <row r="146">
          <cell r="A146" t="str">
            <v xml:space="preserve">BRK </v>
          </cell>
        </row>
        <row r="147">
          <cell r="A147" t="str">
            <v xml:space="preserve">BWQ </v>
          </cell>
        </row>
        <row r="148">
          <cell r="A148" t="str">
            <v xml:space="preserve">MHU </v>
          </cell>
        </row>
        <row r="149">
          <cell r="A149" t="str">
            <v xml:space="preserve">BNE </v>
          </cell>
        </row>
        <row r="150">
          <cell r="A150" t="str">
            <v xml:space="preserve">BHQ </v>
          </cell>
        </row>
        <row r="151">
          <cell r="A151" t="str">
            <v xml:space="preserve">BME </v>
          </cell>
        </row>
        <row r="152">
          <cell r="A152" t="str">
            <v xml:space="preserve">BDB </v>
          </cell>
        </row>
        <row r="153">
          <cell r="A153" t="str">
            <v xml:space="preserve">BWT </v>
          </cell>
        </row>
        <row r="154">
          <cell r="A154" t="str">
            <v xml:space="preserve">BQB </v>
          </cell>
        </row>
        <row r="155">
          <cell r="A155" t="str">
            <v xml:space="preserve">CNS </v>
          </cell>
        </row>
        <row r="156">
          <cell r="A156" t="str">
            <v xml:space="preserve">CDU </v>
          </cell>
        </row>
        <row r="157">
          <cell r="A157" t="str">
            <v xml:space="preserve">CBR </v>
          </cell>
        </row>
        <row r="158">
          <cell r="A158" t="str">
            <v xml:space="preserve">CVQ </v>
          </cell>
        </row>
        <row r="159">
          <cell r="A159" t="str">
            <v xml:space="preserve">CED </v>
          </cell>
        </row>
        <row r="160">
          <cell r="A160" t="str">
            <v xml:space="preserve">CTL </v>
          </cell>
        </row>
        <row r="161">
          <cell r="A161" t="str">
            <v xml:space="preserve">CCL </v>
          </cell>
        </row>
        <row r="162">
          <cell r="A162" t="str">
            <v xml:space="preserve">XCH </v>
          </cell>
        </row>
        <row r="163">
          <cell r="A163" t="str">
            <v xml:space="preserve">CMQ </v>
          </cell>
        </row>
        <row r="164">
          <cell r="A164" t="str">
            <v xml:space="preserve">CVC </v>
          </cell>
        </row>
        <row r="165">
          <cell r="A165" t="str">
            <v xml:space="preserve">CNJ </v>
          </cell>
        </row>
        <row r="166">
          <cell r="A166" t="str">
            <v xml:space="preserve">CAZ </v>
          </cell>
        </row>
        <row r="167">
          <cell r="A167" t="str">
            <v xml:space="preserve">CCK </v>
          </cell>
        </row>
        <row r="168">
          <cell r="A168" t="str">
            <v xml:space="preserve">CUQ </v>
          </cell>
        </row>
        <row r="169">
          <cell r="A169" t="str">
            <v xml:space="preserve">CPD </v>
          </cell>
        </row>
        <row r="170">
          <cell r="A170" t="str">
            <v xml:space="preserve">OOL </v>
          </cell>
        </row>
        <row r="171">
          <cell r="A171" t="str">
            <v xml:space="preserve">OOM </v>
          </cell>
        </row>
        <row r="172">
          <cell r="A172" t="str">
            <v xml:space="preserve">COJ </v>
          </cell>
        </row>
        <row r="173">
          <cell r="A173" t="str">
            <v xml:space="preserve">CNB </v>
          </cell>
        </row>
        <row r="174">
          <cell r="A174" t="str">
            <v xml:space="preserve">CMD </v>
          </cell>
        </row>
        <row r="175">
          <cell r="A175" t="str">
            <v xml:space="preserve">CWW </v>
          </cell>
        </row>
        <row r="176">
          <cell r="A176" t="str">
            <v xml:space="preserve">CYG </v>
          </cell>
        </row>
        <row r="177">
          <cell r="A177" t="str">
            <v xml:space="preserve">CWT </v>
          </cell>
        </row>
        <row r="178">
          <cell r="A178" t="str">
            <v xml:space="preserve">CKI </v>
          </cell>
        </row>
        <row r="179">
          <cell r="A179" t="str">
            <v xml:space="preserve">CUY </v>
          </cell>
        </row>
        <row r="180">
          <cell r="A180" t="str">
            <v xml:space="preserve">DRW </v>
          </cell>
        </row>
        <row r="181">
          <cell r="A181" t="str">
            <v xml:space="preserve">DNO </v>
          </cell>
        </row>
        <row r="182">
          <cell r="A182" t="str">
            <v xml:space="preserve">DRB </v>
          </cell>
        </row>
        <row r="183">
          <cell r="A183" t="str">
            <v xml:space="preserve">DPO </v>
          </cell>
        </row>
        <row r="184">
          <cell r="A184" t="str">
            <v xml:space="preserve">DRN </v>
          </cell>
        </row>
        <row r="185">
          <cell r="A185" t="str">
            <v xml:space="preserve">DBO </v>
          </cell>
        </row>
        <row r="186">
          <cell r="A186" t="str">
            <v xml:space="preserve">DYA </v>
          </cell>
        </row>
        <row r="187">
          <cell r="A187" t="str">
            <v xml:space="preserve">ECH </v>
          </cell>
        </row>
        <row r="188">
          <cell r="A188" t="str">
            <v xml:space="preserve">ELC </v>
          </cell>
        </row>
        <row r="189">
          <cell r="A189" t="str">
            <v xml:space="preserve">EMD </v>
          </cell>
        </row>
        <row r="190">
          <cell r="A190" t="str">
            <v xml:space="preserve">EPR </v>
          </cell>
        </row>
        <row r="191">
          <cell r="A191" t="str">
            <v xml:space="preserve">MEB </v>
          </cell>
        </row>
        <row r="192">
          <cell r="A192" t="str">
            <v xml:space="preserve">LEA </v>
          </cell>
        </row>
        <row r="193">
          <cell r="A193" t="str">
            <v xml:space="preserve">FIZ </v>
          </cell>
        </row>
        <row r="194">
          <cell r="A194" t="str">
            <v xml:space="preserve">FLS </v>
          </cell>
        </row>
        <row r="195">
          <cell r="A195" t="str">
            <v xml:space="preserve">FRB </v>
          </cell>
        </row>
        <row r="196">
          <cell r="A196" t="str">
            <v xml:space="preserve">FOS </v>
          </cell>
        </row>
        <row r="197">
          <cell r="A197" t="str">
            <v xml:space="preserve">GET </v>
          </cell>
        </row>
        <row r="198">
          <cell r="A198" t="str">
            <v xml:space="preserve">GLT </v>
          </cell>
        </row>
        <row r="199">
          <cell r="A199" t="str">
            <v xml:space="preserve">GLI </v>
          </cell>
        </row>
        <row r="200">
          <cell r="A200" t="str">
            <v xml:space="preserve">GUL </v>
          </cell>
        </row>
        <row r="201">
          <cell r="A201" t="str">
            <v xml:space="preserve">GFN </v>
          </cell>
        </row>
        <row r="202">
          <cell r="A202" t="str">
            <v xml:space="preserve">GFF </v>
          </cell>
        </row>
        <row r="203">
          <cell r="A203" t="str">
            <v xml:space="preserve">GTE </v>
          </cell>
        </row>
        <row r="204">
          <cell r="A204" t="str">
            <v xml:space="preserve">GUH </v>
          </cell>
        </row>
        <row r="205">
          <cell r="A205" t="str">
            <v xml:space="preserve">HCQ </v>
          </cell>
        </row>
        <row r="206">
          <cell r="A206" t="str">
            <v xml:space="preserve">HTI </v>
          </cell>
        </row>
        <row r="207">
          <cell r="A207" t="str">
            <v xml:space="preserve">HXX </v>
          </cell>
        </row>
        <row r="208">
          <cell r="A208" t="str">
            <v xml:space="preserve">HVB </v>
          </cell>
        </row>
        <row r="209">
          <cell r="A209" t="str">
            <v xml:space="preserve">HTU </v>
          </cell>
        </row>
        <row r="210">
          <cell r="A210" t="str">
            <v xml:space="preserve">HID </v>
          </cell>
        </row>
        <row r="211">
          <cell r="A211" t="str">
            <v xml:space="preserve">HSM </v>
          </cell>
        </row>
        <row r="212">
          <cell r="A212" t="str">
            <v xml:space="preserve">IVR </v>
          </cell>
        </row>
        <row r="213">
          <cell r="A213" t="str">
            <v xml:space="preserve">JAD </v>
          </cell>
        </row>
        <row r="214">
          <cell r="A214" t="str">
            <v xml:space="preserve">KGI </v>
          </cell>
        </row>
        <row r="215">
          <cell r="A215" t="str">
            <v xml:space="preserve">KTA </v>
          </cell>
        </row>
        <row r="216">
          <cell r="A216" t="str">
            <v xml:space="preserve">KRB </v>
          </cell>
        </row>
        <row r="217">
          <cell r="A217" t="str">
            <v xml:space="preserve">KPS </v>
          </cell>
        </row>
        <row r="218">
          <cell r="A218" t="str">
            <v xml:space="preserve">KRA </v>
          </cell>
        </row>
        <row r="219">
          <cell r="A219" t="str">
            <v xml:space="preserve">KNS </v>
          </cell>
        </row>
        <row r="220">
          <cell r="A220" t="str">
            <v xml:space="preserve">KGY </v>
          </cell>
        </row>
        <row r="221">
          <cell r="A221" t="str">
            <v xml:space="preserve">KGC </v>
          </cell>
        </row>
        <row r="222">
          <cell r="A222" t="str">
            <v xml:space="preserve">KWM </v>
          </cell>
        </row>
        <row r="223">
          <cell r="A223" t="str">
            <v xml:space="preserve">KNX </v>
          </cell>
        </row>
        <row r="224">
          <cell r="A224" t="str">
            <v xml:space="preserve">LST </v>
          </cell>
        </row>
        <row r="225">
          <cell r="A225" t="str">
            <v xml:space="preserve">LGH </v>
          </cell>
        </row>
        <row r="226">
          <cell r="A226" t="str">
            <v xml:space="preserve">LER </v>
          </cell>
        </row>
        <row r="227">
          <cell r="A227" t="str">
            <v xml:space="preserve">LNO </v>
          </cell>
        </row>
        <row r="228">
          <cell r="A228" t="str">
            <v xml:space="preserve">LHG </v>
          </cell>
        </row>
        <row r="229">
          <cell r="A229" t="str">
            <v xml:space="preserve">LSY </v>
          </cell>
        </row>
        <row r="230">
          <cell r="A230" t="str">
            <v xml:space="preserve">IRG </v>
          </cell>
        </row>
        <row r="231">
          <cell r="A231" t="str">
            <v xml:space="preserve">LRE </v>
          </cell>
        </row>
        <row r="232">
          <cell r="A232" t="str">
            <v xml:space="preserve">LDH </v>
          </cell>
        </row>
        <row r="233">
          <cell r="A233" t="str">
            <v xml:space="preserve">MKY </v>
          </cell>
        </row>
        <row r="234">
          <cell r="A234" t="str">
            <v xml:space="preserve">XMC </v>
          </cell>
        </row>
        <row r="235">
          <cell r="A235" t="str">
            <v xml:space="preserve">MNG </v>
          </cell>
        </row>
        <row r="236">
          <cell r="A236" t="str">
            <v xml:space="preserve">MRG </v>
          </cell>
        </row>
        <row r="237">
          <cell r="A237" t="str">
            <v xml:space="preserve">MCY </v>
          </cell>
        </row>
        <row r="238">
          <cell r="A238" t="str">
            <v xml:space="preserve">SYD </v>
          </cell>
        </row>
        <row r="239">
          <cell r="A239" t="str">
            <v xml:space="preserve">MKR </v>
          </cell>
        </row>
        <row r="240">
          <cell r="A240" t="str">
            <v xml:space="preserve">GPN </v>
          </cell>
        </row>
        <row r="241">
          <cell r="A241" t="str">
            <v xml:space="preserve">MIM </v>
          </cell>
        </row>
        <row r="242">
          <cell r="A242" t="str">
            <v xml:space="preserve">MQL </v>
          </cell>
        </row>
        <row r="243">
          <cell r="A243" t="str">
            <v xml:space="preserve">MBW </v>
          </cell>
        </row>
        <row r="244">
          <cell r="A244" t="str">
            <v xml:space="preserve">MOV </v>
          </cell>
        </row>
        <row r="245">
          <cell r="A245" t="str">
            <v xml:space="preserve">MRZ </v>
          </cell>
        </row>
        <row r="246">
          <cell r="A246" t="str">
            <v xml:space="preserve">MYA </v>
          </cell>
        </row>
        <row r="247">
          <cell r="A247" t="str">
            <v xml:space="preserve">LTB </v>
          </cell>
        </row>
        <row r="248">
          <cell r="A248" t="str">
            <v xml:space="preserve">MGB </v>
          </cell>
        </row>
        <row r="249">
          <cell r="A249" t="str">
            <v xml:space="preserve">ISA </v>
          </cell>
        </row>
        <row r="250">
          <cell r="A250" t="str">
            <v xml:space="preserve">WME </v>
          </cell>
        </row>
        <row r="251">
          <cell r="A251" t="str">
            <v xml:space="preserve">MMG </v>
          </cell>
        </row>
        <row r="252">
          <cell r="A252" t="str">
            <v xml:space="preserve">DGE </v>
          </cell>
        </row>
        <row r="253">
          <cell r="A253" t="str">
            <v xml:space="preserve">NAA </v>
          </cell>
        </row>
        <row r="254">
          <cell r="A254" t="str">
            <v xml:space="preserve">NRA </v>
          </cell>
        </row>
        <row r="255">
          <cell r="A255" t="str">
            <v xml:space="preserve">QRM </v>
          </cell>
        </row>
        <row r="256">
          <cell r="A256" t="str">
            <v xml:space="preserve">ZNE </v>
          </cell>
        </row>
        <row r="257">
          <cell r="A257" t="str">
            <v xml:space="preserve">GOV </v>
          </cell>
        </row>
        <row r="258">
          <cell r="A258" t="str">
            <v xml:space="preserve">NLK </v>
          </cell>
        </row>
        <row r="259">
          <cell r="A259" t="str">
            <v xml:space="preserve">NTN </v>
          </cell>
        </row>
        <row r="260">
          <cell r="A260" t="str">
            <v xml:space="preserve">OAG </v>
          </cell>
        </row>
        <row r="261">
          <cell r="A261" t="str">
            <v xml:space="preserve">RBS </v>
          </cell>
        </row>
        <row r="262">
          <cell r="A262" t="str">
            <v xml:space="preserve">PBO </v>
          </cell>
        </row>
        <row r="263">
          <cell r="A263" t="str">
            <v xml:space="preserve">PKE </v>
          </cell>
        </row>
        <row r="264">
          <cell r="A264" t="str">
            <v xml:space="preserve">PUG </v>
          </cell>
        </row>
        <row r="265">
          <cell r="A265" t="str">
            <v xml:space="preserve">PHE </v>
          </cell>
        </row>
        <row r="266">
          <cell r="A266" t="str">
            <v xml:space="preserve">PKT </v>
          </cell>
        </row>
        <row r="267">
          <cell r="A267" t="str">
            <v xml:space="preserve">PLO </v>
          </cell>
        </row>
        <row r="268">
          <cell r="A268" t="str">
            <v xml:space="preserve">PQQ </v>
          </cell>
        </row>
        <row r="269">
          <cell r="A269" t="str">
            <v xml:space="preserve">PPI </v>
          </cell>
        </row>
        <row r="270">
          <cell r="A270" t="str">
            <v xml:space="preserve">PTJ </v>
          </cell>
        </row>
        <row r="271">
          <cell r="A271" t="str">
            <v xml:space="preserve">PPP </v>
          </cell>
        </row>
        <row r="272">
          <cell r="A272" t="str">
            <v xml:space="preserve">ULP </v>
          </cell>
        </row>
        <row r="273">
          <cell r="A273" t="str">
            <v xml:space="preserve">PER </v>
          </cell>
        </row>
        <row r="274">
          <cell r="A274" t="str">
            <v xml:space="preserve">RMK </v>
          </cell>
        </row>
        <row r="275">
          <cell r="A275" t="str">
            <v xml:space="preserve">RBC </v>
          </cell>
        </row>
        <row r="276">
          <cell r="A276" t="str">
            <v xml:space="preserve">ROK </v>
          </cell>
        </row>
        <row r="277">
          <cell r="A277" t="str">
            <v xml:space="preserve">RMA </v>
          </cell>
        </row>
        <row r="278">
          <cell r="A278" t="str">
            <v xml:space="preserve">RPM </v>
          </cell>
        </row>
        <row r="279">
          <cell r="A279" t="str">
            <v xml:space="preserve">RTS </v>
          </cell>
        </row>
        <row r="280">
          <cell r="A280" t="str">
            <v xml:space="preserve">SGO </v>
          </cell>
        </row>
        <row r="281">
          <cell r="A281" t="str">
            <v xml:space="preserve">SXE </v>
          </cell>
        </row>
        <row r="282">
          <cell r="A282" t="str">
            <v xml:space="preserve">SHT </v>
          </cell>
        </row>
        <row r="283">
          <cell r="A283" t="str">
            <v xml:space="preserve">SIO </v>
          </cell>
        </row>
        <row r="284">
          <cell r="A284" t="str">
            <v xml:space="preserve">SHQ </v>
          </cell>
        </row>
        <row r="285">
          <cell r="A285" t="str">
            <v xml:space="preserve">HLS </v>
          </cell>
        </row>
        <row r="286">
          <cell r="A286" t="str">
            <v xml:space="preserve">SWC </v>
          </cell>
        </row>
        <row r="287">
          <cell r="A287" t="str">
            <v xml:space="preserve">SRN </v>
          </cell>
        </row>
        <row r="288">
          <cell r="A288" t="str">
            <v xml:space="preserve">SWH </v>
          </cell>
        </row>
        <row r="289">
          <cell r="A289" t="str">
            <v xml:space="preserve">TMW </v>
          </cell>
        </row>
        <row r="290">
          <cell r="A290" t="str">
            <v xml:space="preserve">TRO </v>
          </cell>
        </row>
        <row r="291">
          <cell r="A291" t="str">
            <v xml:space="preserve">XTO </v>
          </cell>
        </row>
        <row r="292">
          <cell r="A292" t="str">
            <v xml:space="preserve">TEM </v>
          </cell>
        </row>
        <row r="293">
          <cell r="A293" t="str">
            <v xml:space="preserve">TCA </v>
          </cell>
        </row>
        <row r="294">
          <cell r="A294" t="str">
            <v xml:space="preserve">THG </v>
          </cell>
        </row>
        <row r="295">
          <cell r="A295" t="str">
            <v xml:space="preserve">XTG </v>
          </cell>
        </row>
        <row r="296">
          <cell r="A296" t="str">
            <v xml:space="preserve">TYB </v>
          </cell>
        </row>
        <row r="297">
          <cell r="A297" t="str">
            <v xml:space="preserve">TWB </v>
          </cell>
        </row>
        <row r="298">
          <cell r="A298" t="str">
            <v xml:space="preserve">TSV </v>
          </cell>
        </row>
        <row r="299">
          <cell r="A299" t="str">
            <v xml:space="preserve">MEL </v>
          </cell>
        </row>
        <row r="300">
          <cell r="A300" t="str">
            <v xml:space="preserve">TUM </v>
          </cell>
        </row>
        <row r="301">
          <cell r="A301" t="str">
            <v xml:space="preserve">WGA </v>
          </cell>
        </row>
        <row r="302">
          <cell r="A302" t="str">
            <v xml:space="preserve">WGE </v>
          </cell>
        </row>
        <row r="303">
          <cell r="A303" t="str">
            <v xml:space="preserve">WGT </v>
          </cell>
        </row>
        <row r="304">
          <cell r="A304" t="str">
            <v xml:space="preserve">WKB </v>
          </cell>
        </row>
        <row r="305">
          <cell r="A305" t="str">
            <v xml:space="preserve">QRR </v>
          </cell>
        </row>
        <row r="306">
          <cell r="A306" t="str">
            <v xml:space="preserve">WEI </v>
          </cell>
        </row>
        <row r="307">
          <cell r="A307" t="str">
            <v xml:space="preserve">WWA </v>
          </cell>
        </row>
        <row r="308">
          <cell r="A308" t="str">
            <v xml:space="preserve">WYA </v>
          </cell>
        </row>
        <row r="309">
          <cell r="A309" t="str">
            <v xml:space="preserve">WUN </v>
          </cell>
        </row>
        <row r="310">
          <cell r="A310" t="str">
            <v xml:space="preserve">WNR </v>
          </cell>
        </row>
        <row r="311">
          <cell r="A311" t="str">
            <v xml:space="preserve">WIN </v>
          </cell>
        </row>
        <row r="312">
          <cell r="A312" t="str">
            <v xml:space="preserve">WOL </v>
          </cell>
        </row>
        <row r="313">
          <cell r="A313" t="str">
            <v xml:space="preserve">NGA </v>
          </cell>
        </row>
        <row r="314">
          <cell r="A314" t="str">
            <v xml:space="preserve">AYQ </v>
          </cell>
        </row>
        <row r="315">
          <cell r="A315" t="str">
            <v xml:space="preserve">ASD </v>
          </cell>
        </row>
        <row r="316">
          <cell r="A316" t="str">
            <v xml:space="preserve">ATC </v>
          </cell>
        </row>
        <row r="317">
          <cell r="A317" t="str">
            <v xml:space="preserve">CCZ </v>
          </cell>
        </row>
        <row r="318">
          <cell r="A318" t="str">
            <v xml:space="preserve">ZSA </v>
          </cell>
        </row>
        <row r="319">
          <cell r="A319" t="str">
            <v xml:space="preserve">CRI </v>
          </cell>
        </row>
        <row r="320">
          <cell r="A320" t="str">
            <v xml:space="preserve">COX </v>
          </cell>
        </row>
        <row r="321">
          <cell r="A321" t="str">
            <v xml:space="preserve">LGI </v>
          </cell>
        </row>
        <row r="322">
          <cell r="A322" t="str">
            <v xml:space="preserve">FPO </v>
          </cell>
        </row>
        <row r="323">
          <cell r="A323" t="str">
            <v xml:space="preserve">GHB </v>
          </cell>
        </row>
        <row r="324">
          <cell r="A324" t="str">
            <v xml:space="preserve">GGT </v>
          </cell>
        </row>
        <row r="325">
          <cell r="A325" t="str">
            <v xml:space="preserve">GHC </v>
          </cell>
        </row>
        <row r="326">
          <cell r="A326" t="str">
            <v xml:space="preserve">SML </v>
          </cell>
        </row>
        <row r="327">
          <cell r="A327" t="str">
            <v xml:space="preserve">MHH </v>
          </cell>
        </row>
        <row r="328">
          <cell r="A328" t="str">
            <v xml:space="preserve">IGA </v>
          </cell>
        </row>
        <row r="329">
          <cell r="A329" t="str">
            <v xml:space="preserve">MYG </v>
          </cell>
        </row>
        <row r="330">
          <cell r="A330" t="str">
            <v xml:space="preserve">NAS </v>
          </cell>
        </row>
        <row r="331">
          <cell r="A331" t="str">
            <v xml:space="preserve">CAT </v>
          </cell>
        </row>
        <row r="332">
          <cell r="A332" t="str">
            <v xml:space="preserve">ELH </v>
          </cell>
        </row>
        <row r="333">
          <cell r="A333" t="str">
            <v xml:space="preserve">RSD </v>
          </cell>
        </row>
        <row r="334">
          <cell r="A334" t="str">
            <v xml:space="preserve">BIM </v>
          </cell>
        </row>
        <row r="335">
          <cell r="A335" t="str">
            <v xml:space="preserve">AXP </v>
          </cell>
        </row>
        <row r="336">
          <cell r="A336" t="str">
            <v xml:space="preserve">TYM </v>
          </cell>
        </row>
        <row r="337">
          <cell r="A337" t="str">
            <v xml:space="preserve">TCB </v>
          </cell>
        </row>
        <row r="338">
          <cell r="A338" t="str">
            <v xml:space="preserve">BAH </v>
          </cell>
        </row>
        <row r="339">
          <cell r="A339" t="str">
            <v xml:space="preserve">BZL </v>
          </cell>
        </row>
        <row r="340">
          <cell r="A340" t="str">
            <v xml:space="preserve">CGP </v>
          </cell>
        </row>
        <row r="341">
          <cell r="A341" t="str">
            <v xml:space="preserve">CLA </v>
          </cell>
        </row>
        <row r="342">
          <cell r="A342" t="str">
            <v xml:space="preserve">CXB </v>
          </cell>
        </row>
        <row r="343">
          <cell r="A343" t="str">
            <v xml:space="preserve">DAC </v>
          </cell>
        </row>
        <row r="344">
          <cell r="A344" t="str">
            <v xml:space="preserve">JSR </v>
          </cell>
        </row>
        <row r="345">
          <cell r="A345" t="str">
            <v xml:space="preserve">RJH </v>
          </cell>
        </row>
        <row r="346">
          <cell r="A346" t="str">
            <v xml:space="preserve">SPD </v>
          </cell>
        </row>
        <row r="347">
          <cell r="A347" t="str">
            <v xml:space="preserve">ZYL </v>
          </cell>
        </row>
        <row r="348">
          <cell r="A348" t="str">
            <v xml:space="preserve">TKR </v>
          </cell>
        </row>
        <row r="349">
          <cell r="A349" t="str">
            <v xml:space="preserve">BGI </v>
          </cell>
        </row>
        <row r="350">
          <cell r="A350" t="str">
            <v xml:space="preserve">ANR </v>
          </cell>
        </row>
        <row r="351">
          <cell r="A351" t="str">
            <v xml:space="preserve">BRU </v>
          </cell>
        </row>
        <row r="352">
          <cell r="A352" t="str">
            <v xml:space="preserve">CRL </v>
          </cell>
        </row>
        <row r="353">
          <cell r="A353" t="str">
            <v xml:space="preserve">KJK </v>
          </cell>
        </row>
        <row r="354">
          <cell r="A354" t="str">
            <v xml:space="preserve">LGG </v>
          </cell>
        </row>
        <row r="355">
          <cell r="A355" t="str">
            <v xml:space="preserve">OST </v>
          </cell>
        </row>
        <row r="356">
          <cell r="A356" t="str">
            <v xml:space="preserve">BZE </v>
          </cell>
        </row>
        <row r="357">
          <cell r="A357" t="str">
            <v xml:space="preserve">COO </v>
          </cell>
        </row>
        <row r="358">
          <cell r="A358" t="str">
            <v xml:space="preserve">PKO </v>
          </cell>
        </row>
        <row r="359">
          <cell r="A359" t="str">
            <v xml:space="preserve">BDA </v>
          </cell>
        </row>
        <row r="360">
          <cell r="A360" t="str">
            <v xml:space="preserve">PBH </v>
          </cell>
        </row>
        <row r="361">
          <cell r="A361" t="str">
            <v xml:space="preserve">APB </v>
          </cell>
        </row>
        <row r="362">
          <cell r="A362" t="str">
            <v xml:space="preserve">BJO </v>
          </cell>
        </row>
        <row r="363">
          <cell r="A363" t="str">
            <v xml:space="preserve">CAM </v>
          </cell>
        </row>
        <row r="364">
          <cell r="A364" t="str">
            <v xml:space="preserve">CIJ </v>
          </cell>
        </row>
        <row r="365">
          <cell r="A365" t="str">
            <v xml:space="preserve">CBB </v>
          </cell>
        </row>
        <row r="366">
          <cell r="A366" t="str">
            <v xml:space="preserve">CEP </v>
          </cell>
        </row>
        <row r="367">
          <cell r="A367" t="str">
            <v xml:space="preserve">GYA </v>
          </cell>
        </row>
        <row r="368">
          <cell r="A368" t="str">
            <v xml:space="preserve">MGD </v>
          </cell>
        </row>
        <row r="369">
          <cell r="A369" t="str">
            <v xml:space="preserve">MHW </v>
          </cell>
        </row>
        <row r="370">
          <cell r="A370" t="str">
            <v xml:space="preserve">ORU </v>
          </cell>
        </row>
        <row r="371">
          <cell r="A371" t="str">
            <v xml:space="preserve">PSZ </v>
          </cell>
        </row>
        <row r="372">
          <cell r="A372" t="str">
            <v xml:space="preserve">REY </v>
          </cell>
        </row>
        <row r="373">
          <cell r="A373" t="str">
            <v xml:space="preserve">RIB </v>
          </cell>
        </row>
        <row r="374">
          <cell r="A374" t="str">
            <v xml:space="preserve">RBO </v>
          </cell>
        </row>
        <row r="375">
          <cell r="A375" t="str">
            <v xml:space="preserve">RBQ </v>
          </cell>
        </row>
        <row r="376">
          <cell r="A376" t="str">
            <v xml:space="preserve">SRJ </v>
          </cell>
        </row>
        <row r="377">
          <cell r="A377" t="str">
            <v xml:space="preserve">SNM </v>
          </cell>
        </row>
        <row r="378">
          <cell r="A378" t="str">
            <v xml:space="preserve">SNG </v>
          </cell>
        </row>
        <row r="379">
          <cell r="A379" t="str">
            <v xml:space="preserve">SJV </v>
          </cell>
        </row>
        <row r="380">
          <cell r="A380" t="str">
            <v xml:space="preserve">SJB </v>
          </cell>
        </row>
        <row r="381">
          <cell r="A381" t="str">
            <v xml:space="preserve">SRD </v>
          </cell>
        </row>
        <row r="382">
          <cell r="A382" t="str">
            <v xml:space="preserve">SRZ </v>
          </cell>
        </row>
        <row r="383">
          <cell r="A383" t="str">
            <v xml:space="preserve">SRE </v>
          </cell>
        </row>
        <row r="384">
          <cell r="A384" t="str">
            <v xml:space="preserve">TJA </v>
          </cell>
        </row>
        <row r="385">
          <cell r="A385" t="str">
            <v xml:space="preserve">VAH </v>
          </cell>
        </row>
        <row r="386">
          <cell r="A386" t="str">
            <v xml:space="preserve">VLM </v>
          </cell>
        </row>
        <row r="387">
          <cell r="A387" t="str">
            <v xml:space="preserve">BYC </v>
          </cell>
        </row>
        <row r="388">
          <cell r="A388" t="str">
            <v xml:space="preserve">BNX </v>
          </cell>
        </row>
        <row r="389">
          <cell r="A389" t="str">
            <v xml:space="preserve">OMO </v>
          </cell>
        </row>
        <row r="390">
          <cell r="A390" t="str">
            <v xml:space="preserve">SJJ </v>
          </cell>
        </row>
        <row r="391">
          <cell r="A391" t="str">
            <v xml:space="preserve">TZL </v>
          </cell>
        </row>
        <row r="392">
          <cell r="A392" t="str">
            <v xml:space="preserve">FRW </v>
          </cell>
        </row>
        <row r="393">
          <cell r="A393" t="str">
            <v xml:space="preserve">GBE </v>
          </cell>
        </row>
        <row r="394">
          <cell r="A394" t="str">
            <v xml:space="preserve">GNZ </v>
          </cell>
        </row>
        <row r="395">
          <cell r="A395" t="str">
            <v xml:space="preserve">JWA </v>
          </cell>
        </row>
        <row r="396">
          <cell r="A396" t="str">
            <v xml:space="preserve">BBK </v>
          </cell>
        </row>
        <row r="397">
          <cell r="A397" t="str">
            <v xml:space="preserve">MUB </v>
          </cell>
        </row>
        <row r="398">
          <cell r="A398" t="str">
            <v xml:space="preserve">ORP </v>
          </cell>
        </row>
        <row r="399">
          <cell r="A399" t="str">
            <v xml:space="preserve">PKW </v>
          </cell>
        </row>
        <row r="400">
          <cell r="A400" t="str">
            <v xml:space="preserve">AJU </v>
          </cell>
        </row>
        <row r="401">
          <cell r="A401" t="str">
            <v xml:space="preserve">BEL </v>
          </cell>
        </row>
        <row r="402">
          <cell r="A402" t="str">
            <v xml:space="preserve">PLU </v>
          </cell>
        </row>
        <row r="403">
          <cell r="A403" t="str">
            <v xml:space="preserve">BVB </v>
          </cell>
        </row>
        <row r="404">
          <cell r="A404" t="str">
            <v xml:space="preserve">BSB </v>
          </cell>
        </row>
        <row r="405">
          <cell r="A405" t="str">
            <v xml:space="preserve">VCP </v>
          </cell>
        </row>
        <row r="406">
          <cell r="A406" t="str">
            <v xml:space="preserve">CGR </v>
          </cell>
        </row>
        <row r="407">
          <cell r="A407" t="str">
            <v xml:space="preserve">CMG </v>
          </cell>
        </row>
        <row r="408">
          <cell r="A408" t="str">
            <v xml:space="preserve">CZS </v>
          </cell>
        </row>
        <row r="409">
          <cell r="A409" t="str">
            <v xml:space="preserve">CGB </v>
          </cell>
        </row>
        <row r="410">
          <cell r="A410" t="str">
            <v xml:space="preserve">CWB </v>
          </cell>
        </row>
        <row r="411">
          <cell r="A411" t="str">
            <v xml:space="preserve">FLN </v>
          </cell>
        </row>
        <row r="412">
          <cell r="A412" t="str">
            <v xml:space="preserve">FOR </v>
          </cell>
        </row>
        <row r="413">
          <cell r="A413" t="str">
            <v xml:space="preserve">IGU </v>
          </cell>
        </row>
        <row r="414">
          <cell r="A414" t="str">
            <v xml:space="preserve">GYN </v>
          </cell>
        </row>
        <row r="415">
          <cell r="A415" t="str">
            <v xml:space="preserve">IOS </v>
          </cell>
        </row>
        <row r="416">
          <cell r="A416" t="str">
            <v xml:space="preserve">IMP </v>
          </cell>
        </row>
        <row r="417">
          <cell r="A417" t="str">
            <v xml:space="preserve">JPA </v>
          </cell>
        </row>
        <row r="418">
          <cell r="A418" t="str">
            <v xml:space="preserve">JOI </v>
          </cell>
        </row>
        <row r="419">
          <cell r="A419" t="str">
            <v xml:space="preserve">LDB </v>
          </cell>
        </row>
        <row r="420">
          <cell r="A420" t="str">
            <v xml:space="preserve">MCP </v>
          </cell>
        </row>
        <row r="421">
          <cell r="A421" t="str">
            <v xml:space="preserve">MCZ </v>
          </cell>
        </row>
        <row r="422">
          <cell r="A422" t="str">
            <v xml:space="preserve">MAO </v>
          </cell>
        </row>
        <row r="423">
          <cell r="A423" t="str">
            <v xml:space="preserve">MAB </v>
          </cell>
        </row>
        <row r="424">
          <cell r="A424" t="str">
            <v xml:space="preserve">MGF </v>
          </cell>
        </row>
        <row r="425">
          <cell r="A425" t="str">
            <v xml:space="preserve">NAT </v>
          </cell>
        </row>
        <row r="426">
          <cell r="A426" t="str">
            <v xml:space="preserve">NVT </v>
          </cell>
        </row>
        <row r="427">
          <cell r="A427" t="str">
            <v xml:space="preserve">PMW </v>
          </cell>
        </row>
        <row r="428">
          <cell r="A428" t="str">
            <v xml:space="preserve">PMG </v>
          </cell>
        </row>
        <row r="429">
          <cell r="A429" t="str">
            <v xml:space="preserve">POA </v>
          </cell>
        </row>
        <row r="430">
          <cell r="A430" t="str">
            <v xml:space="preserve">BPS </v>
          </cell>
        </row>
        <row r="431">
          <cell r="A431" t="str">
            <v xml:space="preserve">PVH </v>
          </cell>
        </row>
        <row r="432">
          <cell r="A432" t="str">
            <v xml:space="preserve">REC </v>
          </cell>
        </row>
        <row r="433">
          <cell r="A433" t="str">
            <v xml:space="preserve">RAO </v>
          </cell>
        </row>
        <row r="434">
          <cell r="A434" t="str">
            <v xml:space="preserve">RBR </v>
          </cell>
        </row>
        <row r="435">
          <cell r="A435" t="str">
            <v xml:space="preserve">GIG </v>
          </cell>
        </row>
        <row r="436">
          <cell r="A436" t="str">
            <v xml:space="preserve">SSA </v>
          </cell>
        </row>
        <row r="437">
          <cell r="A437" t="str">
            <v xml:space="preserve">STM </v>
          </cell>
        </row>
        <row r="438">
          <cell r="A438" t="str">
            <v xml:space="preserve">SJP </v>
          </cell>
        </row>
        <row r="439">
          <cell r="A439" t="str">
            <v xml:space="preserve">SLZ </v>
          </cell>
        </row>
        <row r="440">
          <cell r="A440" t="str">
            <v xml:space="preserve">GRU </v>
          </cell>
        </row>
        <row r="441">
          <cell r="A441" t="str">
            <v xml:space="preserve">THE </v>
          </cell>
        </row>
        <row r="442">
          <cell r="A442" t="str">
            <v xml:space="preserve">UDI </v>
          </cell>
        </row>
        <row r="443">
          <cell r="A443" t="str">
            <v xml:space="preserve">VIX </v>
          </cell>
        </row>
        <row r="444">
          <cell r="A444" t="str">
            <v xml:space="preserve">EIS </v>
          </cell>
        </row>
        <row r="445">
          <cell r="A445" t="str">
            <v xml:space="preserve">VIJ </v>
          </cell>
        </row>
        <row r="446">
          <cell r="A446" t="str">
            <v xml:space="preserve">BWN </v>
          </cell>
        </row>
        <row r="447">
          <cell r="A447" t="str">
            <v xml:space="preserve">BOJ </v>
          </cell>
        </row>
        <row r="448">
          <cell r="A448" t="str">
            <v xml:space="preserve">GOZ </v>
          </cell>
        </row>
        <row r="449">
          <cell r="A449" t="str">
            <v xml:space="preserve">PDV </v>
          </cell>
        </row>
        <row r="450">
          <cell r="A450" t="str">
            <v xml:space="preserve">SOF </v>
          </cell>
        </row>
        <row r="451">
          <cell r="A451" t="str">
            <v xml:space="preserve">VAR </v>
          </cell>
        </row>
        <row r="452">
          <cell r="A452" t="str">
            <v xml:space="preserve">BOY </v>
          </cell>
        </row>
        <row r="453">
          <cell r="A453" t="str">
            <v xml:space="preserve">OUA </v>
          </cell>
        </row>
        <row r="454">
          <cell r="A454" t="str">
            <v xml:space="preserve">BJM </v>
          </cell>
        </row>
        <row r="455">
          <cell r="A455" t="str">
            <v xml:space="preserve">GID </v>
          </cell>
        </row>
        <row r="456">
          <cell r="A456" t="str">
            <v xml:space="preserve">KRE </v>
          </cell>
        </row>
        <row r="457">
          <cell r="A457" t="str">
            <v xml:space="preserve">ZMH </v>
          </cell>
        </row>
        <row r="458">
          <cell r="A458" t="str">
            <v xml:space="preserve">YXX </v>
          </cell>
        </row>
        <row r="459">
          <cell r="A459" t="str">
            <v xml:space="preserve">LAK </v>
          </cell>
        </row>
        <row r="460">
          <cell r="A460" t="str">
            <v xml:space="preserve">AKV </v>
          </cell>
        </row>
        <row r="461">
          <cell r="A461" t="str">
            <v xml:space="preserve">YLT </v>
          </cell>
        </row>
        <row r="462">
          <cell r="A462" t="str">
            <v xml:space="preserve">YAL </v>
          </cell>
        </row>
        <row r="463">
          <cell r="A463" t="str">
            <v xml:space="preserve">YTF </v>
          </cell>
        </row>
        <row r="464">
          <cell r="A464" t="str">
            <v xml:space="preserve">YEY </v>
          </cell>
        </row>
        <row r="465">
          <cell r="A465" t="str">
            <v xml:space="preserve">YAA </v>
          </cell>
        </row>
        <row r="466">
          <cell r="A466" t="str">
            <v xml:space="preserve">YAX </v>
          </cell>
        </row>
        <row r="467">
          <cell r="A467" t="str">
            <v xml:space="preserve">YYW </v>
          </cell>
        </row>
        <row r="468">
          <cell r="A468" t="str">
            <v xml:space="preserve">YEK </v>
          </cell>
        </row>
        <row r="469">
          <cell r="A469" t="str">
            <v xml:space="preserve">YIB </v>
          </cell>
        </row>
        <row r="470">
          <cell r="A470" t="str">
            <v xml:space="preserve">YAT </v>
          </cell>
        </row>
        <row r="471">
          <cell r="A471" t="str">
            <v xml:space="preserve">YPJ </v>
          </cell>
        </row>
        <row r="472">
          <cell r="A472" t="str">
            <v xml:space="preserve">YBG </v>
          </cell>
        </row>
        <row r="473">
          <cell r="A473" t="str">
            <v xml:space="preserve">YBC </v>
          </cell>
        </row>
        <row r="474">
          <cell r="A474" t="str">
            <v xml:space="preserve">YBK </v>
          </cell>
        </row>
        <row r="475">
          <cell r="A475" t="str">
            <v xml:space="preserve">ZBF </v>
          </cell>
        </row>
        <row r="476">
          <cell r="A476" t="str">
            <v xml:space="preserve">XBE </v>
          </cell>
        </row>
        <row r="477">
          <cell r="A477" t="str">
            <v xml:space="preserve">YXQ </v>
          </cell>
        </row>
        <row r="478">
          <cell r="A478" t="str">
            <v xml:space="preserve">ZEL </v>
          </cell>
        </row>
        <row r="479">
          <cell r="A479" t="str">
            <v xml:space="preserve">QBC </v>
          </cell>
        </row>
        <row r="480">
          <cell r="A480" t="str">
            <v xml:space="preserve">YBV </v>
          </cell>
        </row>
        <row r="481">
          <cell r="A481" t="str">
            <v xml:space="preserve">YTL </v>
          </cell>
        </row>
        <row r="482">
          <cell r="A482" t="str">
            <v xml:space="preserve">YBI </v>
          </cell>
        </row>
        <row r="483">
          <cell r="A483" t="str">
            <v xml:space="preserve">YDV </v>
          </cell>
        </row>
        <row r="484">
          <cell r="A484" t="str">
            <v xml:space="preserve">YVB </v>
          </cell>
        </row>
        <row r="485">
          <cell r="A485" t="str">
            <v xml:space="preserve">YBY </v>
          </cell>
        </row>
        <row r="486">
          <cell r="A486" t="str">
            <v xml:space="preserve">YDT </v>
          </cell>
        </row>
        <row r="487">
          <cell r="A487" t="str">
            <v xml:space="preserve">YBR </v>
          </cell>
        </row>
        <row r="488">
          <cell r="A488" t="str">
            <v xml:space="preserve">YBT </v>
          </cell>
        </row>
        <row r="489">
          <cell r="A489" t="str">
            <v xml:space="preserve">XBR </v>
          </cell>
        </row>
        <row r="490">
          <cell r="A490" t="str">
            <v xml:space="preserve">ZBM </v>
          </cell>
        </row>
        <row r="491">
          <cell r="A491" t="str">
            <v xml:space="preserve">YVT </v>
          </cell>
        </row>
        <row r="492">
          <cell r="A492" t="str">
            <v xml:space="preserve">YPZ </v>
          </cell>
        </row>
        <row r="493">
          <cell r="A493" t="str">
            <v xml:space="preserve">YDB </v>
          </cell>
        </row>
        <row r="494">
          <cell r="A494" t="str">
            <v xml:space="preserve">YYC </v>
          </cell>
        </row>
        <row r="495">
          <cell r="A495" t="str">
            <v xml:space="preserve">YCB </v>
          </cell>
        </row>
        <row r="496">
          <cell r="A496" t="str">
            <v xml:space="preserve">YBL </v>
          </cell>
        </row>
        <row r="497">
          <cell r="A497" t="str">
            <v xml:space="preserve">YTE </v>
          </cell>
        </row>
        <row r="498">
          <cell r="A498" t="str">
            <v xml:space="preserve">YRF </v>
          </cell>
        </row>
        <row r="499">
          <cell r="A499" t="str">
            <v xml:space="preserve">YCG </v>
          </cell>
        </row>
        <row r="500">
          <cell r="A500" t="str">
            <v xml:space="preserve">YAC </v>
          </cell>
        </row>
        <row r="501">
          <cell r="A501" t="str">
            <v xml:space="preserve">YCE </v>
          </cell>
        </row>
        <row r="502">
          <cell r="A502" t="str">
            <v xml:space="preserve">YLD </v>
          </cell>
        </row>
        <row r="503">
          <cell r="A503" t="str">
            <v xml:space="preserve">YML </v>
          </cell>
        </row>
        <row r="504">
          <cell r="A504" t="str">
            <v xml:space="preserve">YCL </v>
          </cell>
        </row>
        <row r="505">
          <cell r="A505" t="str">
            <v xml:space="preserve">YYG </v>
          </cell>
        </row>
        <row r="506">
          <cell r="A506" t="str">
            <v xml:space="preserve">XCM </v>
          </cell>
        </row>
        <row r="507">
          <cell r="A507" t="str">
            <v xml:space="preserve">YCS </v>
          </cell>
        </row>
        <row r="508">
          <cell r="A508" t="str">
            <v xml:space="preserve">YCQ </v>
          </cell>
        </row>
        <row r="509">
          <cell r="A509" t="str">
            <v xml:space="preserve">YHR </v>
          </cell>
        </row>
        <row r="510">
          <cell r="A510" t="str">
            <v xml:space="preserve">YMT </v>
          </cell>
        </row>
        <row r="511">
          <cell r="A511" t="str">
            <v xml:space="preserve">YCW </v>
          </cell>
        </row>
        <row r="512">
          <cell r="A512" t="str">
            <v xml:space="preserve">YYQ </v>
          </cell>
        </row>
        <row r="513">
          <cell r="A513" t="str">
            <v xml:space="preserve">ZUM </v>
          </cell>
        </row>
        <row r="514">
          <cell r="A514" t="str">
            <v xml:space="preserve">XCL </v>
          </cell>
        </row>
        <row r="515">
          <cell r="A515" t="str">
            <v xml:space="preserve">YCY </v>
          </cell>
        </row>
        <row r="516">
          <cell r="A516" t="str">
            <v xml:space="preserve">YCN </v>
          </cell>
        </row>
        <row r="517">
          <cell r="A517" t="str">
            <v xml:space="preserve">YOD </v>
          </cell>
        </row>
        <row r="518">
          <cell r="A518" t="str">
            <v xml:space="preserve">YKC </v>
          </cell>
        </row>
        <row r="519">
          <cell r="A519" t="str">
            <v xml:space="preserve">YCK </v>
          </cell>
        </row>
        <row r="520">
          <cell r="A520" t="str">
            <v xml:space="preserve">YQQ </v>
          </cell>
        </row>
        <row r="521">
          <cell r="A521" t="str">
            <v xml:space="preserve">YZS </v>
          </cell>
        </row>
        <row r="522">
          <cell r="A522" t="str">
            <v xml:space="preserve">YCC </v>
          </cell>
        </row>
        <row r="523">
          <cell r="A523" t="str">
            <v xml:space="preserve">YCT </v>
          </cell>
        </row>
        <row r="524">
          <cell r="A524" t="str">
            <v xml:space="preserve">YCA </v>
          </cell>
        </row>
        <row r="525">
          <cell r="A525" t="str">
            <v xml:space="preserve">YYM </v>
          </cell>
        </row>
        <row r="526">
          <cell r="A526" t="str">
            <v xml:space="preserve">YXC </v>
          </cell>
        </row>
        <row r="527">
          <cell r="A527" t="str">
            <v xml:space="preserve">YCR </v>
          </cell>
        </row>
        <row r="528">
          <cell r="A528" t="str">
            <v xml:space="preserve">YDN </v>
          </cell>
        </row>
        <row r="529">
          <cell r="A529" t="str">
            <v xml:space="preserve">YDA </v>
          </cell>
        </row>
        <row r="530">
          <cell r="A530" t="str">
            <v xml:space="preserve">YDQ </v>
          </cell>
        </row>
        <row r="531">
          <cell r="A531" t="str">
            <v xml:space="preserve">YDL </v>
          </cell>
        </row>
        <row r="532">
          <cell r="A532" t="str">
            <v xml:space="preserve">YDF </v>
          </cell>
        </row>
        <row r="533">
          <cell r="A533" t="str">
            <v xml:space="preserve">YWJ </v>
          </cell>
        </row>
        <row r="534">
          <cell r="A534" t="str">
            <v xml:space="preserve">YDG </v>
          </cell>
        </row>
        <row r="535">
          <cell r="A535" t="str">
            <v xml:space="preserve">YDO </v>
          </cell>
        </row>
        <row r="536">
          <cell r="A536" t="str">
            <v xml:space="preserve">YDC </v>
          </cell>
        </row>
        <row r="537">
          <cell r="A537" t="str">
            <v xml:space="preserve">YHD </v>
          </cell>
        </row>
        <row r="538">
          <cell r="A538" t="str">
            <v xml:space="preserve">YXR </v>
          </cell>
        </row>
        <row r="539">
          <cell r="A539" t="str">
            <v xml:space="preserve">ZEM </v>
          </cell>
        </row>
        <row r="540">
          <cell r="A540" t="str">
            <v xml:space="preserve">YEG </v>
          </cell>
        </row>
        <row r="541">
          <cell r="A541" t="str">
            <v xml:space="preserve">YET </v>
          </cell>
        </row>
        <row r="542">
          <cell r="A542" t="str">
            <v xml:space="preserve">YEL </v>
          </cell>
        </row>
        <row r="543">
          <cell r="A543" t="str">
            <v xml:space="preserve">YEN </v>
          </cell>
        </row>
        <row r="544">
          <cell r="A544" t="str">
            <v xml:space="preserve">YEU </v>
          </cell>
        </row>
        <row r="545">
          <cell r="A545" t="str">
            <v xml:space="preserve">YCZ </v>
          </cell>
        </row>
        <row r="546">
          <cell r="A546" t="str">
            <v xml:space="preserve">ZFW </v>
          </cell>
        </row>
        <row r="547">
          <cell r="A547" t="str">
            <v xml:space="preserve">ZFA </v>
          </cell>
        </row>
        <row r="548">
          <cell r="A548" t="str">
            <v xml:space="preserve">YFO </v>
          </cell>
        </row>
        <row r="549">
          <cell r="A549" t="str">
            <v xml:space="preserve">ZFD </v>
          </cell>
        </row>
        <row r="550">
          <cell r="A550" t="str">
            <v xml:space="preserve">YFC </v>
          </cell>
        </row>
        <row r="551">
          <cell r="A551" t="str">
            <v xml:space="preserve">YFA </v>
          </cell>
        </row>
        <row r="552">
          <cell r="A552" t="str">
            <v xml:space="preserve">YPY </v>
          </cell>
        </row>
        <row r="553">
          <cell r="A553" t="str">
            <v xml:space="preserve">YAG </v>
          </cell>
        </row>
        <row r="554">
          <cell r="A554" t="str">
            <v xml:space="preserve">YGH </v>
          </cell>
        </row>
        <row r="555">
          <cell r="A555" t="str">
            <v xml:space="preserve">YFH </v>
          </cell>
        </row>
        <row r="556">
          <cell r="A556" t="str">
            <v xml:space="preserve">YJF </v>
          </cell>
        </row>
        <row r="557">
          <cell r="A557" t="str">
            <v xml:space="preserve">YMM </v>
          </cell>
        </row>
        <row r="558">
          <cell r="A558" t="str">
            <v xml:space="preserve">ZFM </v>
          </cell>
        </row>
        <row r="559">
          <cell r="A559" t="str">
            <v xml:space="preserve">YYE </v>
          </cell>
        </row>
        <row r="560">
          <cell r="A560" t="str">
            <v xml:space="preserve">ZFN </v>
          </cell>
        </row>
        <row r="561">
          <cell r="A561" t="str">
            <v xml:space="preserve">YFR </v>
          </cell>
        </row>
        <row r="562">
          <cell r="A562" t="str">
            <v xml:space="preserve">YER </v>
          </cell>
        </row>
        <row r="563">
          <cell r="A563" t="str">
            <v xml:space="preserve">YFS </v>
          </cell>
        </row>
        <row r="564">
          <cell r="A564" t="str">
            <v xml:space="preserve">YSM </v>
          </cell>
        </row>
        <row r="565">
          <cell r="A565" t="str">
            <v xml:space="preserve">YXJ </v>
          </cell>
        </row>
        <row r="566">
          <cell r="A566" t="str">
            <v xml:space="preserve">YQX </v>
          </cell>
        </row>
        <row r="567">
          <cell r="A567" t="str">
            <v xml:space="preserve">YGP </v>
          </cell>
        </row>
        <row r="568">
          <cell r="A568" t="str">
            <v xml:space="preserve">YND </v>
          </cell>
        </row>
        <row r="569">
          <cell r="A569" t="str">
            <v xml:space="preserve">YGQ </v>
          </cell>
        </row>
        <row r="570">
          <cell r="A570" t="str">
            <v xml:space="preserve">YGX </v>
          </cell>
        </row>
        <row r="571">
          <cell r="A571" t="str">
            <v xml:space="preserve">YGM </v>
          </cell>
        </row>
        <row r="572">
          <cell r="A572" t="str">
            <v xml:space="preserve">YHK </v>
          </cell>
        </row>
        <row r="573">
          <cell r="A573" t="str">
            <v xml:space="preserve">YGO </v>
          </cell>
        </row>
        <row r="574">
          <cell r="A574" t="str">
            <v xml:space="preserve">ZGI </v>
          </cell>
        </row>
        <row r="575">
          <cell r="A575" t="str">
            <v xml:space="preserve">YYR </v>
          </cell>
        </row>
        <row r="576">
          <cell r="A576" t="str">
            <v xml:space="preserve">YZE </v>
          </cell>
        </row>
        <row r="577">
          <cell r="A577" t="str">
            <v xml:space="preserve">ZGF </v>
          </cell>
        </row>
        <row r="578">
          <cell r="A578" t="str">
            <v xml:space="preserve">YGC </v>
          </cell>
        </row>
        <row r="579">
          <cell r="A579" t="str">
            <v xml:space="preserve">YQU </v>
          </cell>
        </row>
        <row r="580">
          <cell r="A580" t="str">
            <v xml:space="preserve">YZX </v>
          </cell>
        </row>
        <row r="581">
          <cell r="A581" t="str">
            <v xml:space="preserve">YGZ </v>
          </cell>
        </row>
        <row r="582">
          <cell r="A582" t="str">
            <v xml:space="preserve">YHT </v>
          </cell>
        </row>
        <row r="583">
          <cell r="A583" t="str">
            <v xml:space="preserve">YHZ </v>
          </cell>
        </row>
        <row r="584">
          <cell r="A584" t="str">
            <v xml:space="preserve">YUX </v>
          </cell>
        </row>
        <row r="585">
          <cell r="A585" t="str">
            <v xml:space="preserve">YHM </v>
          </cell>
        </row>
        <row r="586">
          <cell r="A586" t="str">
            <v xml:space="preserve">YDJ </v>
          </cell>
        </row>
        <row r="587">
          <cell r="A587" t="str">
            <v xml:space="preserve">YGV </v>
          </cell>
        </row>
        <row r="588">
          <cell r="A588" t="str">
            <v xml:space="preserve">YHY </v>
          </cell>
        </row>
        <row r="589">
          <cell r="A589" t="str">
            <v xml:space="preserve">YHF </v>
          </cell>
        </row>
        <row r="590">
          <cell r="A590" t="str">
            <v xml:space="preserve">YOJ </v>
          </cell>
        </row>
        <row r="591">
          <cell r="A591" t="str">
            <v xml:space="preserve">ZHP </v>
          </cell>
        </row>
        <row r="592">
          <cell r="A592" t="str">
            <v xml:space="preserve">YJA </v>
          </cell>
        </row>
        <row r="593">
          <cell r="A593" t="str">
            <v xml:space="preserve">YHI </v>
          </cell>
        </row>
        <row r="594">
          <cell r="A594" t="str">
            <v xml:space="preserve">YHE </v>
          </cell>
        </row>
        <row r="595">
          <cell r="A595" t="str">
            <v xml:space="preserve">YHO </v>
          </cell>
        </row>
        <row r="596">
          <cell r="A596" t="str">
            <v xml:space="preserve">YHN </v>
          </cell>
        </row>
        <row r="597">
          <cell r="A597" t="str">
            <v xml:space="preserve">YHB </v>
          </cell>
        </row>
        <row r="598">
          <cell r="A598" t="str">
            <v xml:space="preserve">YNH </v>
          </cell>
        </row>
        <row r="599">
          <cell r="A599" t="str">
            <v xml:space="preserve">YGT </v>
          </cell>
        </row>
        <row r="600">
          <cell r="A600" t="str">
            <v xml:space="preserve">ZUC </v>
          </cell>
        </row>
        <row r="601">
          <cell r="A601" t="str">
            <v xml:space="preserve">YGR </v>
          </cell>
        </row>
        <row r="602">
          <cell r="A602" t="str">
            <v xml:space="preserve">ILF </v>
          </cell>
        </row>
        <row r="603">
          <cell r="A603" t="str">
            <v xml:space="preserve">YPH </v>
          </cell>
        </row>
        <row r="604">
          <cell r="A604" t="str">
            <v xml:space="preserve">YEV </v>
          </cell>
        </row>
        <row r="605">
          <cell r="A605" t="str">
            <v xml:space="preserve">YFB </v>
          </cell>
        </row>
        <row r="606">
          <cell r="A606" t="str">
            <v xml:space="preserve">YIV </v>
          </cell>
        </row>
        <row r="607">
          <cell r="A607" t="str">
            <v xml:space="preserve">YIK </v>
          </cell>
        </row>
        <row r="608">
          <cell r="A608" t="str">
            <v xml:space="preserve">ZJG </v>
          </cell>
        </row>
        <row r="609">
          <cell r="A609" t="str">
            <v xml:space="preserve">YKA </v>
          </cell>
        </row>
        <row r="610">
          <cell r="A610" t="str">
            <v xml:space="preserve">XGR </v>
          </cell>
        </row>
        <row r="611">
          <cell r="A611" t="str">
            <v xml:space="preserve">YWB </v>
          </cell>
        </row>
        <row r="612">
          <cell r="A612" t="str">
            <v xml:space="preserve">YKG </v>
          </cell>
        </row>
        <row r="613">
          <cell r="A613" t="str">
            <v xml:space="preserve">YYU </v>
          </cell>
        </row>
        <row r="614">
          <cell r="A614" t="str">
            <v xml:space="preserve">XKS </v>
          </cell>
        </row>
        <row r="615">
          <cell r="A615" t="str">
            <v xml:space="preserve">YDU </v>
          </cell>
        </row>
        <row r="616">
          <cell r="A616" t="str">
            <v xml:space="preserve">ZKE </v>
          </cell>
        </row>
        <row r="617">
          <cell r="A617" t="str">
            <v xml:space="preserve">KEW </v>
          </cell>
        </row>
        <row r="618">
          <cell r="A618" t="str">
            <v xml:space="preserve">YLW </v>
          </cell>
        </row>
        <row r="619">
          <cell r="A619" t="str">
            <v xml:space="preserve">KES </v>
          </cell>
        </row>
        <row r="620">
          <cell r="A620" t="str">
            <v xml:space="preserve">YQK </v>
          </cell>
        </row>
        <row r="621">
          <cell r="A621" t="str">
            <v xml:space="preserve">YKJ </v>
          </cell>
        </row>
        <row r="622">
          <cell r="A622" t="str">
            <v xml:space="preserve">YKD </v>
          </cell>
        </row>
        <row r="623">
          <cell r="A623" t="str">
            <v xml:space="preserve">YKY </v>
          </cell>
        </row>
        <row r="624">
          <cell r="A624" t="str">
            <v xml:space="preserve">KIF </v>
          </cell>
        </row>
        <row r="625">
          <cell r="A625" t="str">
            <v xml:space="preserve">YGK </v>
          </cell>
        </row>
        <row r="626">
          <cell r="A626" t="str">
            <v xml:space="preserve">YKX </v>
          </cell>
        </row>
        <row r="627">
          <cell r="A627" t="str">
            <v xml:space="preserve">YKF </v>
          </cell>
        </row>
        <row r="628">
          <cell r="A628" t="str">
            <v xml:space="preserve">YCO </v>
          </cell>
        </row>
        <row r="629">
          <cell r="A629" t="str">
            <v xml:space="preserve">YVP </v>
          </cell>
        </row>
        <row r="630">
          <cell r="A630" t="str">
            <v xml:space="preserve">YGW </v>
          </cell>
        </row>
        <row r="631">
          <cell r="A631" t="str">
            <v xml:space="preserve">YGL </v>
          </cell>
        </row>
        <row r="632">
          <cell r="A632" t="str">
            <v xml:space="preserve">YVC </v>
          </cell>
        </row>
        <row r="633">
          <cell r="A633" t="str">
            <v xml:space="preserve">SSQ </v>
          </cell>
        </row>
        <row r="634">
          <cell r="A634" t="str">
            <v xml:space="preserve">YLQ </v>
          </cell>
        </row>
        <row r="635">
          <cell r="A635" t="str">
            <v xml:space="preserve">XLB </v>
          </cell>
        </row>
        <row r="636">
          <cell r="A636" t="str">
            <v xml:space="preserve">YLB </v>
          </cell>
        </row>
        <row r="637">
          <cell r="A637" t="str">
            <v xml:space="preserve">YLE </v>
          </cell>
        </row>
        <row r="638">
          <cell r="A638" t="str">
            <v xml:space="preserve">YLH </v>
          </cell>
        </row>
        <row r="639">
          <cell r="A639" t="str">
            <v xml:space="preserve">YLR </v>
          </cell>
        </row>
        <row r="640">
          <cell r="A640" t="str">
            <v xml:space="preserve">YLS </v>
          </cell>
        </row>
        <row r="641">
          <cell r="A641" t="str">
            <v xml:space="preserve">YQL </v>
          </cell>
        </row>
        <row r="642">
          <cell r="A642" t="str">
            <v xml:space="preserve">ZGR </v>
          </cell>
        </row>
        <row r="643">
          <cell r="A643" t="str">
            <v xml:space="preserve">YLL </v>
          </cell>
        </row>
        <row r="644">
          <cell r="A644" t="str">
            <v xml:space="preserve">YXU </v>
          </cell>
        </row>
        <row r="645">
          <cell r="A645" t="str">
            <v xml:space="preserve">YYL </v>
          </cell>
        </row>
        <row r="646">
          <cell r="A646" t="str">
            <v xml:space="preserve">YMN </v>
          </cell>
        </row>
        <row r="647">
          <cell r="A647" t="str">
            <v xml:space="preserve">YMG </v>
          </cell>
        </row>
        <row r="648">
          <cell r="A648" t="str">
            <v xml:space="preserve">YEM </v>
          </cell>
        </row>
        <row r="649">
          <cell r="A649" t="str">
            <v xml:space="preserve">YMW </v>
          </cell>
        </row>
        <row r="650">
          <cell r="A650" t="str">
            <v xml:space="preserve">YSP </v>
          </cell>
        </row>
        <row r="651">
          <cell r="A651" t="str">
            <v xml:space="preserve">YMH </v>
          </cell>
        </row>
        <row r="652">
          <cell r="A652" t="str">
            <v xml:space="preserve">ZMT </v>
          </cell>
        </row>
        <row r="653">
          <cell r="A653" t="str">
            <v xml:space="preserve">YNM </v>
          </cell>
        </row>
        <row r="654">
          <cell r="A654" t="str">
            <v xml:space="preserve">YME </v>
          </cell>
        </row>
        <row r="655">
          <cell r="A655" t="str">
            <v xml:space="preserve">YMA </v>
          </cell>
        </row>
        <row r="656">
          <cell r="A656" t="str">
            <v xml:space="preserve">YLJ </v>
          </cell>
        </row>
        <row r="657">
          <cell r="A657" t="str">
            <v xml:space="preserve">YXH </v>
          </cell>
        </row>
        <row r="658">
          <cell r="A658" t="str">
            <v xml:space="preserve">YMB </v>
          </cell>
        </row>
        <row r="659">
          <cell r="A659" t="str">
            <v xml:space="preserve">YCH </v>
          </cell>
        </row>
        <row r="660">
          <cell r="A660" t="str">
            <v xml:space="preserve">YQM </v>
          </cell>
        </row>
        <row r="661">
          <cell r="A661" t="str">
            <v xml:space="preserve">YYY </v>
          </cell>
        </row>
        <row r="662">
          <cell r="A662" t="str">
            <v xml:space="preserve">YUL </v>
          </cell>
        </row>
        <row r="663">
          <cell r="A663" t="str">
            <v xml:space="preserve">YMJ </v>
          </cell>
        </row>
        <row r="664">
          <cell r="A664" t="str">
            <v xml:space="preserve">YMO </v>
          </cell>
        </row>
        <row r="665">
          <cell r="A665" t="str">
            <v xml:space="preserve">YQA </v>
          </cell>
        </row>
        <row r="666">
          <cell r="A666" t="str">
            <v xml:space="preserve">MSA </v>
          </cell>
        </row>
        <row r="667">
          <cell r="A667" t="str">
            <v xml:space="preserve">YDP </v>
          </cell>
        </row>
        <row r="668">
          <cell r="A668" t="str">
            <v xml:space="preserve">YQN </v>
          </cell>
        </row>
        <row r="669">
          <cell r="A669" t="str">
            <v xml:space="preserve">YCD </v>
          </cell>
        </row>
        <row r="670">
          <cell r="A670" t="str">
            <v xml:space="preserve">YSR </v>
          </cell>
        </row>
        <row r="671">
          <cell r="A671" t="str">
            <v xml:space="preserve">YNA </v>
          </cell>
        </row>
        <row r="672">
          <cell r="A672" t="str">
            <v xml:space="preserve">YNS </v>
          </cell>
        </row>
        <row r="673">
          <cell r="A673" t="str">
            <v xml:space="preserve">YVQ </v>
          </cell>
        </row>
        <row r="674">
          <cell r="A674" t="str">
            <v xml:space="preserve">YQW </v>
          </cell>
        </row>
        <row r="675">
          <cell r="A675" t="str">
            <v xml:space="preserve">YYB </v>
          </cell>
        </row>
        <row r="676">
          <cell r="A676" t="str">
            <v xml:space="preserve">YNE </v>
          </cell>
        </row>
        <row r="677">
          <cell r="A677" t="str">
            <v xml:space="preserve">YOG </v>
          </cell>
        </row>
        <row r="678">
          <cell r="A678" t="str">
            <v xml:space="preserve">YOC </v>
          </cell>
        </row>
        <row r="679">
          <cell r="A679" t="str">
            <v xml:space="preserve">YOO </v>
          </cell>
        </row>
        <row r="680">
          <cell r="A680" t="str">
            <v xml:space="preserve">YOW </v>
          </cell>
        </row>
        <row r="681">
          <cell r="A681" t="str">
            <v xml:space="preserve">YOS </v>
          </cell>
        </row>
        <row r="682">
          <cell r="A682" t="str">
            <v xml:space="preserve">YOH </v>
          </cell>
        </row>
        <row r="683">
          <cell r="A683" t="str">
            <v xml:space="preserve">YXP </v>
          </cell>
        </row>
        <row r="684">
          <cell r="A684" t="str">
            <v xml:space="preserve">YPD </v>
          </cell>
        </row>
        <row r="685">
          <cell r="A685" t="str">
            <v xml:space="preserve">YPC </v>
          </cell>
        </row>
        <row r="686">
          <cell r="A686" t="str">
            <v xml:space="preserve">YPE </v>
          </cell>
        </row>
        <row r="687">
          <cell r="A687" t="str">
            <v xml:space="preserve">YPO </v>
          </cell>
        </row>
        <row r="688">
          <cell r="A688" t="str">
            <v xml:space="preserve">YBB </v>
          </cell>
        </row>
        <row r="689">
          <cell r="A689" t="str">
            <v xml:space="preserve">YTA </v>
          </cell>
        </row>
        <row r="690">
          <cell r="A690" t="str">
            <v xml:space="preserve">YYF </v>
          </cell>
        </row>
        <row r="691">
          <cell r="A691" t="str">
            <v xml:space="preserve">YWA </v>
          </cell>
        </row>
        <row r="692">
          <cell r="A692" t="str">
            <v xml:space="preserve">YPQ </v>
          </cell>
        </row>
        <row r="693">
          <cell r="A693" t="str">
            <v xml:space="preserve">YPL </v>
          </cell>
        </row>
        <row r="694">
          <cell r="A694" t="str">
            <v xml:space="preserve">YPM </v>
          </cell>
        </row>
        <row r="695">
          <cell r="A695" t="str">
            <v xml:space="preserve">PIW </v>
          </cell>
        </row>
        <row r="696">
          <cell r="A696" t="str">
            <v xml:space="preserve">WPC </v>
          </cell>
        </row>
        <row r="697">
          <cell r="A697" t="str">
            <v xml:space="preserve">ZPO </v>
          </cell>
        </row>
        <row r="698">
          <cell r="A698" t="str">
            <v xml:space="preserve">YNL </v>
          </cell>
        </row>
        <row r="699">
          <cell r="A699" t="str">
            <v xml:space="preserve">YIO </v>
          </cell>
        </row>
        <row r="700">
          <cell r="A700" t="str">
            <v xml:space="preserve">XPP </v>
          </cell>
        </row>
        <row r="701">
          <cell r="A701" t="str">
            <v xml:space="preserve">YZT </v>
          </cell>
        </row>
        <row r="702">
          <cell r="A702" t="str">
            <v xml:space="preserve">YPS </v>
          </cell>
        </row>
        <row r="703">
          <cell r="A703" t="str">
            <v xml:space="preserve">YHA </v>
          </cell>
        </row>
        <row r="704">
          <cell r="A704" t="str">
            <v xml:space="preserve">YMP </v>
          </cell>
        </row>
        <row r="705">
          <cell r="A705" t="str">
            <v xml:space="preserve">YPN </v>
          </cell>
        </row>
        <row r="706">
          <cell r="A706" t="str">
            <v xml:space="preserve">YPG </v>
          </cell>
        </row>
        <row r="707">
          <cell r="A707" t="str">
            <v xml:space="preserve">YSO </v>
          </cell>
        </row>
        <row r="708">
          <cell r="A708" t="str">
            <v xml:space="preserve">YPW </v>
          </cell>
        </row>
        <row r="709">
          <cell r="A709" t="str">
            <v xml:space="preserve">YPA </v>
          </cell>
        </row>
        <row r="710">
          <cell r="A710" t="str">
            <v xml:space="preserve">YXS </v>
          </cell>
        </row>
        <row r="711">
          <cell r="A711" t="str">
            <v xml:space="preserve">YPR </v>
          </cell>
        </row>
        <row r="712">
          <cell r="A712" t="str">
            <v xml:space="preserve">XPK </v>
          </cell>
        </row>
        <row r="713">
          <cell r="A713" t="str">
            <v xml:space="preserve">YPX </v>
          </cell>
        </row>
        <row r="714">
          <cell r="A714" t="str">
            <v xml:space="preserve">YVM </v>
          </cell>
        </row>
        <row r="715">
          <cell r="A715" t="str">
            <v xml:space="preserve">YQC </v>
          </cell>
        </row>
        <row r="716">
          <cell r="A716" t="str">
            <v xml:space="preserve">YQB </v>
          </cell>
        </row>
        <row r="717">
          <cell r="A717" t="str">
            <v xml:space="preserve">YQZ </v>
          </cell>
        </row>
        <row r="718">
          <cell r="A718" t="str">
            <v xml:space="preserve">YOP </v>
          </cell>
        </row>
        <row r="719">
          <cell r="A719" t="str">
            <v xml:space="preserve">YRT </v>
          </cell>
        </row>
        <row r="720">
          <cell r="A720" t="str">
            <v xml:space="preserve">YQF </v>
          </cell>
        </row>
        <row r="721">
          <cell r="A721" t="str">
            <v xml:space="preserve">YRL </v>
          </cell>
        </row>
        <row r="722">
          <cell r="A722" t="str">
            <v xml:space="preserve">YRS </v>
          </cell>
        </row>
        <row r="723">
          <cell r="A723" t="str">
            <v xml:space="preserve">YQR </v>
          </cell>
        </row>
        <row r="724">
          <cell r="A724" t="str">
            <v xml:space="preserve">YUT </v>
          </cell>
        </row>
        <row r="725">
          <cell r="A725" t="str">
            <v xml:space="preserve">YRB </v>
          </cell>
        </row>
        <row r="726">
          <cell r="A726" t="str">
            <v xml:space="preserve">YRV </v>
          </cell>
        </row>
        <row r="727">
          <cell r="A727" t="str">
            <v xml:space="preserve">YRG </v>
          </cell>
        </row>
        <row r="728">
          <cell r="A728" t="str">
            <v xml:space="preserve">YXK </v>
          </cell>
        </row>
        <row r="729">
          <cell r="A729" t="str">
            <v xml:space="preserve">YRI </v>
          </cell>
        </row>
        <row r="730">
          <cell r="A730" t="str">
            <v xml:space="preserve">YRJ </v>
          </cell>
        </row>
        <row r="731">
          <cell r="A731" t="str">
            <v xml:space="preserve">YRM </v>
          </cell>
        </row>
        <row r="732">
          <cell r="A732" t="str">
            <v xml:space="preserve">XRR </v>
          </cell>
        </row>
        <row r="733">
          <cell r="A733" t="str">
            <v xml:space="preserve">ZRJ </v>
          </cell>
        </row>
        <row r="734">
          <cell r="A734" t="str">
            <v xml:space="preserve">YUY </v>
          </cell>
        </row>
        <row r="735">
          <cell r="A735" t="str">
            <v xml:space="preserve">ZPB </v>
          </cell>
        </row>
        <row r="736">
          <cell r="A736" t="str">
            <v xml:space="preserve">YSY </v>
          </cell>
        </row>
        <row r="737">
          <cell r="A737" t="str">
            <v xml:space="preserve">YSJ </v>
          </cell>
        </row>
        <row r="738">
          <cell r="A738" t="str">
            <v xml:space="preserve">YZG </v>
          </cell>
        </row>
        <row r="739">
          <cell r="A739" t="str">
            <v xml:space="preserve">YSN </v>
          </cell>
        </row>
        <row r="740">
          <cell r="A740" t="str">
            <v xml:space="preserve">YZP </v>
          </cell>
        </row>
        <row r="741">
          <cell r="A741" t="str">
            <v xml:space="preserve">ZSJ </v>
          </cell>
        </row>
        <row r="742">
          <cell r="A742" t="str">
            <v xml:space="preserve">YSK </v>
          </cell>
        </row>
        <row r="743">
          <cell r="A743" t="str">
            <v xml:space="preserve">YZR </v>
          </cell>
        </row>
        <row r="744">
          <cell r="A744" t="str">
            <v xml:space="preserve">YXE </v>
          </cell>
        </row>
        <row r="745">
          <cell r="A745" t="str">
            <v xml:space="preserve">YAM </v>
          </cell>
        </row>
        <row r="746">
          <cell r="A746" t="str">
            <v xml:space="preserve">YKL </v>
          </cell>
        </row>
        <row r="747">
          <cell r="A747" t="str">
            <v xml:space="preserve">YHS </v>
          </cell>
        </row>
        <row r="748">
          <cell r="A748" t="str">
            <v xml:space="preserve">YZV </v>
          </cell>
        </row>
        <row r="749">
          <cell r="A749" t="str">
            <v xml:space="preserve">ZTM </v>
          </cell>
        </row>
        <row r="750">
          <cell r="A750" t="str">
            <v xml:space="preserve">YSC </v>
          </cell>
        </row>
        <row r="751">
          <cell r="A751" t="str">
            <v xml:space="preserve">YXL </v>
          </cell>
        </row>
        <row r="752">
          <cell r="A752" t="str">
            <v xml:space="preserve">YZH </v>
          </cell>
        </row>
        <row r="753">
          <cell r="A753" t="str">
            <v xml:space="preserve">YYD </v>
          </cell>
        </row>
        <row r="754">
          <cell r="A754" t="str">
            <v xml:space="preserve">YSH </v>
          </cell>
        </row>
        <row r="755">
          <cell r="A755" t="str">
            <v xml:space="preserve">XSI </v>
          </cell>
        </row>
        <row r="756">
          <cell r="A756" t="str">
            <v xml:space="preserve">YSE </v>
          </cell>
        </row>
        <row r="757">
          <cell r="A757" t="str">
            <v xml:space="preserve">YAY </v>
          </cell>
        </row>
        <row r="758">
          <cell r="A758" t="str">
            <v xml:space="preserve">YIF </v>
          </cell>
        </row>
        <row r="759">
          <cell r="A759" t="str">
            <v xml:space="preserve">YCM </v>
          </cell>
        </row>
        <row r="760">
          <cell r="A760" t="str">
            <v xml:space="preserve">YHU </v>
          </cell>
        </row>
        <row r="761">
          <cell r="A761" t="str">
            <v xml:space="preserve">YJN </v>
          </cell>
        </row>
        <row r="762">
          <cell r="A762" t="str">
            <v xml:space="preserve">YYT </v>
          </cell>
        </row>
        <row r="763">
          <cell r="A763" t="str">
            <v xml:space="preserve">YSL </v>
          </cell>
        </row>
        <row r="764">
          <cell r="A764" t="str">
            <v xml:space="preserve">YFX </v>
          </cell>
        </row>
        <row r="765">
          <cell r="A765" t="str">
            <v xml:space="preserve">YST </v>
          </cell>
        </row>
        <row r="766">
          <cell r="A766" t="str">
            <v xml:space="preserve">YQS </v>
          </cell>
        </row>
        <row r="767">
          <cell r="A767" t="str">
            <v xml:space="preserve">YJT </v>
          </cell>
        </row>
        <row r="768">
          <cell r="A768" t="str">
            <v xml:space="preserve">ZST </v>
          </cell>
        </row>
        <row r="769">
          <cell r="A769" t="str">
            <v xml:space="preserve">YSF </v>
          </cell>
        </row>
        <row r="770">
          <cell r="A770" t="str">
            <v xml:space="preserve">YSB </v>
          </cell>
        </row>
        <row r="771">
          <cell r="A771" t="str">
            <v xml:space="preserve">SUR </v>
          </cell>
        </row>
        <row r="772">
          <cell r="A772" t="str">
            <v xml:space="preserve">YSU </v>
          </cell>
        </row>
        <row r="773">
          <cell r="A773" t="str">
            <v xml:space="preserve">ZJN </v>
          </cell>
        </row>
        <row r="774">
          <cell r="A774" t="str">
            <v xml:space="preserve">YYN </v>
          </cell>
        </row>
        <row r="775">
          <cell r="A775" t="str">
            <v xml:space="preserve">YQY </v>
          </cell>
        </row>
        <row r="776">
          <cell r="A776" t="str">
            <v xml:space="preserve">XTL </v>
          </cell>
        </row>
        <row r="777">
          <cell r="A777" t="str">
            <v xml:space="preserve">YYH </v>
          </cell>
        </row>
        <row r="778">
          <cell r="A778" t="str">
            <v xml:space="preserve">YTQ </v>
          </cell>
        </row>
        <row r="779">
          <cell r="A779" t="str">
            <v xml:space="preserve">YTX </v>
          </cell>
        </row>
        <row r="780">
          <cell r="A780" t="str">
            <v xml:space="preserve">YXT </v>
          </cell>
        </row>
        <row r="781">
          <cell r="A781" t="str">
            <v xml:space="preserve">YTJ </v>
          </cell>
        </row>
        <row r="782">
          <cell r="A782" t="str">
            <v xml:space="preserve">YZW </v>
          </cell>
        </row>
        <row r="783">
          <cell r="A783" t="str">
            <v xml:space="preserve">YGB </v>
          </cell>
        </row>
        <row r="784">
          <cell r="A784" t="str">
            <v xml:space="preserve">YQD </v>
          </cell>
        </row>
        <row r="785">
          <cell r="A785" t="str">
            <v xml:space="preserve">YTD </v>
          </cell>
        </row>
        <row r="786">
          <cell r="A786" t="str">
            <v xml:space="preserve">YTH </v>
          </cell>
        </row>
        <row r="787">
          <cell r="A787" t="str">
            <v xml:space="preserve">YQT </v>
          </cell>
        </row>
        <row r="788">
          <cell r="A788" t="str">
            <v xml:space="preserve">YTS </v>
          </cell>
        </row>
        <row r="789">
          <cell r="A789" t="str">
            <v xml:space="preserve">YTT </v>
          </cell>
        </row>
        <row r="790">
          <cell r="A790" t="str">
            <v xml:space="preserve">YAZ </v>
          </cell>
        </row>
        <row r="791">
          <cell r="A791" t="str">
            <v xml:space="preserve">YYZ </v>
          </cell>
        </row>
        <row r="792">
          <cell r="A792" t="str">
            <v xml:space="preserve">YTR </v>
          </cell>
        </row>
        <row r="793">
          <cell r="A793" t="str">
            <v xml:space="preserve">YRQ </v>
          </cell>
        </row>
        <row r="794">
          <cell r="A794" t="str">
            <v xml:space="preserve">YUB </v>
          </cell>
        </row>
        <row r="795">
          <cell r="A795" t="str">
            <v xml:space="preserve">TUX </v>
          </cell>
        </row>
        <row r="796">
          <cell r="A796" t="str">
            <v xml:space="preserve">TNS </v>
          </cell>
        </row>
        <row r="797">
          <cell r="A797" t="str">
            <v xml:space="preserve">YUD </v>
          </cell>
        </row>
        <row r="798">
          <cell r="A798" t="str">
            <v xml:space="preserve">YBE </v>
          </cell>
        </row>
        <row r="799">
          <cell r="A799" t="str">
            <v xml:space="preserve">YVO </v>
          </cell>
        </row>
        <row r="800">
          <cell r="A800" t="str">
            <v xml:space="preserve">YVR </v>
          </cell>
        </row>
        <row r="801">
          <cell r="A801" t="str">
            <v xml:space="preserve">YVG </v>
          </cell>
        </row>
        <row r="802">
          <cell r="A802" t="str">
            <v xml:space="preserve">YVE </v>
          </cell>
        </row>
        <row r="803">
          <cell r="A803" t="str">
            <v xml:space="preserve">YYJ </v>
          </cell>
        </row>
        <row r="804">
          <cell r="A804" t="str">
            <v xml:space="preserve">YWK </v>
          </cell>
        </row>
        <row r="805">
          <cell r="A805" t="str">
            <v xml:space="preserve">YKQ </v>
          </cell>
        </row>
        <row r="806">
          <cell r="A806" t="str">
            <v xml:space="preserve">YQH </v>
          </cell>
        </row>
        <row r="807">
          <cell r="A807" t="str">
            <v xml:space="preserve">YXZ </v>
          </cell>
        </row>
        <row r="808">
          <cell r="A808" t="str">
            <v xml:space="preserve">YWP </v>
          </cell>
        </row>
        <row r="809">
          <cell r="A809" t="str">
            <v xml:space="preserve">YFJ </v>
          </cell>
        </row>
        <row r="810">
          <cell r="A810" t="str">
            <v xml:space="preserve">YNC </v>
          </cell>
        </row>
        <row r="811">
          <cell r="A811" t="str">
            <v xml:space="preserve">YXN </v>
          </cell>
        </row>
        <row r="812">
          <cell r="A812" t="str">
            <v xml:space="preserve">YZU </v>
          </cell>
        </row>
        <row r="813">
          <cell r="A813" t="str">
            <v xml:space="preserve">YXY </v>
          </cell>
        </row>
        <row r="814">
          <cell r="A814" t="str">
            <v xml:space="preserve">YVV </v>
          </cell>
        </row>
        <row r="815">
          <cell r="A815" t="str">
            <v xml:space="preserve">YWM </v>
          </cell>
        </row>
        <row r="816">
          <cell r="A816" t="str">
            <v xml:space="preserve">YWL </v>
          </cell>
        </row>
        <row r="817">
          <cell r="A817" t="str">
            <v xml:space="preserve">YQG </v>
          </cell>
        </row>
        <row r="818">
          <cell r="A818" t="str">
            <v xml:space="preserve">YWG </v>
          </cell>
        </row>
        <row r="819">
          <cell r="A819" t="str">
            <v xml:space="preserve">ZWL </v>
          </cell>
        </row>
        <row r="820">
          <cell r="A820" t="str">
            <v xml:space="preserve">YWY </v>
          </cell>
        </row>
        <row r="821">
          <cell r="A821" t="str">
            <v xml:space="preserve">WNN </v>
          </cell>
        </row>
        <row r="822">
          <cell r="A822" t="str">
            <v xml:space="preserve">YQI </v>
          </cell>
        </row>
        <row r="823">
          <cell r="A823" t="str">
            <v xml:space="preserve">YZF </v>
          </cell>
        </row>
        <row r="824">
          <cell r="A824" t="str">
            <v xml:space="preserve">ZAC </v>
          </cell>
        </row>
        <row r="825">
          <cell r="A825" t="str">
            <v xml:space="preserve">YQV </v>
          </cell>
        </row>
        <row r="826">
          <cell r="A826" t="str">
            <v xml:space="preserve">ZUD </v>
          </cell>
        </row>
        <row r="827">
          <cell r="A827" t="str">
            <v xml:space="preserve">ANF </v>
          </cell>
        </row>
        <row r="828">
          <cell r="A828" t="str">
            <v xml:space="preserve">ARI </v>
          </cell>
        </row>
        <row r="829">
          <cell r="A829" t="str">
            <v xml:space="preserve">BBA </v>
          </cell>
        </row>
        <row r="830">
          <cell r="A830" t="str">
            <v xml:space="preserve">CJC </v>
          </cell>
        </row>
        <row r="831">
          <cell r="A831" t="str">
            <v xml:space="preserve">SMB </v>
          </cell>
        </row>
        <row r="832">
          <cell r="A832" t="str">
            <v xml:space="preserve">WCH </v>
          </cell>
        </row>
        <row r="833">
          <cell r="A833" t="str">
            <v xml:space="preserve">CNR </v>
          </cell>
        </row>
        <row r="834">
          <cell r="A834" t="str">
            <v xml:space="preserve">CCH </v>
          </cell>
        </row>
        <row r="835">
          <cell r="A835" t="str">
            <v xml:space="preserve">YAI </v>
          </cell>
        </row>
        <row r="836">
          <cell r="A836" t="str">
            <v xml:space="preserve">LGR </v>
          </cell>
        </row>
        <row r="837">
          <cell r="A837" t="str">
            <v xml:space="preserve">CPO </v>
          </cell>
        </row>
        <row r="838">
          <cell r="A838" t="str">
            <v xml:space="preserve">GXQ </v>
          </cell>
        </row>
        <row r="839">
          <cell r="A839" t="str">
            <v xml:space="preserve">ESR </v>
          </cell>
        </row>
        <row r="840">
          <cell r="A840" t="str">
            <v xml:space="preserve">FFU </v>
          </cell>
        </row>
        <row r="841">
          <cell r="A841" t="str">
            <v xml:space="preserve">IQQ </v>
          </cell>
        </row>
        <row r="842">
          <cell r="A842" t="str">
            <v xml:space="preserve">LSC </v>
          </cell>
        </row>
        <row r="843">
          <cell r="A843" t="str">
            <v xml:space="preserve">LSQ </v>
          </cell>
        </row>
        <row r="844">
          <cell r="A844" t="str">
            <v xml:space="preserve">ZOS </v>
          </cell>
        </row>
        <row r="845">
          <cell r="A845" t="str">
            <v xml:space="preserve">WPR </v>
          </cell>
        </row>
        <row r="846">
          <cell r="A846" t="str">
            <v xml:space="preserve">ZPC </v>
          </cell>
        </row>
        <row r="847">
          <cell r="A847" t="str">
            <v xml:space="preserve">WPA </v>
          </cell>
        </row>
        <row r="848">
          <cell r="A848" t="str">
            <v xml:space="preserve">PMC </v>
          </cell>
        </row>
        <row r="849">
          <cell r="A849" t="str">
            <v xml:space="preserve">PNT </v>
          </cell>
        </row>
        <row r="850">
          <cell r="A850" t="str">
            <v xml:space="preserve">WPU </v>
          </cell>
        </row>
        <row r="851">
          <cell r="A851" t="str">
            <v xml:space="preserve">PUQ </v>
          </cell>
        </row>
        <row r="852">
          <cell r="A852" t="str">
            <v xml:space="preserve">QRC </v>
          </cell>
        </row>
        <row r="853">
          <cell r="A853" t="str">
            <v xml:space="preserve">ULC </v>
          </cell>
        </row>
        <row r="854">
          <cell r="A854" t="str">
            <v xml:space="preserve">SCL </v>
          </cell>
        </row>
        <row r="855">
          <cell r="A855" t="str">
            <v xml:space="preserve">TLX </v>
          </cell>
        </row>
        <row r="856">
          <cell r="A856" t="str">
            <v xml:space="preserve">TTC </v>
          </cell>
        </row>
        <row r="857">
          <cell r="A857" t="str">
            <v xml:space="preserve">ZCO </v>
          </cell>
        </row>
        <row r="858">
          <cell r="A858" t="str">
            <v xml:space="preserve">TOQ </v>
          </cell>
        </row>
        <row r="859">
          <cell r="A859" t="str">
            <v xml:space="preserve">ZAL </v>
          </cell>
        </row>
        <row r="860">
          <cell r="A860" t="str">
            <v xml:space="preserve">VLR </v>
          </cell>
        </row>
        <row r="861">
          <cell r="A861" t="str">
            <v xml:space="preserve">ZIC </v>
          </cell>
        </row>
        <row r="862">
          <cell r="A862" t="str">
            <v xml:space="preserve">KNA </v>
          </cell>
        </row>
        <row r="863">
          <cell r="A863" t="str">
            <v xml:space="preserve">CGQ </v>
          </cell>
        </row>
        <row r="864">
          <cell r="A864" t="str">
            <v xml:space="preserve">CSX </v>
          </cell>
        </row>
        <row r="865">
          <cell r="A865" t="str">
            <v xml:space="preserve">CTU </v>
          </cell>
        </row>
        <row r="866">
          <cell r="A866" t="str">
            <v xml:space="preserve">CKG </v>
          </cell>
        </row>
        <row r="867">
          <cell r="A867" t="str">
            <v xml:space="preserve">DLC </v>
          </cell>
        </row>
        <row r="868">
          <cell r="A868" t="str">
            <v xml:space="preserve">FOC </v>
          </cell>
        </row>
        <row r="869">
          <cell r="A869" t="str">
            <v xml:space="preserve">CAN </v>
          </cell>
        </row>
        <row r="870">
          <cell r="A870" t="str">
            <v xml:space="preserve">KWL </v>
          </cell>
        </row>
        <row r="871">
          <cell r="A871" t="str">
            <v xml:space="preserve">KWE </v>
          </cell>
        </row>
        <row r="872">
          <cell r="A872" t="str">
            <v xml:space="preserve">HAK </v>
          </cell>
        </row>
        <row r="873">
          <cell r="A873" t="str">
            <v xml:space="preserve">HLD </v>
          </cell>
        </row>
        <row r="874">
          <cell r="A874" t="str">
            <v xml:space="preserve">HGH </v>
          </cell>
        </row>
        <row r="875">
          <cell r="A875" t="str">
            <v xml:space="preserve">HRB </v>
          </cell>
        </row>
        <row r="876">
          <cell r="A876" t="str">
            <v xml:space="preserve">HFE </v>
          </cell>
        </row>
        <row r="877">
          <cell r="A877" t="str">
            <v xml:space="preserve">HET </v>
          </cell>
        </row>
        <row r="878">
          <cell r="A878" t="str">
            <v xml:space="preserve">HTN </v>
          </cell>
        </row>
        <row r="879">
          <cell r="A879" t="str">
            <v xml:space="preserve">JMU </v>
          </cell>
        </row>
        <row r="880">
          <cell r="A880" t="str">
            <v xml:space="preserve">TNA </v>
          </cell>
        </row>
        <row r="881">
          <cell r="A881" t="str">
            <v xml:space="preserve">JHG </v>
          </cell>
        </row>
        <row r="882">
          <cell r="A882" t="str">
            <v xml:space="preserve">KHG </v>
          </cell>
        </row>
        <row r="883">
          <cell r="A883" t="str">
            <v xml:space="preserve">KMG </v>
          </cell>
        </row>
        <row r="884">
          <cell r="A884" t="str">
            <v xml:space="preserve">ZGC </v>
          </cell>
        </row>
        <row r="885">
          <cell r="A885" t="str">
            <v xml:space="preserve">LXA </v>
          </cell>
        </row>
        <row r="886">
          <cell r="A886" t="str">
            <v xml:space="preserve">MDG </v>
          </cell>
        </row>
        <row r="887">
          <cell r="A887" t="str">
            <v xml:space="preserve">KHN </v>
          </cell>
        </row>
        <row r="888">
          <cell r="A888" t="str">
            <v xml:space="preserve">NKG </v>
          </cell>
        </row>
        <row r="889">
          <cell r="A889" t="str">
            <v xml:space="preserve">NNG </v>
          </cell>
        </row>
        <row r="890">
          <cell r="A890" t="str">
            <v xml:space="preserve">NGB </v>
          </cell>
        </row>
        <row r="891">
          <cell r="A891" t="str">
            <v xml:space="preserve">PEK </v>
          </cell>
        </row>
        <row r="892">
          <cell r="A892" t="str">
            <v xml:space="preserve">TAO </v>
          </cell>
        </row>
        <row r="893">
          <cell r="A893" t="str">
            <v xml:space="preserve">NDG </v>
          </cell>
        </row>
        <row r="894">
          <cell r="A894" t="str">
            <v xml:space="preserve">PVG </v>
          </cell>
        </row>
        <row r="895">
          <cell r="A895" t="str">
            <v xml:space="preserve">SWA </v>
          </cell>
        </row>
        <row r="896">
          <cell r="A896" t="str">
            <v xml:space="preserve">SHE </v>
          </cell>
        </row>
        <row r="897">
          <cell r="A897" t="str">
            <v xml:space="preserve">SZX </v>
          </cell>
        </row>
        <row r="898">
          <cell r="A898" t="str">
            <v xml:space="preserve">SJW </v>
          </cell>
        </row>
        <row r="899">
          <cell r="A899" t="str">
            <v xml:space="preserve">TYN </v>
          </cell>
        </row>
        <row r="900">
          <cell r="A900" t="str">
            <v xml:space="preserve">TSN </v>
          </cell>
        </row>
        <row r="901">
          <cell r="A901" t="str">
            <v xml:space="preserve">URC </v>
          </cell>
        </row>
        <row r="902">
          <cell r="A902" t="str">
            <v xml:space="preserve">WUH </v>
          </cell>
        </row>
        <row r="903">
          <cell r="A903" t="str">
            <v xml:space="preserve">XIY </v>
          </cell>
        </row>
        <row r="904">
          <cell r="A904" t="str">
            <v xml:space="preserve">XMN </v>
          </cell>
        </row>
        <row r="905">
          <cell r="A905" t="str">
            <v xml:space="preserve">XIC </v>
          </cell>
        </row>
        <row r="906">
          <cell r="A906" t="str">
            <v xml:space="preserve">YNJ </v>
          </cell>
        </row>
        <row r="907">
          <cell r="A907" t="str">
            <v xml:space="preserve">YNT </v>
          </cell>
        </row>
        <row r="908">
          <cell r="A908" t="str">
            <v xml:space="preserve">YIH </v>
          </cell>
        </row>
        <row r="909">
          <cell r="A909" t="str">
            <v xml:space="preserve">INC </v>
          </cell>
        </row>
        <row r="910">
          <cell r="A910" t="str">
            <v xml:space="preserve">CGO </v>
          </cell>
        </row>
        <row r="911">
          <cell r="A911" t="str">
            <v xml:space="preserve">ZUH </v>
          </cell>
        </row>
        <row r="912">
          <cell r="A912" t="str">
            <v xml:space="preserve">AIT </v>
          </cell>
        </row>
        <row r="913">
          <cell r="A913" t="str">
            <v xml:space="preserve">RAR </v>
          </cell>
        </row>
        <row r="914">
          <cell r="A914" t="str">
            <v xml:space="preserve">GLF </v>
          </cell>
        </row>
        <row r="915">
          <cell r="A915" t="str">
            <v xml:space="preserve">LIR </v>
          </cell>
        </row>
        <row r="916">
          <cell r="A916" t="str">
            <v xml:space="preserve">LIO </v>
          </cell>
        </row>
        <row r="917">
          <cell r="A917" t="str">
            <v xml:space="preserve">TTQ </v>
          </cell>
        </row>
        <row r="918">
          <cell r="A918" t="str">
            <v xml:space="preserve">AAL </v>
          </cell>
        </row>
        <row r="919">
          <cell r="A919" t="str">
            <v xml:space="preserve">AAR </v>
          </cell>
        </row>
        <row r="920">
          <cell r="A920" t="str">
            <v xml:space="preserve">BLL </v>
          </cell>
        </row>
        <row r="921">
          <cell r="A921" t="str">
            <v xml:space="preserve">EBJ </v>
          </cell>
        </row>
        <row r="922">
          <cell r="A922" t="str">
            <v xml:space="preserve">KRP </v>
          </cell>
        </row>
        <row r="923">
          <cell r="A923" t="str">
            <v xml:space="preserve">CPH </v>
          </cell>
        </row>
        <row r="924">
          <cell r="A924" t="str">
            <v xml:space="preserve">RKE </v>
          </cell>
        </row>
        <row r="925">
          <cell r="A925" t="str">
            <v xml:space="preserve">ODE </v>
          </cell>
        </row>
        <row r="926">
          <cell r="A926" t="str">
            <v xml:space="preserve">RNN </v>
          </cell>
        </row>
        <row r="927">
          <cell r="A927" t="str">
            <v xml:space="preserve">SGD </v>
          </cell>
        </row>
        <row r="928">
          <cell r="A928" t="str">
            <v xml:space="preserve">STA </v>
          </cell>
        </row>
        <row r="929">
          <cell r="A929" t="str">
            <v xml:space="preserve">TED </v>
          </cell>
        </row>
        <row r="930">
          <cell r="A930" t="str">
            <v xml:space="preserve">AGB </v>
          </cell>
        </row>
        <row r="931">
          <cell r="A931" t="str">
            <v xml:space="preserve">BBH </v>
          </cell>
        </row>
        <row r="932">
          <cell r="A932" t="str">
            <v xml:space="preserve">BYU </v>
          </cell>
        </row>
        <row r="933">
          <cell r="A933" t="str">
            <v xml:space="preserve">TXL </v>
          </cell>
        </row>
        <row r="934">
          <cell r="A934" t="str">
            <v xml:space="preserve">SXF </v>
          </cell>
        </row>
        <row r="935">
          <cell r="A935" t="str">
            <v xml:space="preserve">THF </v>
          </cell>
        </row>
        <row r="936">
          <cell r="A936" t="str">
            <v xml:space="preserve">BFE </v>
          </cell>
        </row>
        <row r="937">
          <cell r="A937" t="str">
            <v xml:space="preserve">BMK </v>
          </cell>
        </row>
        <row r="938">
          <cell r="A938" t="str">
            <v xml:space="preserve">BWE </v>
          </cell>
        </row>
        <row r="939">
          <cell r="A939" t="str">
            <v xml:space="preserve">BRE </v>
          </cell>
        </row>
        <row r="940">
          <cell r="A940" t="str">
            <v xml:space="preserve">BRV </v>
          </cell>
        </row>
        <row r="941">
          <cell r="A941" t="str">
            <v xml:space="preserve">PAD </v>
          </cell>
        </row>
        <row r="942">
          <cell r="A942" t="str">
            <v xml:space="preserve">HEI </v>
          </cell>
        </row>
        <row r="943">
          <cell r="A943" t="str">
            <v xml:space="preserve">SGE </v>
          </cell>
        </row>
        <row r="944">
          <cell r="A944" t="str">
            <v xml:space="preserve">KSF </v>
          </cell>
        </row>
        <row r="945">
          <cell r="A945" t="str">
            <v xml:space="preserve">FCN </v>
          </cell>
        </row>
        <row r="946">
          <cell r="A946" t="str">
            <v xml:space="preserve">DTM </v>
          </cell>
        </row>
        <row r="947">
          <cell r="A947" t="str">
            <v xml:space="preserve">DRS </v>
          </cell>
        </row>
        <row r="948">
          <cell r="A948" t="str">
            <v xml:space="preserve">DUS </v>
          </cell>
        </row>
        <row r="949">
          <cell r="A949" t="str">
            <v xml:space="preserve">EME </v>
          </cell>
        </row>
        <row r="950">
          <cell r="A950" t="str">
            <v xml:space="preserve">ERF </v>
          </cell>
        </row>
        <row r="951">
          <cell r="A951" t="str">
            <v xml:space="preserve">ESS </v>
          </cell>
        </row>
        <row r="952">
          <cell r="A952" t="str">
            <v xml:space="preserve">FRA </v>
          </cell>
        </row>
        <row r="953">
          <cell r="A953" t="str">
            <v xml:space="preserve">FDH </v>
          </cell>
        </row>
        <row r="954">
          <cell r="A954" t="str">
            <v xml:space="preserve">HHN </v>
          </cell>
        </row>
        <row r="955">
          <cell r="A955" t="str">
            <v xml:space="preserve">HAM </v>
          </cell>
        </row>
        <row r="956">
          <cell r="A956" t="str">
            <v xml:space="preserve">XFW </v>
          </cell>
        </row>
        <row r="957">
          <cell r="A957" t="str">
            <v xml:space="preserve">HAJ </v>
          </cell>
        </row>
        <row r="958">
          <cell r="A958" t="str">
            <v xml:space="preserve">HOQ </v>
          </cell>
        </row>
        <row r="959">
          <cell r="A959" t="str">
            <v xml:space="preserve">IGS </v>
          </cell>
        </row>
        <row r="960">
          <cell r="A960" t="str">
            <v xml:space="preserve">JUI </v>
          </cell>
        </row>
        <row r="961">
          <cell r="A961" t="str">
            <v xml:space="preserve">FKB </v>
          </cell>
        </row>
        <row r="962">
          <cell r="A962" t="str">
            <v xml:space="preserve">KEL </v>
          </cell>
        </row>
        <row r="963">
          <cell r="A963" t="str">
            <v xml:space="preserve">CGN </v>
          </cell>
        </row>
        <row r="964">
          <cell r="A964" t="str">
            <v xml:space="preserve">LHA </v>
          </cell>
        </row>
        <row r="965">
          <cell r="A965" t="str">
            <v xml:space="preserve">LEJ </v>
          </cell>
        </row>
        <row r="966">
          <cell r="A966" t="str">
            <v xml:space="preserve">LBC </v>
          </cell>
        </row>
        <row r="967">
          <cell r="A967" t="str">
            <v xml:space="preserve">ZMG </v>
          </cell>
        </row>
        <row r="968">
          <cell r="A968" t="str">
            <v xml:space="preserve">MHG </v>
          </cell>
        </row>
        <row r="969">
          <cell r="A969" t="str">
            <v xml:space="preserve">WVN </v>
          </cell>
        </row>
        <row r="970">
          <cell r="A970" t="str">
            <v xml:space="preserve">FMM </v>
          </cell>
        </row>
        <row r="971">
          <cell r="A971" t="str">
            <v xml:space="preserve">MGL </v>
          </cell>
        </row>
        <row r="972">
          <cell r="A972" t="str">
            <v xml:space="preserve">MUC </v>
          </cell>
        </row>
        <row r="973">
          <cell r="A973" t="str">
            <v xml:space="preserve">FNB </v>
          </cell>
        </row>
        <row r="974">
          <cell r="A974" t="str">
            <v xml:space="preserve">AOC </v>
          </cell>
        </row>
        <row r="975">
          <cell r="A975" t="str">
            <v xml:space="preserve">NRD </v>
          </cell>
        </row>
        <row r="976">
          <cell r="A976" t="str">
            <v xml:space="preserve">NUE </v>
          </cell>
        </row>
        <row r="977">
          <cell r="A977" t="str">
            <v xml:space="preserve">FMO </v>
          </cell>
        </row>
        <row r="978">
          <cell r="A978" t="str">
            <v xml:space="preserve">RLG </v>
          </cell>
        </row>
        <row r="979">
          <cell r="A979" t="str">
            <v xml:space="preserve">SCN </v>
          </cell>
        </row>
        <row r="980">
          <cell r="A980" t="str">
            <v xml:space="preserve">SZW </v>
          </cell>
        </row>
        <row r="981">
          <cell r="A981" t="str">
            <v xml:space="preserve">STR </v>
          </cell>
        </row>
        <row r="982">
          <cell r="A982" t="str">
            <v xml:space="preserve">AGE </v>
          </cell>
        </row>
        <row r="983">
          <cell r="A983" t="str">
            <v xml:space="preserve">NRN </v>
          </cell>
        </row>
        <row r="984">
          <cell r="A984" t="str">
            <v xml:space="preserve">OBI </v>
          </cell>
        </row>
        <row r="985">
          <cell r="A985" t="str">
            <v xml:space="preserve">GWT </v>
          </cell>
        </row>
        <row r="986">
          <cell r="A986" t="str">
            <v xml:space="preserve">OHR </v>
          </cell>
        </row>
        <row r="987">
          <cell r="A987" t="str">
            <v xml:space="preserve">HDF </v>
          </cell>
        </row>
        <row r="988">
          <cell r="A988" t="str">
            <v xml:space="preserve">DOM </v>
          </cell>
        </row>
        <row r="989">
          <cell r="A989" t="str">
            <v xml:space="preserve">DCF </v>
          </cell>
        </row>
        <row r="990">
          <cell r="A990" t="str">
            <v xml:space="preserve">BRX </v>
          </cell>
        </row>
        <row r="991">
          <cell r="A991" t="str">
            <v xml:space="preserve">LRM </v>
          </cell>
        </row>
        <row r="992">
          <cell r="A992" t="str">
            <v xml:space="preserve">CBJ </v>
          </cell>
        </row>
        <row r="993">
          <cell r="A993" t="str">
            <v xml:space="preserve">POP </v>
          </cell>
        </row>
        <row r="994">
          <cell r="A994" t="str">
            <v xml:space="preserve">PUJ </v>
          </cell>
        </row>
        <row r="995">
          <cell r="A995" t="str">
            <v xml:space="preserve">SDQ </v>
          </cell>
        </row>
        <row r="996">
          <cell r="A996" t="str">
            <v xml:space="preserve">STI </v>
          </cell>
        </row>
        <row r="997">
          <cell r="A997" t="str">
            <v xml:space="preserve">ATF </v>
          </cell>
        </row>
        <row r="998">
          <cell r="A998" t="str">
            <v xml:space="preserve">GPS </v>
          </cell>
        </row>
        <row r="999">
          <cell r="A999" t="str">
            <v xml:space="preserve">OCC </v>
          </cell>
        </row>
        <row r="1000">
          <cell r="A1000" t="str">
            <v xml:space="preserve">CUE </v>
          </cell>
        </row>
        <row r="1001">
          <cell r="A1001" t="str">
            <v xml:space="preserve">GYE </v>
          </cell>
        </row>
        <row r="1002">
          <cell r="A1002" t="str">
            <v xml:space="preserve">MRR </v>
          </cell>
        </row>
        <row r="1003">
          <cell r="A1003" t="str">
            <v xml:space="preserve">XMS </v>
          </cell>
        </row>
        <row r="1004">
          <cell r="A1004" t="str">
            <v xml:space="preserve">MCH </v>
          </cell>
        </row>
        <row r="1005">
          <cell r="A1005" t="str">
            <v xml:space="preserve">MEC </v>
          </cell>
        </row>
        <row r="1006">
          <cell r="A1006" t="str">
            <v xml:space="preserve">PVO </v>
          </cell>
        </row>
        <row r="1007">
          <cell r="A1007" t="str">
            <v xml:space="preserve">UIO </v>
          </cell>
        </row>
        <row r="1008">
          <cell r="A1008" t="str">
            <v xml:space="preserve">SNC </v>
          </cell>
        </row>
        <row r="1009">
          <cell r="A1009" t="str">
            <v xml:space="preserve">SCY </v>
          </cell>
        </row>
        <row r="1010">
          <cell r="A1010" t="str">
            <v xml:space="preserve">BHA </v>
          </cell>
        </row>
        <row r="1011">
          <cell r="A1011" t="str">
            <v xml:space="preserve">PTZ </v>
          </cell>
        </row>
        <row r="1012">
          <cell r="A1012" t="str">
            <v xml:space="preserve">ESM </v>
          </cell>
        </row>
        <row r="1013">
          <cell r="A1013" t="str">
            <v xml:space="preserve">TPC </v>
          </cell>
        </row>
        <row r="1014">
          <cell r="A1014" t="str">
            <v xml:space="preserve">TUA </v>
          </cell>
        </row>
        <row r="1015">
          <cell r="A1015" t="str">
            <v xml:space="preserve">ABJ </v>
          </cell>
        </row>
        <row r="1016">
          <cell r="A1016" t="str">
            <v xml:space="preserve">BYK </v>
          </cell>
        </row>
        <row r="1017">
          <cell r="A1017" t="str">
            <v xml:space="preserve">BXI </v>
          </cell>
        </row>
        <row r="1018">
          <cell r="A1018" t="str">
            <v xml:space="preserve">DJO </v>
          </cell>
        </row>
        <row r="1019">
          <cell r="A1019" t="str">
            <v xml:space="preserve">HGO </v>
          </cell>
        </row>
        <row r="1020">
          <cell r="A1020" t="str">
            <v xml:space="preserve">MJC </v>
          </cell>
        </row>
        <row r="1021">
          <cell r="A1021" t="str">
            <v xml:space="preserve">KEO </v>
          </cell>
        </row>
        <row r="1022">
          <cell r="A1022" t="str">
            <v xml:space="preserve">SPY </v>
          </cell>
        </row>
        <row r="1023">
          <cell r="A1023" t="str">
            <v xml:space="preserve">ZSS </v>
          </cell>
        </row>
        <row r="1024">
          <cell r="A1024" t="str">
            <v xml:space="preserve">TXU </v>
          </cell>
        </row>
        <row r="1025">
          <cell r="A1025" t="str">
            <v xml:space="preserve">ASK </v>
          </cell>
        </row>
        <row r="1026">
          <cell r="A1026" t="str">
            <v xml:space="preserve">KDL </v>
          </cell>
        </row>
        <row r="1027">
          <cell r="A1027" t="str">
            <v xml:space="preserve">URE </v>
          </cell>
        </row>
        <row r="1028">
          <cell r="A1028" t="str">
            <v xml:space="preserve">EPU </v>
          </cell>
        </row>
        <row r="1029">
          <cell r="A1029" t="str">
            <v xml:space="preserve">TLL </v>
          </cell>
        </row>
        <row r="1030">
          <cell r="A1030" t="str">
            <v xml:space="preserve">TAY </v>
          </cell>
        </row>
        <row r="1031">
          <cell r="A1031" t="str">
            <v xml:space="preserve">MPN </v>
          </cell>
        </row>
        <row r="1032">
          <cell r="A1032" t="str">
            <v xml:space="preserve">FAE </v>
          </cell>
        </row>
        <row r="1033">
          <cell r="A1033" t="str">
            <v xml:space="preserve">LBS </v>
          </cell>
        </row>
        <row r="1034">
          <cell r="A1034" t="str">
            <v xml:space="preserve">NAN </v>
          </cell>
        </row>
        <row r="1035">
          <cell r="A1035" t="str">
            <v xml:space="preserve">SUV </v>
          </cell>
        </row>
        <row r="1036">
          <cell r="A1036" t="str">
            <v xml:space="preserve">RTA </v>
          </cell>
        </row>
        <row r="1037">
          <cell r="A1037" t="str">
            <v xml:space="preserve">ENF </v>
          </cell>
        </row>
        <row r="1038">
          <cell r="A1038" t="str">
            <v xml:space="preserve">HEM </v>
          </cell>
        </row>
        <row r="1039">
          <cell r="A1039" t="str">
            <v xml:space="preserve">HEL </v>
          </cell>
        </row>
        <row r="1040">
          <cell r="A1040" t="str">
            <v xml:space="preserve">HYV </v>
          </cell>
        </row>
        <row r="1041">
          <cell r="A1041" t="str">
            <v xml:space="preserve">IVL </v>
          </cell>
        </row>
        <row r="1042">
          <cell r="A1042" t="str">
            <v xml:space="preserve">JOE </v>
          </cell>
        </row>
        <row r="1043">
          <cell r="A1043" t="str">
            <v xml:space="preserve">JYV </v>
          </cell>
        </row>
        <row r="1044">
          <cell r="A1044" t="str">
            <v xml:space="preserve">KAJ </v>
          </cell>
        </row>
        <row r="1045">
          <cell r="A1045" t="str">
            <v xml:space="preserve">KHJ </v>
          </cell>
        </row>
        <row r="1046">
          <cell r="A1046" t="str">
            <v xml:space="preserve">KAU </v>
          </cell>
        </row>
        <row r="1047">
          <cell r="A1047" t="str">
            <v xml:space="preserve">KEM </v>
          </cell>
        </row>
        <row r="1048">
          <cell r="A1048" t="str">
            <v xml:space="preserve">KTQ </v>
          </cell>
        </row>
        <row r="1049">
          <cell r="A1049" t="str">
            <v xml:space="preserve">KTT </v>
          </cell>
        </row>
        <row r="1050">
          <cell r="A1050" t="str">
            <v xml:space="preserve">KOK </v>
          </cell>
        </row>
        <row r="1051">
          <cell r="A1051" t="str">
            <v xml:space="preserve">KUO </v>
          </cell>
        </row>
        <row r="1052">
          <cell r="A1052" t="str">
            <v xml:space="preserve">KAO </v>
          </cell>
        </row>
        <row r="1053">
          <cell r="A1053" t="str">
            <v xml:space="preserve">LPP </v>
          </cell>
        </row>
        <row r="1054">
          <cell r="A1054" t="str">
            <v xml:space="preserve">MHQ </v>
          </cell>
        </row>
        <row r="1055">
          <cell r="A1055" t="str">
            <v xml:space="preserve">MIK </v>
          </cell>
        </row>
        <row r="1056">
          <cell r="A1056" t="str">
            <v xml:space="preserve">OUL </v>
          </cell>
        </row>
        <row r="1057">
          <cell r="A1057" t="str">
            <v xml:space="preserve">POR </v>
          </cell>
        </row>
        <row r="1058">
          <cell r="A1058" t="str">
            <v xml:space="preserve">RVN </v>
          </cell>
        </row>
        <row r="1059">
          <cell r="A1059" t="str">
            <v xml:space="preserve">SVL </v>
          </cell>
        </row>
        <row r="1060">
          <cell r="A1060" t="str">
            <v xml:space="preserve">SOT </v>
          </cell>
        </row>
        <row r="1061">
          <cell r="A1061" t="str">
            <v xml:space="preserve">TMP </v>
          </cell>
        </row>
        <row r="1062">
          <cell r="A1062" t="str">
            <v xml:space="preserve">TKU </v>
          </cell>
        </row>
        <row r="1063">
          <cell r="A1063" t="str">
            <v xml:space="preserve">VAA </v>
          </cell>
        </row>
        <row r="1064">
          <cell r="A1064" t="str">
            <v xml:space="preserve">VRK </v>
          </cell>
        </row>
        <row r="1065">
          <cell r="A1065" t="str">
            <v xml:space="preserve">YLI </v>
          </cell>
        </row>
        <row r="1066">
          <cell r="A1066" t="str">
            <v xml:space="preserve">XAB </v>
          </cell>
        </row>
        <row r="1067">
          <cell r="A1067" t="str">
            <v xml:space="preserve">AGF </v>
          </cell>
        </row>
        <row r="1068">
          <cell r="A1068" t="str">
            <v xml:space="preserve">AJA </v>
          </cell>
        </row>
        <row r="1069">
          <cell r="A1069" t="str">
            <v xml:space="preserve">LBI </v>
          </cell>
        </row>
        <row r="1070">
          <cell r="A1070" t="str">
            <v xml:space="preserve">ANE </v>
          </cell>
        </row>
        <row r="1071">
          <cell r="A1071" t="str">
            <v xml:space="preserve">ANG </v>
          </cell>
        </row>
        <row r="1072">
          <cell r="A1072" t="str">
            <v xml:space="preserve">NCY </v>
          </cell>
        </row>
        <row r="1073">
          <cell r="A1073" t="str">
            <v xml:space="preserve">QRV </v>
          </cell>
        </row>
        <row r="1074">
          <cell r="A1074" t="str">
            <v xml:space="preserve">OBS </v>
          </cell>
        </row>
        <row r="1075">
          <cell r="A1075" t="str">
            <v xml:space="preserve">AUC </v>
          </cell>
        </row>
        <row r="1076">
          <cell r="A1076" t="str">
            <v xml:space="preserve">AUR </v>
          </cell>
        </row>
        <row r="1077">
          <cell r="A1077" t="str">
            <v xml:space="preserve">XXG </v>
          </cell>
        </row>
        <row r="1078">
          <cell r="A1078" t="str">
            <v xml:space="preserve">AUF </v>
          </cell>
        </row>
        <row r="1079">
          <cell r="A1079" t="str">
            <v xml:space="preserve">AVN </v>
          </cell>
        </row>
        <row r="1080">
          <cell r="A1080" t="str">
            <v xml:space="preserve">MLH </v>
          </cell>
        </row>
        <row r="1081">
          <cell r="A1081" t="str">
            <v xml:space="preserve">BIA </v>
          </cell>
        </row>
        <row r="1082">
          <cell r="A1082" t="str">
            <v xml:space="preserve">BVA </v>
          </cell>
        </row>
        <row r="1083">
          <cell r="A1083" t="str">
            <v xml:space="preserve">EGC </v>
          </cell>
        </row>
        <row r="1084">
          <cell r="A1084" t="str">
            <v xml:space="preserve">QBQ </v>
          </cell>
        </row>
        <row r="1085">
          <cell r="A1085" t="str">
            <v xml:space="preserve">BZR </v>
          </cell>
        </row>
        <row r="1086">
          <cell r="A1086" t="str">
            <v xml:space="preserve">BIQ </v>
          </cell>
        </row>
        <row r="1087">
          <cell r="A1087" t="str">
            <v xml:space="preserve">XBQ </v>
          </cell>
        </row>
        <row r="1088">
          <cell r="A1088" t="str">
            <v xml:space="preserve">BOD </v>
          </cell>
        </row>
        <row r="1089">
          <cell r="A1089" t="str">
            <v xml:space="preserve">BOU </v>
          </cell>
        </row>
        <row r="1090">
          <cell r="A1090" t="str">
            <v xml:space="preserve">BES </v>
          </cell>
        </row>
        <row r="1091">
          <cell r="A1091" t="str">
            <v xml:space="preserve">BVE </v>
          </cell>
        </row>
        <row r="1092">
          <cell r="A1092" t="str">
            <v xml:space="preserve">CFR </v>
          </cell>
        </row>
        <row r="1093">
          <cell r="A1093" t="str">
            <v xml:space="preserve">ZAO </v>
          </cell>
        </row>
        <row r="1094">
          <cell r="A1094" t="str">
            <v xml:space="preserve">CQF </v>
          </cell>
        </row>
        <row r="1095">
          <cell r="A1095" t="str">
            <v xml:space="preserve">CLY </v>
          </cell>
        </row>
        <row r="1096">
          <cell r="A1096" t="str">
            <v xml:space="preserve">CEQ </v>
          </cell>
        </row>
        <row r="1097">
          <cell r="A1097" t="str">
            <v xml:space="preserve">CCF </v>
          </cell>
        </row>
        <row r="1098">
          <cell r="A1098" t="str">
            <v xml:space="preserve">DCM </v>
          </cell>
        </row>
        <row r="1099">
          <cell r="A1099" t="str">
            <v xml:space="preserve">CMF </v>
          </cell>
        </row>
        <row r="1100">
          <cell r="A1100" t="str">
            <v xml:space="preserve">CHR </v>
          </cell>
        </row>
        <row r="1101">
          <cell r="A1101" t="str">
            <v xml:space="preserve">CER </v>
          </cell>
        </row>
        <row r="1102">
          <cell r="A1102" t="str">
            <v xml:space="preserve">CET </v>
          </cell>
        </row>
        <row r="1103">
          <cell r="A1103" t="str">
            <v xml:space="preserve">CFE </v>
          </cell>
        </row>
        <row r="1104">
          <cell r="A1104" t="str">
            <v xml:space="preserve">CNG </v>
          </cell>
        </row>
        <row r="1105">
          <cell r="A1105" t="str">
            <v xml:space="preserve">CMR </v>
          </cell>
        </row>
        <row r="1106">
          <cell r="A1106" t="str">
            <v xml:space="preserve">CVF </v>
          </cell>
        </row>
        <row r="1107">
          <cell r="A1107" t="str">
            <v xml:space="preserve">CSF </v>
          </cell>
        </row>
        <row r="1108">
          <cell r="A1108" t="str">
            <v xml:space="preserve">DOL </v>
          </cell>
        </row>
        <row r="1109">
          <cell r="A1109" t="str">
            <v xml:space="preserve">DPE </v>
          </cell>
        </row>
        <row r="1110">
          <cell r="A1110" t="str">
            <v xml:space="preserve">DIJ </v>
          </cell>
        </row>
        <row r="1111">
          <cell r="A1111" t="str">
            <v xml:space="preserve">DNR </v>
          </cell>
        </row>
        <row r="1112">
          <cell r="A1112" t="str">
            <v xml:space="preserve">DLE </v>
          </cell>
        </row>
        <row r="1113">
          <cell r="A1113" t="str">
            <v xml:space="preserve">EPL </v>
          </cell>
        </row>
        <row r="1114">
          <cell r="A1114" t="str">
            <v xml:space="preserve">EVX </v>
          </cell>
        </row>
        <row r="1115">
          <cell r="A1115" t="str">
            <v xml:space="preserve">FSC </v>
          </cell>
        </row>
        <row r="1116">
          <cell r="A1116" t="str">
            <v xml:space="preserve">GAT </v>
          </cell>
        </row>
        <row r="1117">
          <cell r="A1117" t="str">
            <v xml:space="preserve">GFR </v>
          </cell>
        </row>
        <row r="1118">
          <cell r="A1118" t="str">
            <v xml:space="preserve">GNB </v>
          </cell>
        </row>
        <row r="1119">
          <cell r="A1119" t="str">
            <v xml:space="preserve">IDY </v>
          </cell>
        </row>
        <row r="1120">
          <cell r="A1120" t="str">
            <v xml:space="preserve">EDM </v>
          </cell>
        </row>
        <row r="1121">
          <cell r="A1121" t="str">
            <v xml:space="preserve">LRH </v>
          </cell>
        </row>
        <row r="1122">
          <cell r="A1122" t="str">
            <v xml:space="preserve">LBY </v>
          </cell>
        </row>
        <row r="1123">
          <cell r="A1123" t="str">
            <v xml:space="preserve">LAI </v>
          </cell>
        </row>
        <row r="1124">
          <cell r="A1124" t="str">
            <v xml:space="preserve">LVA </v>
          </cell>
        </row>
        <row r="1125">
          <cell r="A1125" t="str">
            <v xml:space="preserve">CTT </v>
          </cell>
        </row>
        <row r="1126">
          <cell r="A1126" t="str">
            <v xml:space="preserve">LEH </v>
          </cell>
        </row>
        <row r="1127">
          <cell r="A1127" t="str">
            <v xml:space="preserve">LME </v>
          </cell>
        </row>
        <row r="1128">
          <cell r="A1128" t="str">
            <v xml:space="preserve">LPY </v>
          </cell>
        </row>
        <row r="1129">
          <cell r="A1129" t="str">
            <v xml:space="preserve">LTQ </v>
          </cell>
        </row>
        <row r="1130">
          <cell r="A1130" t="str">
            <v xml:space="preserve">LIL </v>
          </cell>
        </row>
        <row r="1131">
          <cell r="A1131" t="str">
            <v xml:space="preserve">LIG </v>
          </cell>
        </row>
        <row r="1132">
          <cell r="A1132" t="str">
            <v xml:space="preserve">LRT </v>
          </cell>
        </row>
        <row r="1133">
          <cell r="A1133" t="str">
            <v xml:space="preserve">LYS </v>
          </cell>
        </row>
        <row r="1134">
          <cell r="A1134" t="str">
            <v xml:space="preserve">MRS </v>
          </cell>
        </row>
        <row r="1135">
          <cell r="A1135" t="str">
            <v xml:space="preserve">MEN </v>
          </cell>
        </row>
        <row r="1136">
          <cell r="A1136" t="str">
            <v xml:space="preserve">HZB </v>
          </cell>
        </row>
        <row r="1137">
          <cell r="A1137" t="str">
            <v xml:space="preserve">MZM </v>
          </cell>
        </row>
        <row r="1138">
          <cell r="A1138" t="str">
            <v xml:space="preserve">ETZ </v>
          </cell>
        </row>
        <row r="1139">
          <cell r="A1139" t="str">
            <v xml:space="preserve">MCU </v>
          </cell>
        </row>
        <row r="1140">
          <cell r="A1140" t="str">
            <v xml:space="preserve">MPL </v>
          </cell>
        </row>
        <row r="1141">
          <cell r="A1141" t="str">
            <v xml:space="preserve">MXN </v>
          </cell>
        </row>
        <row r="1142">
          <cell r="A1142" t="str">
            <v xml:space="preserve">ENC </v>
          </cell>
        </row>
        <row r="1143">
          <cell r="A1143" t="str">
            <v xml:space="preserve">NTE </v>
          </cell>
        </row>
        <row r="1144">
          <cell r="A1144" t="str">
            <v xml:space="preserve">NVS </v>
          </cell>
        </row>
        <row r="1145">
          <cell r="A1145" t="str">
            <v xml:space="preserve">NCE </v>
          </cell>
        </row>
        <row r="1146">
          <cell r="A1146" t="str">
            <v xml:space="preserve">NIT </v>
          </cell>
        </row>
        <row r="1147">
          <cell r="A1147" t="str">
            <v xml:space="preserve">ORE </v>
          </cell>
        </row>
        <row r="1148">
          <cell r="A1148" t="str">
            <v xml:space="preserve">LBG </v>
          </cell>
        </row>
        <row r="1149">
          <cell r="A1149" t="str">
            <v xml:space="preserve">CDG </v>
          </cell>
        </row>
        <row r="1150">
          <cell r="A1150" t="str">
            <v xml:space="preserve">ORY </v>
          </cell>
        </row>
        <row r="1151">
          <cell r="A1151" t="str">
            <v xml:space="preserve">PUF </v>
          </cell>
        </row>
        <row r="1152">
          <cell r="A1152" t="str">
            <v xml:space="preserve">PGX </v>
          </cell>
        </row>
        <row r="1153">
          <cell r="A1153" t="str">
            <v xml:space="preserve">PGF </v>
          </cell>
        </row>
        <row r="1154">
          <cell r="A1154" t="str">
            <v xml:space="preserve">PIS </v>
          </cell>
        </row>
        <row r="1155">
          <cell r="A1155" t="str">
            <v xml:space="preserve">POX </v>
          </cell>
        </row>
        <row r="1156">
          <cell r="A1156" t="str">
            <v xml:space="preserve">PRP </v>
          </cell>
        </row>
        <row r="1157">
          <cell r="A1157" t="str">
            <v xml:space="preserve">UIP </v>
          </cell>
        </row>
        <row r="1158">
          <cell r="A1158" t="str">
            <v xml:space="preserve">RHE </v>
          </cell>
        </row>
        <row r="1159">
          <cell r="A1159" t="str">
            <v xml:space="preserve">RNS </v>
          </cell>
        </row>
        <row r="1160">
          <cell r="A1160" t="str">
            <v xml:space="preserve">RNE </v>
          </cell>
        </row>
        <row r="1161">
          <cell r="A1161" t="str">
            <v xml:space="preserve">RCO </v>
          </cell>
        </row>
        <row r="1162">
          <cell r="A1162" t="str">
            <v xml:space="preserve">RDZ </v>
          </cell>
        </row>
        <row r="1163">
          <cell r="A1163" t="str">
            <v xml:space="preserve">URO </v>
          </cell>
        </row>
        <row r="1164">
          <cell r="A1164" t="str">
            <v xml:space="preserve">RYN </v>
          </cell>
        </row>
        <row r="1165">
          <cell r="A1165" t="str">
            <v xml:space="preserve">SOZ </v>
          </cell>
        </row>
        <row r="1166">
          <cell r="A1166" t="str">
            <v xml:space="preserve">SBK </v>
          </cell>
        </row>
        <row r="1167">
          <cell r="A1167" t="str">
            <v xml:space="preserve">EBU </v>
          </cell>
        </row>
        <row r="1168">
          <cell r="A1168" t="str">
            <v xml:space="preserve">SNR </v>
          </cell>
        </row>
        <row r="1169">
          <cell r="A1169" t="str">
            <v xml:space="preserve">SXB </v>
          </cell>
        </row>
        <row r="1170">
          <cell r="A1170" t="str">
            <v xml:space="preserve">LDE </v>
          </cell>
        </row>
        <row r="1171">
          <cell r="A1171" t="str">
            <v xml:space="preserve">TLS </v>
          </cell>
        </row>
        <row r="1172">
          <cell r="A1172" t="str">
            <v xml:space="preserve">TUF </v>
          </cell>
        </row>
        <row r="1173">
          <cell r="A1173" t="str">
            <v xml:space="preserve">TNF </v>
          </cell>
        </row>
        <row r="1174">
          <cell r="A1174" t="str">
            <v xml:space="preserve">VAF </v>
          </cell>
        </row>
        <row r="1175">
          <cell r="A1175" t="str">
            <v xml:space="preserve">VNE </v>
          </cell>
        </row>
        <row r="1176">
          <cell r="A1176" t="str">
            <v xml:space="preserve">VHY </v>
          </cell>
        </row>
        <row r="1177">
          <cell r="A1177" t="str">
            <v xml:space="preserve">VTL </v>
          </cell>
        </row>
        <row r="1178">
          <cell r="A1178" t="str">
            <v xml:space="preserve">CAY </v>
          </cell>
        </row>
        <row r="1179">
          <cell r="A1179" t="str">
            <v xml:space="preserve">BOB </v>
          </cell>
        </row>
        <row r="1180">
          <cell r="A1180" t="str">
            <v xml:space="preserve">RFP </v>
          </cell>
        </row>
        <row r="1181">
          <cell r="A1181" t="str">
            <v xml:space="preserve">RGI </v>
          </cell>
        </row>
        <row r="1182">
          <cell r="A1182" t="str">
            <v xml:space="preserve">BMM </v>
          </cell>
        </row>
        <row r="1183">
          <cell r="A1183" t="str">
            <v xml:space="preserve">MVB </v>
          </cell>
        </row>
        <row r="1184">
          <cell r="A1184" t="str">
            <v xml:space="preserve">LBQ </v>
          </cell>
        </row>
        <row r="1185">
          <cell r="A1185" t="str">
            <v xml:space="preserve">LBV </v>
          </cell>
        </row>
        <row r="1186">
          <cell r="A1186" t="str">
            <v xml:space="preserve">MKU </v>
          </cell>
        </row>
        <row r="1187">
          <cell r="A1187" t="str">
            <v xml:space="preserve">MFF </v>
          </cell>
        </row>
        <row r="1188">
          <cell r="A1188" t="str">
            <v xml:space="preserve">MJL </v>
          </cell>
        </row>
        <row r="1189">
          <cell r="A1189" t="str">
            <v xml:space="preserve">OKN </v>
          </cell>
        </row>
        <row r="1190">
          <cell r="A1190" t="str">
            <v xml:space="preserve">OMB </v>
          </cell>
        </row>
        <row r="1191">
          <cell r="A1191" t="str">
            <v xml:space="preserve">OYE </v>
          </cell>
        </row>
        <row r="1192">
          <cell r="A1192" t="str">
            <v xml:space="preserve">POG </v>
          </cell>
        </row>
        <row r="1193">
          <cell r="A1193" t="str">
            <v xml:space="preserve">BJL </v>
          </cell>
        </row>
        <row r="1194">
          <cell r="A1194" t="str">
            <v xml:space="preserve">SUI </v>
          </cell>
        </row>
        <row r="1195">
          <cell r="A1195" t="str">
            <v xml:space="preserve">ACC </v>
          </cell>
        </row>
        <row r="1196">
          <cell r="A1196" t="str">
            <v xml:space="preserve">KMS </v>
          </cell>
        </row>
        <row r="1197">
          <cell r="A1197" t="str">
            <v xml:space="preserve">NYI </v>
          </cell>
        </row>
        <row r="1198">
          <cell r="A1198" t="str">
            <v xml:space="preserve">TKD </v>
          </cell>
        </row>
        <row r="1199">
          <cell r="A1199" t="str">
            <v xml:space="preserve">TML </v>
          </cell>
        </row>
        <row r="1200">
          <cell r="A1200" t="str">
            <v xml:space="preserve">GIB </v>
          </cell>
        </row>
        <row r="1201">
          <cell r="A1201" t="str">
            <v xml:space="preserve">GND </v>
          </cell>
        </row>
        <row r="1202">
          <cell r="A1202" t="str">
            <v xml:space="preserve">VOL </v>
          </cell>
        </row>
        <row r="1203">
          <cell r="A1203" t="str">
            <v xml:space="preserve">AXD </v>
          </cell>
        </row>
        <row r="1204">
          <cell r="A1204" t="str">
            <v xml:space="preserve">GPA </v>
          </cell>
        </row>
        <row r="1205">
          <cell r="A1205" t="str">
            <v xml:space="preserve">JTY </v>
          </cell>
        </row>
        <row r="1206">
          <cell r="A1206" t="str">
            <v xml:space="preserve">ATH </v>
          </cell>
        </row>
        <row r="1207">
          <cell r="A1207" t="str">
            <v xml:space="preserve">CHQ </v>
          </cell>
        </row>
        <row r="1208">
          <cell r="A1208" t="str">
            <v xml:space="preserve">JKH </v>
          </cell>
        </row>
        <row r="1209">
          <cell r="A1209" t="str">
            <v xml:space="preserve">CFU </v>
          </cell>
        </row>
        <row r="1210">
          <cell r="A1210" t="str">
            <v xml:space="preserve">HER </v>
          </cell>
        </row>
        <row r="1211">
          <cell r="A1211" t="str">
            <v xml:space="preserve">JIK </v>
          </cell>
        </row>
        <row r="1212">
          <cell r="A1212" t="str">
            <v xml:space="preserve">IOA </v>
          </cell>
        </row>
        <row r="1213">
          <cell r="A1213" t="str">
            <v xml:space="preserve">KLX </v>
          </cell>
        </row>
        <row r="1214">
          <cell r="A1214" t="str">
            <v xml:space="preserve">AOK </v>
          </cell>
        </row>
        <row r="1215">
          <cell r="A1215" t="str">
            <v xml:space="preserve">KSJ </v>
          </cell>
        </row>
        <row r="1216">
          <cell r="A1216" t="str">
            <v xml:space="preserve">KZS </v>
          </cell>
        </row>
        <row r="1217">
          <cell r="A1217" t="str">
            <v xml:space="preserve">KSO </v>
          </cell>
        </row>
        <row r="1218">
          <cell r="A1218" t="str">
            <v xml:space="preserve">KVA </v>
          </cell>
        </row>
        <row r="1219">
          <cell r="A1219" t="str">
            <v xml:space="preserve">EFL </v>
          </cell>
        </row>
        <row r="1220">
          <cell r="A1220" t="str">
            <v xml:space="preserve">KGS </v>
          </cell>
        </row>
        <row r="1221">
          <cell r="A1221" t="str">
            <v xml:space="preserve">KZI </v>
          </cell>
        </row>
        <row r="1222">
          <cell r="A1222" t="str">
            <v xml:space="preserve">KIT </v>
          </cell>
        </row>
        <row r="1223">
          <cell r="A1223" t="str">
            <v xml:space="preserve">LXS </v>
          </cell>
        </row>
        <row r="1224">
          <cell r="A1224" t="str">
            <v xml:space="preserve">MLO </v>
          </cell>
        </row>
        <row r="1225">
          <cell r="A1225" t="str">
            <v xml:space="preserve">JMK </v>
          </cell>
        </row>
        <row r="1226">
          <cell r="A1226" t="str">
            <v xml:space="preserve">MJT </v>
          </cell>
        </row>
        <row r="1227">
          <cell r="A1227" t="str">
            <v xml:space="preserve">JNX </v>
          </cell>
        </row>
        <row r="1228">
          <cell r="A1228" t="str">
            <v xml:space="preserve">PAS </v>
          </cell>
        </row>
        <row r="1229">
          <cell r="A1229" t="str">
            <v xml:space="preserve">PVK </v>
          </cell>
        </row>
        <row r="1230">
          <cell r="A1230" t="str">
            <v xml:space="preserve">RHO </v>
          </cell>
        </row>
        <row r="1231">
          <cell r="A1231" t="str">
            <v xml:space="preserve">SMI </v>
          </cell>
        </row>
        <row r="1232">
          <cell r="A1232" t="str">
            <v xml:space="preserve">JTR </v>
          </cell>
        </row>
        <row r="1233">
          <cell r="A1233" t="str">
            <v xml:space="preserve">JSH </v>
          </cell>
        </row>
        <row r="1234">
          <cell r="A1234" t="str">
            <v xml:space="preserve">JSI </v>
          </cell>
        </row>
        <row r="1235">
          <cell r="A1235" t="str">
            <v xml:space="preserve">SKU </v>
          </cell>
        </row>
        <row r="1236">
          <cell r="A1236" t="str">
            <v xml:space="preserve">JSY </v>
          </cell>
        </row>
        <row r="1237">
          <cell r="A1237" t="str">
            <v xml:space="preserve">SKG </v>
          </cell>
        </row>
        <row r="1238">
          <cell r="A1238" t="str">
            <v xml:space="preserve">ZTH </v>
          </cell>
        </row>
        <row r="1239">
          <cell r="A1239" t="str">
            <v xml:space="preserve">JAV </v>
          </cell>
        </row>
        <row r="1240">
          <cell r="A1240" t="str">
            <v xml:space="preserve">SFJ </v>
          </cell>
        </row>
        <row r="1241">
          <cell r="A1241" t="str">
            <v xml:space="preserve">KUS </v>
          </cell>
        </row>
        <row r="1242">
          <cell r="A1242" t="str">
            <v xml:space="preserve">UAK </v>
          </cell>
        </row>
        <row r="1243">
          <cell r="A1243" t="str">
            <v xml:space="preserve">CNP </v>
          </cell>
        </row>
        <row r="1244">
          <cell r="A1244" t="str">
            <v xml:space="preserve">GOH </v>
          </cell>
        </row>
        <row r="1245">
          <cell r="A1245" t="str">
            <v xml:space="preserve">THU </v>
          </cell>
        </row>
        <row r="1246">
          <cell r="A1246" t="str">
            <v xml:space="preserve">JGO </v>
          </cell>
        </row>
        <row r="1247">
          <cell r="A1247" t="str">
            <v xml:space="preserve">ABZ </v>
          </cell>
        </row>
        <row r="1248">
          <cell r="A1248" t="str">
            <v xml:space="preserve">WRY </v>
          </cell>
        </row>
        <row r="1249">
          <cell r="A1249" t="str">
            <v xml:space="preserve">ACI </v>
          </cell>
        </row>
        <row r="1250">
          <cell r="A1250" t="str">
            <v xml:space="preserve">TRE </v>
          </cell>
        </row>
        <row r="1251">
          <cell r="A1251" t="str">
            <v xml:space="preserve">BRR </v>
          </cell>
        </row>
        <row r="1252">
          <cell r="A1252" t="str">
            <v xml:space="preserve">BWF </v>
          </cell>
        </row>
        <row r="1253">
          <cell r="A1253" t="str">
            <v xml:space="preserve">QLA </v>
          </cell>
        </row>
        <row r="1254">
          <cell r="A1254" t="str">
            <v xml:space="preserve">BFS </v>
          </cell>
        </row>
        <row r="1255">
          <cell r="A1255" t="str">
            <v xml:space="preserve">BEB </v>
          </cell>
        </row>
        <row r="1256">
          <cell r="A1256" t="str">
            <v xml:space="preserve">BHX </v>
          </cell>
        </row>
        <row r="1257">
          <cell r="A1257" t="str">
            <v xml:space="preserve">BLK </v>
          </cell>
        </row>
        <row r="1258">
          <cell r="A1258" t="str">
            <v xml:space="preserve">BOH </v>
          </cell>
        </row>
        <row r="1259">
          <cell r="A1259" t="str">
            <v xml:space="preserve">BRS </v>
          </cell>
        </row>
        <row r="1260">
          <cell r="A1260" t="str">
            <v xml:space="preserve">BBS </v>
          </cell>
        </row>
        <row r="1261">
          <cell r="A1261" t="str">
            <v xml:space="preserve">CBG </v>
          </cell>
        </row>
        <row r="1262">
          <cell r="A1262" t="str">
            <v xml:space="preserve">CAL </v>
          </cell>
        </row>
        <row r="1263">
          <cell r="A1263" t="str">
            <v xml:space="preserve">MSE </v>
          </cell>
        </row>
        <row r="1264">
          <cell r="A1264" t="str">
            <v xml:space="preserve">CWL </v>
          </cell>
        </row>
        <row r="1265">
          <cell r="A1265" t="str">
            <v xml:space="preserve">CAX </v>
          </cell>
        </row>
        <row r="1266">
          <cell r="A1266" t="str">
            <v xml:space="preserve">CEG </v>
          </cell>
        </row>
        <row r="1267">
          <cell r="A1267" t="str">
            <v xml:space="preserve">CVT </v>
          </cell>
        </row>
        <row r="1268">
          <cell r="A1268" t="str">
            <v xml:space="preserve">LDY </v>
          </cell>
        </row>
        <row r="1269">
          <cell r="A1269" t="str">
            <v xml:space="preserve">DND </v>
          </cell>
        </row>
        <row r="1270">
          <cell r="A1270" t="str">
            <v xml:space="preserve">EMA </v>
          </cell>
        </row>
        <row r="1271">
          <cell r="A1271" t="str">
            <v xml:space="preserve">EDI </v>
          </cell>
        </row>
        <row r="1272">
          <cell r="A1272" t="str">
            <v xml:space="preserve">ENK </v>
          </cell>
        </row>
        <row r="1273">
          <cell r="A1273" t="str">
            <v xml:space="preserve">EXT </v>
          </cell>
        </row>
        <row r="1274">
          <cell r="A1274" t="str">
            <v xml:space="preserve">FAB </v>
          </cell>
        </row>
        <row r="1275">
          <cell r="A1275" t="str">
            <v xml:space="preserve">FZO </v>
          </cell>
        </row>
        <row r="1276">
          <cell r="A1276" t="str">
            <v xml:space="preserve">BHD </v>
          </cell>
        </row>
        <row r="1277">
          <cell r="A1277" t="str">
            <v xml:space="preserve">GLA </v>
          </cell>
        </row>
        <row r="1278">
          <cell r="A1278" t="str">
            <v xml:space="preserve">PIK </v>
          </cell>
        </row>
        <row r="1279">
          <cell r="A1279" t="str">
            <v xml:space="preserve">GCI </v>
          </cell>
        </row>
        <row r="1280">
          <cell r="A1280" t="str">
            <v xml:space="preserve">HAW </v>
          </cell>
        </row>
        <row r="1281">
          <cell r="A1281" t="str">
            <v xml:space="preserve">INV </v>
          </cell>
        </row>
        <row r="1282">
          <cell r="A1282" t="str">
            <v xml:space="preserve">ILY </v>
          </cell>
        </row>
        <row r="1283">
          <cell r="A1283" t="str">
            <v xml:space="preserve">IOM </v>
          </cell>
        </row>
        <row r="1284">
          <cell r="A1284" t="str">
            <v xml:space="preserve">JER </v>
          </cell>
        </row>
        <row r="1285">
          <cell r="A1285" t="str">
            <v xml:space="preserve">HUY </v>
          </cell>
        </row>
        <row r="1286">
          <cell r="A1286" t="str">
            <v xml:space="preserve">KOI </v>
          </cell>
        </row>
        <row r="1287">
          <cell r="A1287" t="str">
            <v xml:space="preserve">LWK </v>
          </cell>
        </row>
        <row r="1288">
          <cell r="A1288" t="str">
            <v xml:space="preserve">LPL </v>
          </cell>
        </row>
        <row r="1289">
          <cell r="A1289" t="str">
            <v xml:space="preserve">STN </v>
          </cell>
        </row>
        <row r="1290">
          <cell r="A1290" t="str">
            <v xml:space="preserve">BQH </v>
          </cell>
        </row>
        <row r="1291">
          <cell r="A1291" t="str">
            <v xml:space="preserve">LCY </v>
          </cell>
        </row>
        <row r="1292">
          <cell r="A1292" t="str">
            <v xml:space="preserve">LGW </v>
          </cell>
        </row>
        <row r="1293">
          <cell r="A1293" t="str">
            <v xml:space="preserve">LHR </v>
          </cell>
        </row>
        <row r="1294">
          <cell r="A1294" t="str">
            <v xml:space="preserve">LTN </v>
          </cell>
        </row>
        <row r="1295">
          <cell r="A1295" t="str">
            <v xml:space="preserve">LYX </v>
          </cell>
        </row>
        <row r="1296">
          <cell r="A1296" t="str">
            <v xml:space="preserve">MAN </v>
          </cell>
        </row>
        <row r="1297">
          <cell r="A1297" t="str">
            <v xml:space="preserve">NCL </v>
          </cell>
        </row>
        <row r="1298">
          <cell r="A1298" t="str">
            <v xml:space="preserve">ORM </v>
          </cell>
        </row>
        <row r="1299">
          <cell r="A1299" t="str">
            <v xml:space="preserve">NWI </v>
          </cell>
        </row>
        <row r="1300">
          <cell r="A1300" t="str">
            <v xml:space="preserve">NQT </v>
          </cell>
        </row>
        <row r="1301">
          <cell r="A1301" t="str">
            <v xml:space="preserve">OXF </v>
          </cell>
        </row>
        <row r="1302">
          <cell r="A1302" t="str">
            <v xml:space="preserve">PSL </v>
          </cell>
        </row>
        <row r="1303">
          <cell r="A1303" t="str">
            <v xml:space="preserve">PLH </v>
          </cell>
        </row>
        <row r="1304">
          <cell r="A1304" t="str">
            <v xml:space="preserve">KRH </v>
          </cell>
        </row>
        <row r="1305">
          <cell r="A1305" t="str">
            <v xml:space="preserve">RCS </v>
          </cell>
        </row>
        <row r="1306">
          <cell r="A1306" t="str">
            <v xml:space="preserve">BBP </v>
          </cell>
        </row>
        <row r="1307">
          <cell r="A1307" t="str">
            <v xml:space="preserve">SZE </v>
          </cell>
        </row>
        <row r="1308">
          <cell r="A1308" t="str">
            <v xml:space="preserve">LSI </v>
          </cell>
        </row>
        <row r="1309">
          <cell r="A1309" t="str">
            <v xml:space="preserve">SCS </v>
          </cell>
        </row>
        <row r="1310">
          <cell r="A1310" t="str">
            <v xml:space="preserve">ESH </v>
          </cell>
        </row>
        <row r="1311">
          <cell r="A1311" t="str">
            <v xml:space="preserve">DSA </v>
          </cell>
        </row>
        <row r="1312">
          <cell r="A1312" t="str">
            <v xml:space="preserve">SOU </v>
          </cell>
        </row>
        <row r="1313">
          <cell r="A1313" t="str">
            <v xml:space="preserve">SEN </v>
          </cell>
        </row>
        <row r="1314">
          <cell r="A1314" t="str">
            <v xml:space="preserve">LEQ </v>
          </cell>
        </row>
        <row r="1315">
          <cell r="A1315" t="str">
            <v xml:space="preserve">ISC </v>
          </cell>
        </row>
        <row r="1316">
          <cell r="A1316" t="str">
            <v xml:space="preserve">GLO </v>
          </cell>
        </row>
        <row r="1317">
          <cell r="A1317" t="str">
            <v xml:space="preserve">SYY </v>
          </cell>
        </row>
        <row r="1318">
          <cell r="A1318" t="str">
            <v xml:space="preserve">SWS </v>
          </cell>
        </row>
        <row r="1319">
          <cell r="A1319" t="str">
            <v xml:space="preserve">MME </v>
          </cell>
        </row>
        <row r="1320">
          <cell r="A1320" t="str">
            <v xml:space="preserve">UPV </v>
          </cell>
        </row>
        <row r="1321">
          <cell r="A1321" t="str">
            <v xml:space="preserve">LBA </v>
          </cell>
        </row>
        <row r="1322">
          <cell r="A1322" t="str">
            <v xml:space="preserve">WIC </v>
          </cell>
        </row>
        <row r="1323">
          <cell r="A1323" t="str">
            <v xml:space="preserve">BBR </v>
          </cell>
        </row>
        <row r="1324">
          <cell r="A1324" t="str">
            <v xml:space="preserve">GBJ </v>
          </cell>
        </row>
        <row r="1325">
          <cell r="A1325" t="str">
            <v xml:space="preserve">DSD </v>
          </cell>
        </row>
        <row r="1326">
          <cell r="A1326" t="str">
            <v xml:space="preserve">PTP </v>
          </cell>
        </row>
        <row r="1327">
          <cell r="A1327" t="str">
            <v xml:space="preserve">SBH </v>
          </cell>
        </row>
        <row r="1328">
          <cell r="A1328" t="str">
            <v xml:space="preserve">SFC </v>
          </cell>
        </row>
        <row r="1329">
          <cell r="A1329" t="str">
            <v xml:space="preserve">SFG </v>
          </cell>
        </row>
        <row r="1330">
          <cell r="A1330" t="str">
            <v xml:space="preserve">LSS </v>
          </cell>
        </row>
        <row r="1331">
          <cell r="A1331" t="str">
            <v xml:space="preserve">GUM </v>
          </cell>
        </row>
        <row r="1332">
          <cell r="A1332" t="str">
            <v xml:space="preserve">FRS </v>
          </cell>
        </row>
        <row r="1333">
          <cell r="A1333" t="str">
            <v xml:space="preserve">GUA </v>
          </cell>
        </row>
        <row r="1334">
          <cell r="A1334" t="str">
            <v xml:space="preserve">PBR </v>
          </cell>
        </row>
        <row r="1335">
          <cell r="A1335" t="str">
            <v xml:space="preserve">RER </v>
          </cell>
        </row>
        <row r="1336">
          <cell r="A1336" t="str">
            <v xml:space="preserve">RUV </v>
          </cell>
        </row>
        <row r="1337">
          <cell r="A1337" t="str">
            <v xml:space="preserve">BKJ </v>
          </cell>
        </row>
        <row r="1338">
          <cell r="A1338" t="str">
            <v xml:space="preserve">CKY </v>
          </cell>
        </row>
        <row r="1339">
          <cell r="A1339" t="str">
            <v xml:space="preserve">FAA </v>
          </cell>
        </row>
        <row r="1340">
          <cell r="A1340" t="str">
            <v xml:space="preserve">FIG </v>
          </cell>
        </row>
        <row r="1341">
          <cell r="A1341" t="str">
            <v xml:space="preserve">KNN </v>
          </cell>
        </row>
        <row r="1342">
          <cell r="A1342" t="str">
            <v xml:space="preserve">KSI </v>
          </cell>
        </row>
        <row r="1343">
          <cell r="A1343" t="str">
            <v xml:space="preserve">SBI </v>
          </cell>
        </row>
        <row r="1344">
          <cell r="A1344" t="str">
            <v xml:space="preserve">LEK </v>
          </cell>
        </row>
        <row r="1345">
          <cell r="A1345" t="str">
            <v xml:space="preserve">MCA </v>
          </cell>
        </row>
        <row r="1346">
          <cell r="A1346" t="str">
            <v xml:space="preserve">NZE </v>
          </cell>
        </row>
        <row r="1347">
          <cell r="A1347" t="str">
            <v xml:space="preserve">GII </v>
          </cell>
        </row>
        <row r="1348">
          <cell r="A1348" t="str">
            <v xml:space="preserve">OXB </v>
          </cell>
        </row>
        <row r="1349">
          <cell r="A1349" t="str">
            <v xml:space="preserve">GEO </v>
          </cell>
        </row>
        <row r="1350">
          <cell r="A1350" t="str">
            <v xml:space="preserve">KAR </v>
          </cell>
        </row>
        <row r="1351">
          <cell r="A1351" t="str">
            <v xml:space="preserve">LTM </v>
          </cell>
        </row>
        <row r="1352">
          <cell r="A1352" t="str">
            <v xml:space="preserve">CAP </v>
          </cell>
        </row>
        <row r="1353">
          <cell r="A1353" t="str">
            <v xml:space="preserve">PAP </v>
          </cell>
        </row>
        <row r="1354">
          <cell r="A1354" t="str">
            <v xml:space="preserve">LCE </v>
          </cell>
        </row>
        <row r="1355">
          <cell r="A1355" t="str">
            <v xml:space="preserve">RTB </v>
          </cell>
        </row>
        <row r="1356">
          <cell r="A1356" t="str">
            <v xml:space="preserve">SAP </v>
          </cell>
        </row>
        <row r="1357">
          <cell r="A1357" t="str">
            <v xml:space="preserve">TGU </v>
          </cell>
        </row>
        <row r="1358">
          <cell r="A1358" t="str">
            <v xml:space="preserve">TEA </v>
          </cell>
        </row>
        <row r="1359">
          <cell r="A1359" t="str">
            <v xml:space="preserve">IXA </v>
          </cell>
        </row>
        <row r="1360">
          <cell r="A1360" t="str">
            <v xml:space="preserve">AGR </v>
          </cell>
        </row>
        <row r="1361">
          <cell r="A1361" t="str">
            <v xml:space="preserve">AMD </v>
          </cell>
        </row>
        <row r="1362">
          <cell r="A1362" t="str">
            <v xml:space="preserve">AKD </v>
          </cell>
        </row>
        <row r="1363">
          <cell r="A1363" t="str">
            <v xml:space="preserve">ATQ </v>
          </cell>
        </row>
        <row r="1364">
          <cell r="A1364" t="str">
            <v xml:space="preserve">IXU </v>
          </cell>
        </row>
        <row r="1365">
          <cell r="A1365" t="str">
            <v xml:space="preserve">IXB </v>
          </cell>
        </row>
        <row r="1366">
          <cell r="A1366" t="str">
            <v xml:space="preserve">RGH </v>
          </cell>
        </row>
        <row r="1367">
          <cell r="A1367" t="str">
            <v xml:space="preserve">BLR </v>
          </cell>
        </row>
        <row r="1368">
          <cell r="A1368" t="str">
            <v xml:space="preserve">IXG </v>
          </cell>
        </row>
        <row r="1369">
          <cell r="A1369" t="str">
            <v xml:space="preserve">BHU </v>
          </cell>
        </row>
        <row r="1370">
          <cell r="A1370" t="str">
            <v xml:space="preserve">BHO </v>
          </cell>
        </row>
        <row r="1371">
          <cell r="A1371" t="str">
            <v xml:space="preserve">BBI </v>
          </cell>
        </row>
        <row r="1372">
          <cell r="A1372" t="str">
            <v xml:space="preserve">BHJ </v>
          </cell>
        </row>
        <row r="1373">
          <cell r="A1373" t="str">
            <v xml:space="preserve">PAB </v>
          </cell>
        </row>
        <row r="1374">
          <cell r="A1374" t="str">
            <v xml:space="preserve">IXC </v>
          </cell>
        </row>
        <row r="1375">
          <cell r="A1375" t="str">
            <v xml:space="preserve">MAA </v>
          </cell>
        </row>
        <row r="1376">
          <cell r="A1376" t="str">
            <v xml:space="preserve">CJB </v>
          </cell>
        </row>
        <row r="1377">
          <cell r="A1377" t="str">
            <v xml:space="preserve">COH </v>
          </cell>
        </row>
        <row r="1378">
          <cell r="A1378" t="str">
            <v xml:space="preserve">GOI </v>
          </cell>
        </row>
        <row r="1379">
          <cell r="A1379" t="str">
            <v xml:space="preserve">DED </v>
          </cell>
        </row>
        <row r="1380">
          <cell r="A1380" t="str">
            <v xml:space="preserve">DMU </v>
          </cell>
        </row>
        <row r="1381">
          <cell r="A1381" t="str">
            <v xml:space="preserve">IXY </v>
          </cell>
        </row>
        <row r="1382">
          <cell r="A1382" t="str">
            <v xml:space="preserve">GAY </v>
          </cell>
        </row>
        <row r="1383">
          <cell r="A1383" t="str">
            <v xml:space="preserve">GAU </v>
          </cell>
        </row>
        <row r="1384">
          <cell r="A1384" t="str">
            <v xml:space="preserve">GWL </v>
          </cell>
        </row>
        <row r="1385">
          <cell r="A1385" t="str">
            <v xml:space="preserve">HYD </v>
          </cell>
        </row>
        <row r="1386">
          <cell r="A1386" t="str">
            <v xml:space="preserve">IMF </v>
          </cell>
        </row>
        <row r="1387">
          <cell r="A1387" t="str">
            <v xml:space="preserve">IDR </v>
          </cell>
        </row>
        <row r="1388">
          <cell r="A1388" t="str">
            <v xml:space="preserve">JLR </v>
          </cell>
        </row>
        <row r="1389">
          <cell r="A1389" t="str">
            <v xml:space="preserve">JAI </v>
          </cell>
        </row>
        <row r="1390">
          <cell r="A1390" t="str">
            <v xml:space="preserve">IXJ </v>
          </cell>
        </row>
        <row r="1391">
          <cell r="A1391" t="str">
            <v xml:space="preserve">JGA </v>
          </cell>
        </row>
        <row r="1392">
          <cell r="A1392" t="str">
            <v xml:space="preserve">IXW </v>
          </cell>
        </row>
        <row r="1393">
          <cell r="A1393" t="str">
            <v xml:space="preserve">JDH </v>
          </cell>
        </row>
        <row r="1394">
          <cell r="A1394" t="str">
            <v xml:space="preserve">JRH </v>
          </cell>
        </row>
        <row r="1395">
          <cell r="A1395" t="str">
            <v xml:space="preserve">IXH </v>
          </cell>
        </row>
        <row r="1396">
          <cell r="A1396" t="str">
            <v xml:space="preserve">CCU </v>
          </cell>
        </row>
        <row r="1397">
          <cell r="A1397" t="str">
            <v xml:space="preserve">IXQ </v>
          </cell>
        </row>
        <row r="1398">
          <cell r="A1398" t="str">
            <v xml:space="preserve">KNU </v>
          </cell>
        </row>
        <row r="1399">
          <cell r="A1399" t="str">
            <v xml:space="preserve">IXK </v>
          </cell>
        </row>
        <row r="1400">
          <cell r="A1400" t="str">
            <v xml:space="preserve">HJR </v>
          </cell>
        </row>
        <row r="1401">
          <cell r="A1401" t="str">
            <v xml:space="preserve">IXN </v>
          </cell>
        </row>
        <row r="1402">
          <cell r="A1402" t="str">
            <v xml:space="preserve">KLH </v>
          </cell>
        </row>
        <row r="1403">
          <cell r="A1403" t="str">
            <v xml:space="preserve">KTU </v>
          </cell>
        </row>
        <row r="1404">
          <cell r="A1404" t="str">
            <v xml:space="preserve">CCJ </v>
          </cell>
        </row>
        <row r="1405">
          <cell r="A1405" t="str">
            <v xml:space="preserve">KUU </v>
          </cell>
        </row>
        <row r="1406">
          <cell r="A1406" t="str">
            <v xml:space="preserve">LKO </v>
          </cell>
        </row>
        <row r="1407">
          <cell r="A1407" t="str">
            <v xml:space="preserve">LUH </v>
          </cell>
        </row>
        <row r="1408">
          <cell r="A1408" t="str">
            <v xml:space="preserve">IXM </v>
          </cell>
        </row>
        <row r="1409">
          <cell r="A1409" t="str">
            <v xml:space="preserve">LDA </v>
          </cell>
        </row>
        <row r="1410">
          <cell r="A1410" t="str">
            <v xml:space="preserve">IXE </v>
          </cell>
        </row>
        <row r="1411">
          <cell r="A1411" t="str">
            <v xml:space="preserve">BOM </v>
          </cell>
        </row>
        <row r="1412">
          <cell r="A1412" t="str">
            <v xml:space="preserve">MZU </v>
          </cell>
        </row>
        <row r="1413">
          <cell r="A1413" t="str">
            <v xml:space="preserve">MYQ </v>
          </cell>
        </row>
        <row r="1414">
          <cell r="A1414" t="str">
            <v xml:space="preserve">NAG </v>
          </cell>
        </row>
        <row r="1415">
          <cell r="A1415" t="str">
            <v xml:space="preserve">DEL </v>
          </cell>
        </row>
        <row r="1416">
          <cell r="A1416" t="str">
            <v xml:space="preserve">IXI </v>
          </cell>
        </row>
        <row r="1417">
          <cell r="A1417" t="str">
            <v xml:space="preserve">PGH </v>
          </cell>
        </row>
        <row r="1418">
          <cell r="A1418" t="str">
            <v xml:space="preserve">IXT </v>
          </cell>
        </row>
        <row r="1419">
          <cell r="A1419" t="str">
            <v xml:space="preserve">PAT </v>
          </cell>
        </row>
        <row r="1420">
          <cell r="A1420" t="str">
            <v xml:space="preserve">PNY </v>
          </cell>
        </row>
        <row r="1421">
          <cell r="A1421" t="str">
            <v xml:space="preserve">PBD </v>
          </cell>
        </row>
        <row r="1422">
          <cell r="A1422" t="str">
            <v xml:space="preserve">IXZ </v>
          </cell>
        </row>
        <row r="1423">
          <cell r="A1423" t="str">
            <v xml:space="preserve">PNQ </v>
          </cell>
        </row>
        <row r="1424">
          <cell r="A1424" t="str">
            <v xml:space="preserve">PUI </v>
          </cell>
        </row>
        <row r="1425">
          <cell r="A1425" t="str">
            <v xml:space="preserve">BEK </v>
          </cell>
        </row>
        <row r="1426">
          <cell r="A1426" t="str">
            <v xml:space="preserve">RPR </v>
          </cell>
        </row>
        <row r="1427">
          <cell r="A1427" t="str">
            <v xml:space="preserve">RJA </v>
          </cell>
        </row>
        <row r="1428">
          <cell r="A1428" t="str">
            <v xml:space="preserve">RAJ </v>
          </cell>
        </row>
        <row r="1429">
          <cell r="A1429" t="str">
            <v xml:space="preserve">IXR </v>
          </cell>
        </row>
        <row r="1430">
          <cell r="A1430" t="str">
            <v xml:space="preserve">RRK </v>
          </cell>
        </row>
        <row r="1431">
          <cell r="A1431" t="str">
            <v xml:space="preserve">RUP </v>
          </cell>
        </row>
        <row r="1432">
          <cell r="A1432" t="str">
            <v xml:space="preserve">SXV </v>
          </cell>
        </row>
        <row r="1433">
          <cell r="A1433" t="str">
            <v xml:space="preserve">TNI </v>
          </cell>
        </row>
        <row r="1434">
          <cell r="A1434" t="str">
            <v xml:space="preserve">SHL </v>
          </cell>
        </row>
        <row r="1435">
          <cell r="A1435" t="str">
            <v xml:space="preserve">SLV </v>
          </cell>
        </row>
        <row r="1436">
          <cell r="A1436" t="str">
            <v xml:space="preserve">SSE </v>
          </cell>
        </row>
        <row r="1437">
          <cell r="A1437" t="str">
            <v xml:space="preserve">IXS </v>
          </cell>
        </row>
        <row r="1438">
          <cell r="A1438" t="str">
            <v xml:space="preserve">SXR </v>
          </cell>
        </row>
        <row r="1439">
          <cell r="A1439" t="str">
            <v xml:space="preserve">STV </v>
          </cell>
        </row>
        <row r="1440">
          <cell r="A1440" t="str">
            <v xml:space="preserve">TEZ </v>
          </cell>
        </row>
        <row r="1441">
          <cell r="A1441" t="str">
            <v xml:space="preserve">TRV </v>
          </cell>
        </row>
        <row r="1442">
          <cell r="A1442" t="str">
            <v xml:space="preserve">TRZ </v>
          </cell>
        </row>
        <row r="1443">
          <cell r="A1443" t="str">
            <v xml:space="preserve">TIR </v>
          </cell>
        </row>
        <row r="1444">
          <cell r="A1444" t="str">
            <v xml:space="preserve">UDR </v>
          </cell>
        </row>
        <row r="1445">
          <cell r="A1445" t="str">
            <v xml:space="preserve">BDQ </v>
          </cell>
        </row>
        <row r="1446">
          <cell r="A1446" t="str">
            <v xml:space="preserve">VNS </v>
          </cell>
        </row>
        <row r="1447">
          <cell r="A1447" t="str">
            <v xml:space="preserve">VGA </v>
          </cell>
        </row>
        <row r="1448">
          <cell r="A1448" t="str">
            <v xml:space="preserve">VTZ </v>
          </cell>
        </row>
        <row r="1449">
          <cell r="A1449" t="str">
            <v xml:space="preserve">WGC </v>
          </cell>
        </row>
        <row r="1450">
          <cell r="A1450" t="str">
            <v xml:space="preserve">ZER </v>
          </cell>
        </row>
        <row r="1451">
          <cell r="A1451" t="str">
            <v xml:space="preserve">BPN </v>
          </cell>
        </row>
        <row r="1452">
          <cell r="A1452" t="str">
            <v xml:space="preserve">BTJ </v>
          </cell>
        </row>
        <row r="1453">
          <cell r="A1453" t="str">
            <v xml:space="preserve">DPS </v>
          </cell>
        </row>
        <row r="1454">
          <cell r="A1454" t="str">
            <v xml:space="preserve">CGK </v>
          </cell>
        </row>
        <row r="1455">
          <cell r="A1455" t="str">
            <v xml:space="preserve">DJJ </v>
          </cell>
        </row>
        <row r="1456">
          <cell r="A1456" t="str">
            <v xml:space="preserve">PDG </v>
          </cell>
        </row>
        <row r="1457">
          <cell r="A1457" t="str">
            <v xml:space="preserve">UPG </v>
          </cell>
        </row>
        <row r="1458">
          <cell r="A1458" t="str">
            <v xml:space="preserve">MDC </v>
          </cell>
        </row>
        <row r="1459">
          <cell r="A1459" t="str">
            <v xml:space="preserve">MES </v>
          </cell>
        </row>
        <row r="1460">
          <cell r="A1460" t="str">
            <v xml:space="preserve">PLM </v>
          </cell>
        </row>
        <row r="1461">
          <cell r="A1461" t="str">
            <v xml:space="preserve">PLW </v>
          </cell>
        </row>
        <row r="1462">
          <cell r="A1462" t="str">
            <v xml:space="preserve">PKU </v>
          </cell>
        </row>
        <row r="1463">
          <cell r="A1463" t="str">
            <v xml:space="preserve">PNK </v>
          </cell>
        </row>
        <row r="1464">
          <cell r="A1464" t="str">
            <v xml:space="preserve">ABD </v>
          </cell>
        </row>
        <row r="1465">
          <cell r="A1465" t="str">
            <v xml:space="preserve">AWZ </v>
          </cell>
        </row>
        <row r="1466">
          <cell r="A1466" t="str">
            <v xml:space="preserve">ADU </v>
          </cell>
        </row>
        <row r="1467">
          <cell r="A1467" t="str">
            <v xml:space="preserve">YEH </v>
          </cell>
        </row>
        <row r="1468">
          <cell r="A1468" t="str">
            <v xml:space="preserve">BXR </v>
          </cell>
        </row>
        <row r="1469">
          <cell r="A1469" t="str">
            <v xml:space="preserve">BND </v>
          </cell>
        </row>
        <row r="1470">
          <cell r="A1470" t="str">
            <v xml:space="preserve">BDH </v>
          </cell>
        </row>
        <row r="1471">
          <cell r="A1471" t="str">
            <v xml:space="preserve">XBJ </v>
          </cell>
        </row>
        <row r="1472">
          <cell r="A1472" t="str">
            <v xml:space="preserve">BJB </v>
          </cell>
        </row>
        <row r="1473">
          <cell r="A1473" t="str">
            <v xml:space="preserve">BUZ </v>
          </cell>
        </row>
        <row r="1474">
          <cell r="A1474" t="str">
            <v xml:space="preserve">ZBR </v>
          </cell>
        </row>
        <row r="1475">
          <cell r="A1475" t="str">
            <v xml:space="preserve">IFN </v>
          </cell>
        </row>
        <row r="1476">
          <cell r="A1476" t="str">
            <v xml:space="preserve">HDM </v>
          </cell>
        </row>
        <row r="1477">
          <cell r="A1477" t="str">
            <v xml:space="preserve">KER </v>
          </cell>
        </row>
        <row r="1478">
          <cell r="A1478" t="str">
            <v xml:space="preserve">KSH </v>
          </cell>
        </row>
        <row r="1479">
          <cell r="A1479" t="str">
            <v xml:space="preserve">KHK </v>
          </cell>
        </row>
        <row r="1480">
          <cell r="A1480" t="str">
            <v xml:space="preserve">KHD </v>
          </cell>
        </row>
        <row r="1481">
          <cell r="A1481" t="str">
            <v xml:space="preserve">KIH </v>
          </cell>
        </row>
        <row r="1482">
          <cell r="A1482" t="str">
            <v xml:space="preserve">LVP </v>
          </cell>
        </row>
        <row r="1483">
          <cell r="A1483" t="str">
            <v xml:space="preserve">MRX </v>
          </cell>
        </row>
        <row r="1484">
          <cell r="A1484" t="str">
            <v xml:space="preserve">MHD </v>
          </cell>
        </row>
        <row r="1485">
          <cell r="A1485" t="str">
            <v xml:space="preserve">RJN </v>
          </cell>
        </row>
        <row r="1486">
          <cell r="A1486" t="str">
            <v xml:space="preserve">RZR </v>
          </cell>
        </row>
        <row r="1487">
          <cell r="A1487" t="str">
            <v xml:space="preserve">RAS </v>
          </cell>
        </row>
        <row r="1488">
          <cell r="A1488" t="str">
            <v xml:space="preserve">SDG </v>
          </cell>
        </row>
        <row r="1489">
          <cell r="A1489" t="str">
            <v xml:space="preserve">CKT </v>
          </cell>
        </row>
        <row r="1490">
          <cell r="A1490" t="str">
            <v xml:space="preserve">SRY </v>
          </cell>
        </row>
        <row r="1491">
          <cell r="A1491" t="str">
            <v xml:space="preserve">SYZ </v>
          </cell>
        </row>
        <row r="1492">
          <cell r="A1492" t="str">
            <v xml:space="preserve">SYJ </v>
          </cell>
        </row>
        <row r="1493">
          <cell r="A1493" t="str">
            <v xml:space="preserve">SXI </v>
          </cell>
        </row>
        <row r="1494">
          <cell r="A1494" t="str">
            <v xml:space="preserve">TCX </v>
          </cell>
        </row>
        <row r="1495">
          <cell r="A1495" t="str">
            <v xml:space="preserve">TBZ </v>
          </cell>
        </row>
        <row r="1496">
          <cell r="A1496" t="str">
            <v xml:space="preserve">IKA </v>
          </cell>
        </row>
        <row r="1497">
          <cell r="A1497" t="str">
            <v xml:space="preserve">THR </v>
          </cell>
        </row>
        <row r="1498">
          <cell r="A1498" t="str">
            <v xml:space="preserve">AZD </v>
          </cell>
        </row>
        <row r="1499">
          <cell r="A1499" t="str">
            <v xml:space="preserve">ACZ </v>
          </cell>
        </row>
        <row r="1500">
          <cell r="A1500" t="str">
            <v xml:space="preserve">ZAH </v>
          </cell>
        </row>
        <row r="1501">
          <cell r="A1501" t="str">
            <v xml:space="preserve">GWY </v>
          </cell>
        </row>
        <row r="1502">
          <cell r="A1502" t="str">
            <v xml:space="preserve">CFN </v>
          </cell>
        </row>
        <row r="1503">
          <cell r="A1503" t="str">
            <v xml:space="preserve">ORK </v>
          </cell>
        </row>
        <row r="1504">
          <cell r="A1504" t="str">
            <v xml:space="preserve">DUB </v>
          </cell>
        </row>
        <row r="1505">
          <cell r="A1505" t="str">
            <v xml:space="preserve">KIR </v>
          </cell>
        </row>
        <row r="1506">
          <cell r="A1506" t="str">
            <v xml:space="preserve">NNR </v>
          </cell>
        </row>
        <row r="1507">
          <cell r="A1507" t="str">
            <v xml:space="preserve">NOC </v>
          </cell>
        </row>
        <row r="1508">
          <cell r="A1508" t="str">
            <v xml:space="preserve">SNN </v>
          </cell>
        </row>
        <row r="1509">
          <cell r="A1509" t="str">
            <v xml:space="preserve">SXL </v>
          </cell>
        </row>
        <row r="1510">
          <cell r="A1510" t="str">
            <v xml:space="preserve">WAT </v>
          </cell>
        </row>
        <row r="1511">
          <cell r="A1511" t="str">
            <v xml:space="preserve">AEY </v>
          </cell>
        </row>
        <row r="1512">
          <cell r="A1512" t="str">
            <v xml:space="preserve">BLO </v>
          </cell>
        </row>
        <row r="1513">
          <cell r="A1513" t="str">
            <v xml:space="preserve">EGS </v>
          </cell>
        </row>
        <row r="1514">
          <cell r="A1514" t="str">
            <v xml:space="preserve">HFN </v>
          </cell>
        </row>
        <row r="1515">
          <cell r="A1515" t="str">
            <v xml:space="preserve">IFJ </v>
          </cell>
        </row>
        <row r="1516">
          <cell r="A1516" t="str">
            <v xml:space="preserve">KEF </v>
          </cell>
        </row>
        <row r="1517">
          <cell r="A1517" t="str">
            <v xml:space="preserve">NOR </v>
          </cell>
        </row>
        <row r="1518">
          <cell r="A1518" t="str">
            <v xml:space="preserve">PFJ </v>
          </cell>
        </row>
        <row r="1519">
          <cell r="A1519" t="str">
            <v xml:space="preserve">TEY </v>
          </cell>
        </row>
        <row r="1520">
          <cell r="A1520" t="str">
            <v xml:space="preserve">RFN </v>
          </cell>
        </row>
        <row r="1521">
          <cell r="A1521" t="str">
            <v xml:space="preserve">RKV </v>
          </cell>
        </row>
        <row r="1522">
          <cell r="A1522" t="str">
            <v xml:space="preserve">SAK </v>
          </cell>
        </row>
        <row r="1523">
          <cell r="A1523" t="str">
            <v xml:space="preserve">SIJ </v>
          </cell>
        </row>
        <row r="1524">
          <cell r="A1524" t="str">
            <v xml:space="preserve">SYK </v>
          </cell>
        </row>
        <row r="1525">
          <cell r="A1525" t="str">
            <v xml:space="preserve">VEY </v>
          </cell>
        </row>
        <row r="1526">
          <cell r="A1526" t="str">
            <v xml:space="preserve">BEV </v>
          </cell>
        </row>
        <row r="1527">
          <cell r="A1527" t="str">
            <v xml:space="preserve">ETH </v>
          </cell>
        </row>
        <row r="1528">
          <cell r="A1528" t="str">
            <v xml:space="preserve">HFA </v>
          </cell>
        </row>
        <row r="1529">
          <cell r="A1529" t="str">
            <v xml:space="preserve">MTZ </v>
          </cell>
        </row>
        <row r="1530">
          <cell r="A1530" t="str">
            <v xml:space="preserve">VDA </v>
          </cell>
        </row>
        <row r="1531">
          <cell r="A1531" t="str">
            <v xml:space="preserve">RPN </v>
          </cell>
        </row>
        <row r="1532">
          <cell r="A1532" t="str">
            <v xml:space="preserve">TLV </v>
          </cell>
        </row>
        <row r="1533">
          <cell r="A1533" t="str">
            <v xml:space="preserve">ALL </v>
          </cell>
        </row>
        <row r="1534">
          <cell r="A1534" t="str">
            <v xml:space="preserve">AHO </v>
          </cell>
        </row>
        <row r="1535">
          <cell r="A1535" t="str">
            <v xml:space="preserve">AOI </v>
          </cell>
        </row>
        <row r="1536">
          <cell r="A1536" t="str">
            <v xml:space="preserve">AOT </v>
          </cell>
        </row>
        <row r="1537">
          <cell r="A1537" t="str">
            <v xml:space="preserve">BRI </v>
          </cell>
        </row>
        <row r="1538">
          <cell r="A1538" t="str">
            <v xml:space="preserve">BLX </v>
          </cell>
        </row>
        <row r="1539">
          <cell r="A1539" t="str">
            <v xml:space="preserve">BGY </v>
          </cell>
        </row>
        <row r="1540">
          <cell r="A1540" t="str">
            <v xml:space="preserve">BLQ </v>
          </cell>
        </row>
        <row r="1541">
          <cell r="A1541" t="str">
            <v xml:space="preserve">BZO </v>
          </cell>
        </row>
        <row r="1542">
          <cell r="A1542" t="str">
            <v xml:space="preserve">VBS </v>
          </cell>
        </row>
        <row r="1543">
          <cell r="A1543" t="str">
            <v xml:space="preserve">BDS </v>
          </cell>
        </row>
        <row r="1544">
          <cell r="A1544" t="str">
            <v xml:space="preserve">CAG </v>
          </cell>
        </row>
        <row r="1545">
          <cell r="A1545" t="str">
            <v xml:space="preserve">UDN </v>
          </cell>
        </row>
        <row r="1546">
          <cell r="A1546" t="str">
            <v xml:space="preserve">CTA </v>
          </cell>
        </row>
        <row r="1547">
          <cell r="A1547" t="str">
            <v xml:space="preserve">CRV </v>
          </cell>
        </row>
        <row r="1548">
          <cell r="A1548" t="str">
            <v xml:space="preserve">CUF </v>
          </cell>
        </row>
        <row r="1549">
          <cell r="A1549" t="str">
            <v xml:space="preserve">FLR </v>
          </cell>
        </row>
        <row r="1550">
          <cell r="A1550" t="str">
            <v xml:space="preserve">FOG </v>
          </cell>
        </row>
        <row r="1551">
          <cell r="A1551" t="str">
            <v xml:space="preserve">FRL </v>
          </cell>
        </row>
        <row r="1552">
          <cell r="A1552" t="str">
            <v xml:space="preserve">GOA </v>
          </cell>
        </row>
        <row r="1553">
          <cell r="A1553" t="str">
            <v xml:space="preserve">GRS </v>
          </cell>
        </row>
        <row r="1554">
          <cell r="A1554" t="str">
            <v xml:space="preserve">SUF </v>
          </cell>
        </row>
        <row r="1555">
          <cell r="A1555" t="str">
            <v xml:space="preserve">LMP </v>
          </cell>
        </row>
        <row r="1556">
          <cell r="A1556" t="str">
            <v xml:space="preserve">QLT </v>
          </cell>
        </row>
        <row r="1557">
          <cell r="A1557" t="str">
            <v xml:space="preserve">LCC </v>
          </cell>
        </row>
        <row r="1558">
          <cell r="A1558" t="str">
            <v xml:space="preserve">LCV </v>
          </cell>
        </row>
        <row r="1559">
          <cell r="A1559" t="str">
            <v xml:space="preserve">MXP </v>
          </cell>
        </row>
        <row r="1560">
          <cell r="A1560" t="str">
            <v xml:space="preserve">LIN </v>
          </cell>
        </row>
        <row r="1561">
          <cell r="A1561" t="str">
            <v xml:space="preserve">EBA </v>
          </cell>
        </row>
        <row r="1562">
          <cell r="A1562" t="str">
            <v xml:space="preserve">NAP </v>
          </cell>
        </row>
        <row r="1563">
          <cell r="A1563" t="str">
            <v xml:space="preserve">OLB </v>
          </cell>
        </row>
        <row r="1564">
          <cell r="A1564" t="str">
            <v xml:space="preserve">PMO </v>
          </cell>
        </row>
        <row r="1565">
          <cell r="A1565" t="str">
            <v xml:space="preserve">PNL </v>
          </cell>
        </row>
        <row r="1566">
          <cell r="A1566" t="str">
            <v xml:space="preserve">PMF </v>
          </cell>
        </row>
        <row r="1567">
          <cell r="A1567" t="str">
            <v xml:space="preserve">PEG </v>
          </cell>
        </row>
        <row r="1568">
          <cell r="A1568" t="str">
            <v xml:space="preserve">PSR </v>
          </cell>
        </row>
        <row r="1569">
          <cell r="A1569" t="str">
            <v xml:space="preserve">PSA </v>
          </cell>
        </row>
        <row r="1570">
          <cell r="A1570" t="str">
            <v xml:space="preserve">RAN </v>
          </cell>
        </row>
        <row r="1571">
          <cell r="A1571" t="str">
            <v xml:space="preserve">REG </v>
          </cell>
        </row>
        <row r="1572">
          <cell r="A1572" t="str">
            <v xml:space="preserve">RMI </v>
          </cell>
        </row>
        <row r="1573">
          <cell r="A1573" t="str">
            <v xml:space="preserve">CIA </v>
          </cell>
        </row>
        <row r="1574">
          <cell r="A1574" t="str">
            <v xml:space="preserve">FCO </v>
          </cell>
        </row>
        <row r="1575">
          <cell r="A1575" t="str">
            <v xml:space="preserve">TRS </v>
          </cell>
        </row>
        <row r="1576">
          <cell r="A1576" t="str">
            <v xml:space="preserve">SAY </v>
          </cell>
        </row>
        <row r="1577">
          <cell r="A1577" t="str">
            <v xml:space="preserve">TAR </v>
          </cell>
        </row>
        <row r="1578">
          <cell r="A1578" t="str">
            <v xml:space="preserve">TTB </v>
          </cell>
        </row>
        <row r="1579">
          <cell r="A1579" t="str">
            <v xml:space="preserve">TPS </v>
          </cell>
        </row>
        <row r="1580">
          <cell r="A1580" t="str">
            <v xml:space="preserve">TSF </v>
          </cell>
        </row>
        <row r="1581">
          <cell r="A1581" t="str">
            <v xml:space="preserve">TRN </v>
          </cell>
        </row>
        <row r="1582">
          <cell r="A1582" t="str">
            <v xml:space="preserve">VCE </v>
          </cell>
        </row>
        <row r="1583">
          <cell r="A1583" t="str">
            <v xml:space="preserve">VRN </v>
          </cell>
        </row>
        <row r="1584">
          <cell r="A1584" t="str">
            <v xml:space="preserve">VIC </v>
          </cell>
        </row>
        <row r="1585">
          <cell r="A1585" t="str">
            <v xml:space="preserve">KIN </v>
          </cell>
        </row>
        <row r="1586">
          <cell r="A1586" t="str">
            <v xml:space="preserve">MBJ </v>
          </cell>
        </row>
        <row r="1587">
          <cell r="A1587" t="str">
            <v xml:space="preserve">AGJ </v>
          </cell>
        </row>
        <row r="1588">
          <cell r="A1588" t="str">
            <v xml:space="preserve">NKM </v>
          </cell>
        </row>
        <row r="1589">
          <cell r="A1589" t="str">
            <v xml:space="preserve">AXT </v>
          </cell>
        </row>
        <row r="1590">
          <cell r="A1590" t="str">
            <v xml:space="preserve">ONJ </v>
          </cell>
        </row>
        <row r="1591">
          <cell r="A1591" t="str">
            <v xml:space="preserve">ASJ </v>
          </cell>
        </row>
        <row r="1592">
          <cell r="A1592" t="str">
            <v xml:space="preserve">AOJ </v>
          </cell>
        </row>
        <row r="1593">
          <cell r="A1593" t="str">
            <v xml:space="preserve">AKJ </v>
          </cell>
        </row>
        <row r="1594">
          <cell r="A1594" t="str">
            <v xml:space="preserve">NGO </v>
          </cell>
        </row>
        <row r="1595">
          <cell r="A1595" t="str">
            <v xml:space="preserve">NRT </v>
          </cell>
        </row>
        <row r="1596">
          <cell r="A1596" t="str">
            <v xml:space="preserve">MYJ </v>
          </cell>
        </row>
        <row r="1597">
          <cell r="A1597" t="str">
            <v xml:space="preserve">FKJ </v>
          </cell>
        </row>
        <row r="1598">
          <cell r="A1598" t="str">
            <v xml:space="preserve">FUK </v>
          </cell>
        </row>
        <row r="1599">
          <cell r="A1599" t="str">
            <v xml:space="preserve">FKS </v>
          </cell>
        </row>
        <row r="1600">
          <cell r="A1600" t="str">
            <v xml:space="preserve">FUJ </v>
          </cell>
        </row>
        <row r="1601">
          <cell r="A1601" t="str">
            <v xml:space="preserve">HAC </v>
          </cell>
        </row>
        <row r="1602">
          <cell r="A1602" t="str">
            <v xml:space="preserve">HKD </v>
          </cell>
        </row>
        <row r="1603">
          <cell r="A1603" t="str">
            <v xml:space="preserve">HTR </v>
          </cell>
        </row>
        <row r="1604">
          <cell r="A1604" t="str">
            <v xml:space="preserve">HIJ </v>
          </cell>
        </row>
        <row r="1605">
          <cell r="A1605" t="str">
            <v xml:space="preserve">UKB </v>
          </cell>
        </row>
        <row r="1606">
          <cell r="A1606" t="str">
            <v xml:space="preserve">ITM </v>
          </cell>
        </row>
        <row r="1607">
          <cell r="A1607" t="str">
            <v xml:space="preserve">IEJ </v>
          </cell>
        </row>
        <row r="1608">
          <cell r="A1608" t="str">
            <v xml:space="preserve">IKI </v>
          </cell>
        </row>
        <row r="1609">
          <cell r="A1609" t="str">
            <v xml:space="preserve">ISG </v>
          </cell>
        </row>
        <row r="1610">
          <cell r="A1610" t="str">
            <v xml:space="preserve">NTQ </v>
          </cell>
        </row>
        <row r="1611">
          <cell r="A1611" t="str">
            <v xml:space="preserve">IWJ </v>
          </cell>
        </row>
        <row r="1612">
          <cell r="A1612" t="str">
            <v xml:space="preserve">HNA </v>
          </cell>
        </row>
        <row r="1613">
          <cell r="A1613" t="str">
            <v xml:space="preserve">IZO </v>
          </cell>
        </row>
        <row r="1614">
          <cell r="A1614" t="str">
            <v xml:space="preserve">TAK </v>
          </cell>
        </row>
        <row r="1615">
          <cell r="A1615" t="str">
            <v xml:space="preserve">KOJ </v>
          </cell>
        </row>
        <row r="1616">
          <cell r="A1616" t="str">
            <v xml:space="preserve">KJP </v>
          </cell>
        </row>
        <row r="1617">
          <cell r="A1617" t="str">
            <v xml:space="preserve">KKX </v>
          </cell>
        </row>
        <row r="1618">
          <cell r="A1618" t="str">
            <v xml:space="preserve">KTD </v>
          </cell>
        </row>
        <row r="1619">
          <cell r="A1619" t="str">
            <v xml:space="preserve">KCZ </v>
          </cell>
        </row>
        <row r="1620">
          <cell r="A1620" t="str">
            <v xml:space="preserve">KMJ </v>
          </cell>
        </row>
        <row r="1621">
          <cell r="A1621" t="str">
            <v xml:space="preserve">UEO </v>
          </cell>
        </row>
        <row r="1622">
          <cell r="A1622" t="str">
            <v xml:space="preserve">KUH </v>
          </cell>
        </row>
        <row r="1623">
          <cell r="A1623" t="str">
            <v xml:space="preserve">MMB </v>
          </cell>
        </row>
        <row r="1624">
          <cell r="A1624" t="str">
            <v xml:space="preserve">MMD </v>
          </cell>
        </row>
        <row r="1625">
          <cell r="A1625" t="str">
            <v xml:space="preserve">SDJ </v>
          </cell>
        </row>
        <row r="1626">
          <cell r="A1626" t="str">
            <v xml:space="preserve">MYE </v>
          </cell>
        </row>
        <row r="1627">
          <cell r="A1627" t="str">
            <v xml:space="preserve">MMY </v>
          </cell>
        </row>
        <row r="1628">
          <cell r="A1628" t="str">
            <v xml:space="preserve">KMI </v>
          </cell>
        </row>
        <row r="1629">
          <cell r="A1629" t="str">
            <v xml:space="preserve">MBE </v>
          </cell>
        </row>
        <row r="1630">
          <cell r="A1630" t="str">
            <v xml:space="preserve">MMJ </v>
          </cell>
        </row>
        <row r="1631">
          <cell r="A1631" t="str">
            <v xml:space="preserve">NGS </v>
          </cell>
        </row>
        <row r="1632">
          <cell r="A1632" t="str">
            <v xml:space="preserve">OKA </v>
          </cell>
        </row>
        <row r="1633">
          <cell r="A1633" t="str">
            <v xml:space="preserve">SHB </v>
          </cell>
        </row>
        <row r="1634">
          <cell r="A1634" t="str">
            <v xml:space="preserve">CTS </v>
          </cell>
        </row>
        <row r="1635">
          <cell r="A1635" t="str">
            <v xml:space="preserve">KKJ </v>
          </cell>
        </row>
        <row r="1636">
          <cell r="A1636" t="str">
            <v xml:space="preserve">KIJ </v>
          </cell>
        </row>
        <row r="1637">
          <cell r="A1637" t="str">
            <v xml:space="preserve">OBO </v>
          </cell>
        </row>
        <row r="1638">
          <cell r="A1638" t="str">
            <v xml:space="preserve">OIT </v>
          </cell>
        </row>
        <row r="1639">
          <cell r="A1639" t="str">
            <v xml:space="preserve">OKJ </v>
          </cell>
        </row>
        <row r="1640">
          <cell r="A1640" t="str">
            <v xml:space="preserve">OKI </v>
          </cell>
        </row>
        <row r="1641">
          <cell r="A1641" t="str">
            <v xml:space="preserve">OKE </v>
          </cell>
        </row>
        <row r="1642">
          <cell r="A1642" t="str">
            <v xml:space="preserve">OIR </v>
          </cell>
        </row>
        <row r="1643">
          <cell r="A1643" t="str">
            <v xml:space="preserve">KIX </v>
          </cell>
        </row>
        <row r="1644">
          <cell r="A1644" t="str">
            <v xml:space="preserve">OIM </v>
          </cell>
        </row>
        <row r="1645">
          <cell r="A1645" t="str">
            <v xml:space="preserve">RBJ </v>
          </cell>
        </row>
        <row r="1646">
          <cell r="A1646" t="str">
            <v xml:space="preserve">RIS </v>
          </cell>
        </row>
        <row r="1647">
          <cell r="A1647" t="str">
            <v xml:space="preserve">SDS </v>
          </cell>
        </row>
        <row r="1648">
          <cell r="A1648" t="str">
            <v xml:space="preserve">HSG </v>
          </cell>
        </row>
        <row r="1649">
          <cell r="A1649" t="str">
            <v xml:space="preserve">SHI </v>
          </cell>
        </row>
        <row r="1650">
          <cell r="A1650" t="str">
            <v xml:space="preserve">TNE </v>
          </cell>
        </row>
        <row r="1651">
          <cell r="A1651" t="str">
            <v xml:space="preserve">TRA </v>
          </cell>
        </row>
        <row r="1652">
          <cell r="A1652" t="str">
            <v xml:space="preserve">TKN </v>
          </cell>
        </row>
        <row r="1653">
          <cell r="A1653" t="str">
            <v xml:space="preserve">HND </v>
          </cell>
        </row>
        <row r="1654">
          <cell r="A1654" t="str">
            <v xml:space="preserve">TTJ </v>
          </cell>
        </row>
        <row r="1655">
          <cell r="A1655" t="str">
            <v xml:space="preserve">TOY </v>
          </cell>
        </row>
        <row r="1656">
          <cell r="A1656" t="str">
            <v xml:space="preserve">TSJ </v>
          </cell>
        </row>
        <row r="1657">
          <cell r="A1657" t="str">
            <v xml:space="preserve">SHM </v>
          </cell>
        </row>
        <row r="1658">
          <cell r="A1658" t="str">
            <v xml:space="preserve">WKJ </v>
          </cell>
        </row>
        <row r="1659">
          <cell r="A1659" t="str">
            <v xml:space="preserve">KUM </v>
          </cell>
        </row>
        <row r="1660">
          <cell r="A1660" t="str">
            <v xml:space="preserve">GAJ </v>
          </cell>
        </row>
        <row r="1661">
          <cell r="A1661" t="str">
            <v xml:space="preserve">SYO </v>
          </cell>
        </row>
        <row r="1662">
          <cell r="A1662" t="str">
            <v xml:space="preserve">UBJ </v>
          </cell>
        </row>
        <row r="1663">
          <cell r="A1663" t="str">
            <v xml:space="preserve">OGN </v>
          </cell>
        </row>
        <row r="1664">
          <cell r="A1664" t="str">
            <v xml:space="preserve">RNJ </v>
          </cell>
        </row>
        <row r="1665">
          <cell r="A1665" t="str">
            <v xml:space="preserve">ADE </v>
          </cell>
        </row>
        <row r="1666">
          <cell r="A1666" t="str">
            <v xml:space="preserve">BUK </v>
          </cell>
        </row>
        <row r="1667">
          <cell r="A1667" t="str">
            <v xml:space="preserve">AAY </v>
          </cell>
        </row>
        <row r="1668">
          <cell r="A1668" t="str">
            <v xml:space="preserve">AXK </v>
          </cell>
        </row>
        <row r="1669">
          <cell r="A1669" t="str">
            <v xml:space="preserve">BHN </v>
          </cell>
        </row>
        <row r="1670">
          <cell r="A1670" t="str">
            <v xml:space="preserve">HOD </v>
          </cell>
        </row>
        <row r="1671">
          <cell r="A1671" t="str">
            <v xml:space="preserve">MYN </v>
          </cell>
        </row>
        <row r="1672">
          <cell r="A1672" t="str">
            <v xml:space="preserve">RIY </v>
          </cell>
        </row>
        <row r="1673">
          <cell r="A1673" t="str">
            <v xml:space="preserve">SYE </v>
          </cell>
        </row>
        <row r="1674">
          <cell r="A1674" t="str">
            <v xml:space="preserve">SAH </v>
          </cell>
        </row>
        <row r="1675">
          <cell r="A1675" t="str">
            <v xml:space="preserve">GXF </v>
          </cell>
        </row>
        <row r="1676">
          <cell r="A1676" t="str">
            <v xml:space="preserve">SCT </v>
          </cell>
        </row>
        <row r="1677">
          <cell r="A1677" t="str">
            <v xml:space="preserve">TAI </v>
          </cell>
        </row>
        <row r="1678">
          <cell r="A1678" t="str">
            <v xml:space="preserve">AMM </v>
          </cell>
        </row>
        <row r="1679">
          <cell r="A1679" t="str">
            <v xml:space="preserve">AQJ </v>
          </cell>
        </row>
        <row r="1680">
          <cell r="A1680" t="str">
            <v xml:space="preserve">CYB </v>
          </cell>
        </row>
        <row r="1681">
          <cell r="A1681" t="str">
            <v xml:space="preserve">GCM </v>
          </cell>
        </row>
        <row r="1682">
          <cell r="A1682" t="str">
            <v xml:space="preserve">BBM </v>
          </cell>
        </row>
        <row r="1683">
          <cell r="A1683" t="str">
            <v xml:space="preserve">PNH </v>
          </cell>
        </row>
        <row r="1684">
          <cell r="A1684" t="str">
            <v xml:space="preserve">REP </v>
          </cell>
        </row>
        <row r="1685">
          <cell r="A1685" t="str">
            <v xml:space="preserve">BFX </v>
          </cell>
        </row>
        <row r="1686">
          <cell r="A1686" t="str">
            <v xml:space="preserve">BPC </v>
          </cell>
        </row>
        <row r="1687">
          <cell r="A1687" t="str">
            <v xml:space="preserve">OUR </v>
          </cell>
        </row>
        <row r="1688">
          <cell r="A1688" t="str">
            <v xml:space="preserve">DLA </v>
          </cell>
        </row>
        <row r="1689">
          <cell r="A1689" t="str">
            <v xml:space="preserve">FOM </v>
          </cell>
        </row>
        <row r="1690">
          <cell r="A1690" t="str">
            <v xml:space="preserve">GOU </v>
          </cell>
        </row>
        <row r="1691">
          <cell r="A1691" t="str">
            <v xml:space="preserve">MVR </v>
          </cell>
        </row>
        <row r="1692">
          <cell r="A1692" t="str">
            <v xml:space="preserve">NGE </v>
          </cell>
        </row>
        <row r="1693">
          <cell r="A1693" t="str">
            <v xml:space="preserve">TKC </v>
          </cell>
        </row>
        <row r="1694">
          <cell r="A1694" t="str">
            <v xml:space="preserve">NSI </v>
          </cell>
        </row>
        <row r="1695">
          <cell r="A1695" t="str">
            <v xml:space="preserve">YAO </v>
          </cell>
        </row>
        <row r="1696">
          <cell r="A1696" t="str">
            <v xml:space="preserve">MMO </v>
          </cell>
        </row>
        <row r="1697">
          <cell r="A1697" t="str">
            <v xml:space="preserve">SNE </v>
          </cell>
        </row>
        <row r="1698">
          <cell r="A1698" t="str">
            <v xml:space="preserve">BVC </v>
          </cell>
        </row>
        <row r="1699">
          <cell r="A1699" t="str">
            <v xml:space="preserve">VXE </v>
          </cell>
        </row>
        <row r="1700">
          <cell r="A1700" t="str">
            <v xml:space="preserve">SID </v>
          </cell>
        </row>
        <row r="1701">
          <cell r="A1701" t="str">
            <v xml:space="preserve">AKX </v>
          </cell>
        </row>
        <row r="1702">
          <cell r="A1702" t="str">
            <v xml:space="preserve">ALA </v>
          </cell>
        </row>
        <row r="1703">
          <cell r="A1703" t="str">
            <v xml:space="preserve">TSE </v>
          </cell>
        </row>
        <row r="1704">
          <cell r="A1704" t="str">
            <v xml:space="preserve">GUW </v>
          </cell>
        </row>
        <row r="1705">
          <cell r="A1705" t="str">
            <v xml:space="preserve">BXH </v>
          </cell>
        </row>
        <row r="1706">
          <cell r="A1706" t="str">
            <v xml:space="preserve">KGF </v>
          </cell>
        </row>
        <row r="1707">
          <cell r="A1707" t="str">
            <v xml:space="preserve">KSN </v>
          </cell>
        </row>
        <row r="1708">
          <cell r="A1708" t="str">
            <v xml:space="preserve">URA </v>
          </cell>
        </row>
        <row r="1709">
          <cell r="A1709" t="str">
            <v xml:space="preserve">DZN </v>
          </cell>
        </row>
        <row r="1710">
          <cell r="A1710" t="str">
            <v xml:space="preserve">DOH </v>
          </cell>
        </row>
        <row r="1711">
          <cell r="A1711" t="str">
            <v xml:space="preserve">ASV </v>
          </cell>
        </row>
        <row r="1712">
          <cell r="A1712" t="str">
            <v xml:space="preserve">GAS </v>
          </cell>
        </row>
        <row r="1713">
          <cell r="A1713" t="str">
            <v xml:space="preserve">KIS </v>
          </cell>
        </row>
        <row r="1714">
          <cell r="A1714" t="str">
            <v xml:space="preserve">KTL </v>
          </cell>
        </row>
        <row r="1715">
          <cell r="A1715" t="str">
            <v xml:space="preserve">LAU </v>
          </cell>
        </row>
        <row r="1716">
          <cell r="A1716" t="str">
            <v xml:space="preserve">LOK </v>
          </cell>
        </row>
        <row r="1717">
          <cell r="A1717" t="str">
            <v xml:space="preserve">LOY </v>
          </cell>
        </row>
        <row r="1718">
          <cell r="A1718" t="str">
            <v xml:space="preserve">MYD </v>
          </cell>
        </row>
        <row r="1719">
          <cell r="A1719" t="str">
            <v xml:space="preserve">RBT </v>
          </cell>
        </row>
        <row r="1720">
          <cell r="A1720" t="str">
            <v xml:space="preserve">MBA </v>
          </cell>
        </row>
        <row r="1721">
          <cell r="A1721" t="str">
            <v xml:space="preserve">OYL </v>
          </cell>
        </row>
        <row r="1722">
          <cell r="A1722" t="str">
            <v xml:space="preserve">NBO </v>
          </cell>
        </row>
        <row r="1723">
          <cell r="A1723" t="str">
            <v xml:space="preserve">WIL </v>
          </cell>
        </row>
        <row r="1724">
          <cell r="A1724" t="str">
            <v xml:space="preserve">NYK </v>
          </cell>
        </row>
        <row r="1725">
          <cell r="A1725" t="str">
            <v xml:space="preserve">NYE </v>
          </cell>
        </row>
        <row r="1726">
          <cell r="A1726" t="str">
            <v xml:space="preserve">UAS </v>
          </cell>
        </row>
        <row r="1727">
          <cell r="A1727" t="str">
            <v xml:space="preserve">WJR </v>
          </cell>
        </row>
        <row r="1728">
          <cell r="A1728" t="str">
            <v xml:space="preserve">FRU </v>
          </cell>
        </row>
        <row r="1729">
          <cell r="A1729" t="str">
            <v xml:space="preserve">OSS </v>
          </cell>
        </row>
        <row r="1730">
          <cell r="A1730" t="str">
            <v xml:space="preserve">CXI </v>
          </cell>
        </row>
        <row r="1731">
          <cell r="A1731" t="str">
            <v xml:space="preserve">TRW </v>
          </cell>
        </row>
        <row r="1732">
          <cell r="A1732" t="str">
            <v xml:space="preserve">ACR </v>
          </cell>
        </row>
        <row r="1733">
          <cell r="A1733" t="str">
            <v xml:space="preserve">AUC </v>
          </cell>
        </row>
        <row r="1734">
          <cell r="A1734" t="str">
            <v xml:space="preserve">AXM </v>
          </cell>
        </row>
        <row r="1735">
          <cell r="A1735" t="str">
            <v xml:space="preserve">BSC </v>
          </cell>
        </row>
        <row r="1736">
          <cell r="A1736" t="str">
            <v xml:space="preserve">EJA </v>
          </cell>
        </row>
        <row r="1737">
          <cell r="A1737" t="str">
            <v xml:space="preserve">BAQ </v>
          </cell>
        </row>
        <row r="1738">
          <cell r="A1738" t="str">
            <v xml:space="preserve">BGA </v>
          </cell>
        </row>
        <row r="1739">
          <cell r="A1739" t="str">
            <v xml:space="preserve">BUN </v>
          </cell>
        </row>
        <row r="1740">
          <cell r="A1740" t="str">
            <v xml:space="preserve">CLO </v>
          </cell>
        </row>
        <row r="1741">
          <cell r="A1741" t="str">
            <v xml:space="preserve">CTG </v>
          </cell>
        </row>
        <row r="1742">
          <cell r="A1742" t="str">
            <v xml:space="preserve">CRC </v>
          </cell>
        </row>
        <row r="1743">
          <cell r="A1743" t="str">
            <v xml:space="preserve">CAQ </v>
          </cell>
        </row>
        <row r="1744">
          <cell r="A1744" t="str">
            <v xml:space="preserve">CIM </v>
          </cell>
        </row>
        <row r="1745">
          <cell r="A1745" t="str">
            <v xml:space="preserve">COG </v>
          </cell>
        </row>
        <row r="1746">
          <cell r="A1746" t="str">
            <v xml:space="preserve">CZU </v>
          </cell>
        </row>
        <row r="1747">
          <cell r="A1747" t="str">
            <v xml:space="preserve">CVE </v>
          </cell>
        </row>
        <row r="1748">
          <cell r="A1748" t="str">
            <v xml:space="preserve">RAV </v>
          </cell>
        </row>
        <row r="1749">
          <cell r="A1749" t="str">
            <v xml:space="preserve">CUC </v>
          </cell>
        </row>
        <row r="1750">
          <cell r="A1750" t="str">
            <v xml:space="preserve">EBG </v>
          </cell>
        </row>
        <row r="1751">
          <cell r="A1751" t="str">
            <v xml:space="preserve">ELB </v>
          </cell>
        </row>
        <row r="1752">
          <cell r="A1752" t="str">
            <v xml:space="preserve">EYP </v>
          </cell>
        </row>
        <row r="1753">
          <cell r="A1753" t="str">
            <v xml:space="preserve">FLA </v>
          </cell>
        </row>
        <row r="1754">
          <cell r="A1754" t="str">
            <v xml:space="preserve">GIR </v>
          </cell>
        </row>
        <row r="1755">
          <cell r="A1755" t="str">
            <v xml:space="preserve">GPI </v>
          </cell>
        </row>
        <row r="1756">
          <cell r="A1756" t="str">
            <v xml:space="preserve">IBE </v>
          </cell>
        </row>
        <row r="1757">
          <cell r="A1757" t="str">
            <v xml:space="preserve">IPI </v>
          </cell>
        </row>
        <row r="1758">
          <cell r="A1758" t="str">
            <v xml:space="preserve">PVA </v>
          </cell>
        </row>
        <row r="1759">
          <cell r="A1759" t="str">
            <v xml:space="preserve">LET </v>
          </cell>
        </row>
        <row r="1760">
          <cell r="A1760" t="str">
            <v xml:space="preserve">MGN </v>
          </cell>
        </row>
        <row r="1761">
          <cell r="A1761" t="str">
            <v xml:space="preserve">MQU </v>
          </cell>
        </row>
        <row r="1762">
          <cell r="A1762" t="str">
            <v xml:space="preserve">EOH </v>
          </cell>
        </row>
        <row r="1763">
          <cell r="A1763" t="str">
            <v xml:space="preserve">MFS </v>
          </cell>
        </row>
        <row r="1764">
          <cell r="A1764" t="str">
            <v xml:space="preserve">MVP </v>
          </cell>
        </row>
        <row r="1765">
          <cell r="A1765" t="str">
            <v xml:space="preserve">MMP </v>
          </cell>
        </row>
        <row r="1766">
          <cell r="A1766" t="str">
            <v xml:space="preserve">MTR </v>
          </cell>
        </row>
        <row r="1767">
          <cell r="A1767" t="str">
            <v xml:space="preserve">NVA </v>
          </cell>
        </row>
        <row r="1768">
          <cell r="A1768" t="str">
            <v xml:space="preserve">OCV </v>
          </cell>
        </row>
        <row r="1769">
          <cell r="A1769" t="str">
            <v xml:space="preserve">PAL </v>
          </cell>
        </row>
        <row r="1770">
          <cell r="A1770" t="str">
            <v xml:space="preserve">PSO </v>
          </cell>
        </row>
        <row r="1771">
          <cell r="A1771" t="str">
            <v xml:space="preserve">PZA </v>
          </cell>
        </row>
        <row r="1772">
          <cell r="A1772" t="str">
            <v xml:space="preserve">PEI </v>
          </cell>
        </row>
        <row r="1773">
          <cell r="A1773" t="str">
            <v xml:space="preserve">PTX </v>
          </cell>
        </row>
        <row r="1774">
          <cell r="A1774" t="str">
            <v xml:space="preserve">PPN </v>
          </cell>
        </row>
        <row r="1775">
          <cell r="A1775" t="str">
            <v xml:space="preserve">PUU </v>
          </cell>
        </row>
        <row r="1776">
          <cell r="A1776" t="str">
            <v xml:space="preserve">PBE </v>
          </cell>
        </row>
        <row r="1777">
          <cell r="A1777" t="str">
            <v xml:space="preserve">PCR </v>
          </cell>
        </row>
        <row r="1778">
          <cell r="A1778" t="str">
            <v xml:space="preserve">PDA </v>
          </cell>
        </row>
        <row r="1779">
          <cell r="A1779" t="str">
            <v xml:space="preserve">LQM </v>
          </cell>
        </row>
        <row r="1780">
          <cell r="A1780" t="str">
            <v xml:space="preserve">UIB </v>
          </cell>
        </row>
        <row r="1781">
          <cell r="A1781" t="str">
            <v xml:space="preserve">OTU </v>
          </cell>
        </row>
        <row r="1782">
          <cell r="A1782" t="str">
            <v xml:space="preserve">RCH </v>
          </cell>
        </row>
        <row r="1783">
          <cell r="A1783" t="str">
            <v xml:space="preserve">MDE </v>
          </cell>
        </row>
        <row r="1784">
          <cell r="A1784" t="str">
            <v xml:space="preserve">SJE </v>
          </cell>
        </row>
        <row r="1785">
          <cell r="A1785" t="str">
            <v xml:space="preserve">SVI </v>
          </cell>
        </row>
        <row r="1786">
          <cell r="A1786" t="str">
            <v xml:space="preserve">SMR </v>
          </cell>
        </row>
        <row r="1787">
          <cell r="A1787" t="str">
            <v xml:space="preserve">BOG </v>
          </cell>
        </row>
        <row r="1788">
          <cell r="A1788" t="str">
            <v xml:space="preserve">RVE </v>
          </cell>
        </row>
        <row r="1789">
          <cell r="A1789" t="str">
            <v xml:space="preserve">SOX </v>
          </cell>
        </row>
        <row r="1790">
          <cell r="A1790" t="str">
            <v xml:space="preserve">TME </v>
          </cell>
        </row>
        <row r="1791">
          <cell r="A1791" t="str">
            <v xml:space="preserve">TIB </v>
          </cell>
        </row>
        <row r="1792">
          <cell r="A1792" t="str">
            <v xml:space="preserve">TQS </v>
          </cell>
        </row>
        <row r="1793">
          <cell r="A1793" t="str">
            <v xml:space="preserve">ULQ </v>
          </cell>
        </row>
        <row r="1794">
          <cell r="A1794" t="str">
            <v xml:space="preserve">TCO </v>
          </cell>
        </row>
        <row r="1795">
          <cell r="A1795" t="str">
            <v xml:space="preserve">VUP </v>
          </cell>
        </row>
        <row r="1796">
          <cell r="A1796" t="str">
            <v xml:space="preserve">VGZ </v>
          </cell>
        </row>
        <row r="1797">
          <cell r="A1797" t="str">
            <v xml:space="preserve">VVC </v>
          </cell>
        </row>
        <row r="1798">
          <cell r="A1798" t="str">
            <v xml:space="preserve">AJN </v>
          </cell>
        </row>
        <row r="1799">
          <cell r="A1799" t="str">
            <v xml:space="preserve">NWA </v>
          </cell>
        </row>
        <row r="1800">
          <cell r="A1800" t="str">
            <v xml:space="preserve">HAH </v>
          </cell>
        </row>
        <row r="1801">
          <cell r="A1801" t="str">
            <v xml:space="preserve">FDU </v>
          </cell>
        </row>
        <row r="1802">
          <cell r="A1802" t="str">
            <v xml:space="preserve">BKY </v>
          </cell>
        </row>
        <row r="1803">
          <cell r="A1803" t="str">
            <v xml:space="preserve">BUX </v>
          </cell>
        </row>
        <row r="1804">
          <cell r="A1804" t="str">
            <v xml:space="preserve">BZU </v>
          </cell>
        </row>
        <row r="1805">
          <cell r="A1805" t="str">
            <v xml:space="preserve">BDT </v>
          </cell>
        </row>
        <row r="1806">
          <cell r="A1806" t="str">
            <v xml:space="preserve">GMA </v>
          </cell>
        </row>
        <row r="1807">
          <cell r="A1807" t="str">
            <v xml:space="preserve">GOM </v>
          </cell>
        </row>
        <row r="1808">
          <cell r="A1808" t="str">
            <v xml:space="preserve">IRP </v>
          </cell>
        </row>
        <row r="1809">
          <cell r="A1809" t="str">
            <v xml:space="preserve">FMI </v>
          </cell>
        </row>
        <row r="1810">
          <cell r="A1810" t="str">
            <v xml:space="preserve">KMN </v>
          </cell>
        </row>
        <row r="1811">
          <cell r="A1811" t="str">
            <v xml:space="preserve">KGA </v>
          </cell>
        </row>
        <row r="1812">
          <cell r="A1812" t="str">
            <v xml:space="preserve">KKW </v>
          </cell>
        </row>
        <row r="1813">
          <cell r="A1813" t="str">
            <v xml:space="preserve">KND </v>
          </cell>
        </row>
        <row r="1814">
          <cell r="A1814" t="str">
            <v xml:space="preserve">FIH </v>
          </cell>
        </row>
        <row r="1815">
          <cell r="A1815" t="str">
            <v xml:space="preserve">FKI </v>
          </cell>
        </row>
        <row r="1816">
          <cell r="A1816" t="str">
            <v xml:space="preserve">KWZ </v>
          </cell>
        </row>
        <row r="1817">
          <cell r="A1817" t="str">
            <v xml:space="preserve">KLI </v>
          </cell>
        </row>
        <row r="1818">
          <cell r="A1818" t="str">
            <v xml:space="preserve">LIE </v>
          </cell>
        </row>
        <row r="1819">
          <cell r="A1819" t="str">
            <v xml:space="preserve">FBM </v>
          </cell>
        </row>
        <row r="1820">
          <cell r="A1820" t="str">
            <v xml:space="preserve">MAT </v>
          </cell>
        </row>
        <row r="1821">
          <cell r="A1821" t="str">
            <v xml:space="preserve">MDK </v>
          </cell>
        </row>
        <row r="1822">
          <cell r="A1822" t="str">
            <v xml:space="preserve">MJM </v>
          </cell>
        </row>
        <row r="1823">
          <cell r="A1823" t="str">
            <v xml:space="preserve">TSH </v>
          </cell>
        </row>
        <row r="1824">
          <cell r="A1824" t="str">
            <v xml:space="preserve">BZV </v>
          </cell>
        </row>
        <row r="1825">
          <cell r="A1825" t="str">
            <v xml:space="preserve">ION </v>
          </cell>
        </row>
        <row r="1826">
          <cell r="A1826" t="str">
            <v xml:space="preserve">MKJ </v>
          </cell>
        </row>
        <row r="1827">
          <cell r="A1827" t="str">
            <v xml:space="preserve">OUE </v>
          </cell>
        </row>
        <row r="1828">
          <cell r="A1828" t="str">
            <v xml:space="preserve">PNR </v>
          </cell>
        </row>
        <row r="1829">
          <cell r="A1829" t="str">
            <v xml:space="preserve">BWK </v>
          </cell>
        </row>
        <row r="1830">
          <cell r="A1830" t="str">
            <v xml:space="preserve">DBV </v>
          </cell>
        </row>
        <row r="1831">
          <cell r="A1831" t="str">
            <v xml:space="preserve">OSI </v>
          </cell>
        </row>
        <row r="1832">
          <cell r="A1832" t="str">
            <v xml:space="preserve">PUY </v>
          </cell>
        </row>
        <row r="1833">
          <cell r="A1833" t="str">
            <v xml:space="preserve">RJK </v>
          </cell>
        </row>
        <row r="1834">
          <cell r="A1834" t="str">
            <v xml:space="preserve">SPU </v>
          </cell>
        </row>
        <row r="1835">
          <cell r="A1835" t="str">
            <v xml:space="preserve">ZAD </v>
          </cell>
        </row>
        <row r="1836">
          <cell r="A1836" t="str">
            <v xml:space="preserve">ZAG </v>
          </cell>
        </row>
        <row r="1837">
          <cell r="A1837" t="str">
            <v xml:space="preserve">BCA </v>
          </cell>
        </row>
        <row r="1838">
          <cell r="A1838" t="str">
            <v xml:space="preserve">BYM </v>
          </cell>
        </row>
        <row r="1839">
          <cell r="A1839" t="str">
            <v xml:space="preserve">CMW </v>
          </cell>
        </row>
        <row r="1840">
          <cell r="A1840" t="str">
            <v xml:space="preserve">CYO </v>
          </cell>
        </row>
        <row r="1841">
          <cell r="A1841" t="str">
            <v xml:space="preserve">AVI </v>
          </cell>
        </row>
        <row r="1842">
          <cell r="A1842" t="str">
            <v xml:space="preserve">CFG </v>
          </cell>
        </row>
        <row r="1843">
          <cell r="A1843" t="str">
            <v xml:space="preserve">GAO </v>
          </cell>
        </row>
        <row r="1844">
          <cell r="A1844" t="str">
            <v xml:space="preserve">HAV </v>
          </cell>
        </row>
        <row r="1845">
          <cell r="A1845" t="str">
            <v xml:space="preserve">HOG </v>
          </cell>
        </row>
        <row r="1846">
          <cell r="A1846" t="str">
            <v xml:space="preserve">SZJ </v>
          </cell>
        </row>
        <row r="1847">
          <cell r="A1847" t="str">
            <v xml:space="preserve">VRO </v>
          </cell>
        </row>
        <row r="1848">
          <cell r="A1848" t="str">
            <v xml:space="preserve">VTU </v>
          </cell>
        </row>
        <row r="1849">
          <cell r="A1849" t="str">
            <v xml:space="preserve">MZO </v>
          </cell>
        </row>
        <row r="1850">
          <cell r="A1850" t="str">
            <v xml:space="preserve">MOA </v>
          </cell>
        </row>
        <row r="1851">
          <cell r="A1851" t="str">
            <v xml:space="preserve">ICR </v>
          </cell>
        </row>
        <row r="1852">
          <cell r="A1852" t="str">
            <v xml:space="preserve">GER </v>
          </cell>
        </row>
        <row r="1853">
          <cell r="A1853" t="str">
            <v xml:space="preserve">LCL </v>
          </cell>
        </row>
        <row r="1854">
          <cell r="A1854" t="str">
            <v xml:space="preserve">QPD </v>
          </cell>
        </row>
        <row r="1855">
          <cell r="A1855" t="str">
            <v xml:space="preserve">SNU </v>
          </cell>
        </row>
        <row r="1856">
          <cell r="A1856" t="str">
            <v xml:space="preserve">SCU </v>
          </cell>
        </row>
        <row r="1857">
          <cell r="A1857" t="str">
            <v xml:space="preserve">VRA </v>
          </cell>
        </row>
        <row r="1858">
          <cell r="A1858" t="str">
            <v xml:space="preserve">KWI </v>
          </cell>
        </row>
        <row r="1859">
          <cell r="A1859" t="str">
            <v xml:space="preserve">OUI </v>
          </cell>
        </row>
        <row r="1860">
          <cell r="A1860" t="str">
            <v xml:space="preserve">LPQ </v>
          </cell>
        </row>
        <row r="1861">
          <cell r="A1861" t="str">
            <v xml:space="preserve">PKZ </v>
          </cell>
        </row>
        <row r="1862">
          <cell r="A1862" t="str">
            <v xml:space="preserve">NEU </v>
          </cell>
        </row>
        <row r="1863">
          <cell r="A1863" t="str">
            <v xml:space="preserve">ZVK </v>
          </cell>
        </row>
        <row r="1864">
          <cell r="A1864" t="str">
            <v xml:space="preserve">VTE </v>
          </cell>
        </row>
        <row r="1865">
          <cell r="A1865" t="str">
            <v xml:space="preserve">MSU </v>
          </cell>
        </row>
        <row r="1866">
          <cell r="A1866" t="str">
            <v xml:space="preserve">LPX </v>
          </cell>
        </row>
        <row r="1867">
          <cell r="A1867" t="str">
            <v xml:space="preserve">RIX </v>
          </cell>
        </row>
        <row r="1868">
          <cell r="A1868" t="str">
            <v xml:space="preserve">VTS </v>
          </cell>
        </row>
        <row r="1869">
          <cell r="A1869" t="str">
            <v xml:space="preserve">BEY </v>
          </cell>
        </row>
        <row r="1870">
          <cell r="A1870" t="str">
            <v xml:space="preserve">KYE </v>
          </cell>
        </row>
        <row r="1871">
          <cell r="A1871" t="str">
            <v xml:space="preserve">UCN </v>
          </cell>
        </row>
        <row r="1872">
          <cell r="A1872" t="str">
            <v xml:space="preserve">NIA </v>
          </cell>
        </row>
        <row r="1873">
          <cell r="A1873" t="str">
            <v xml:space="preserve">ROB </v>
          </cell>
        </row>
        <row r="1874">
          <cell r="A1874" t="str">
            <v xml:space="preserve">THC </v>
          </cell>
        </row>
        <row r="1875">
          <cell r="A1875" t="str">
            <v xml:space="preserve">HUQ </v>
          </cell>
        </row>
        <row r="1876">
          <cell r="A1876" t="str">
            <v xml:space="preserve">AKF </v>
          </cell>
        </row>
        <row r="1877">
          <cell r="A1877" t="str">
            <v xml:space="preserve">LMQ </v>
          </cell>
        </row>
        <row r="1878">
          <cell r="A1878" t="str">
            <v xml:space="preserve">SEB </v>
          </cell>
        </row>
        <row r="1879">
          <cell r="A1879" t="str">
            <v xml:space="preserve">LUX </v>
          </cell>
        </row>
        <row r="1880">
          <cell r="A1880" t="str">
            <v xml:space="preserve">AMB </v>
          </cell>
        </row>
        <row r="1881">
          <cell r="A1881" t="str">
            <v xml:space="preserve">AMP </v>
          </cell>
        </row>
        <row r="1882">
          <cell r="A1882" t="str">
            <v xml:space="preserve">HVA </v>
          </cell>
        </row>
        <row r="1883">
          <cell r="A1883" t="str">
            <v xml:space="preserve">ZWA </v>
          </cell>
        </row>
        <row r="1884">
          <cell r="A1884" t="str">
            <v xml:space="preserve">WAK </v>
          </cell>
        </row>
        <row r="1885">
          <cell r="A1885" t="str">
            <v xml:space="preserve">ANM </v>
          </cell>
        </row>
        <row r="1886">
          <cell r="A1886" t="str">
            <v xml:space="preserve">TNR </v>
          </cell>
        </row>
        <row r="1887">
          <cell r="A1887" t="str">
            <v xml:space="preserve">DIE </v>
          </cell>
        </row>
        <row r="1888">
          <cell r="A1888" t="str">
            <v xml:space="preserve">WAI </v>
          </cell>
        </row>
        <row r="1889">
          <cell r="A1889" t="str">
            <v xml:space="preserve">WBD </v>
          </cell>
        </row>
        <row r="1890">
          <cell r="A1890" t="str">
            <v xml:space="preserve">BMD </v>
          </cell>
        </row>
        <row r="1891">
          <cell r="A1891" t="str">
            <v xml:space="preserve">WBO </v>
          </cell>
        </row>
        <row r="1892">
          <cell r="A1892" t="str">
            <v xml:space="preserve">BPY </v>
          </cell>
        </row>
        <row r="1893">
          <cell r="A1893" t="str">
            <v xml:space="preserve">RVA </v>
          </cell>
        </row>
        <row r="1894">
          <cell r="A1894" t="str">
            <v xml:space="preserve">WFI </v>
          </cell>
        </row>
        <row r="1895">
          <cell r="A1895" t="str">
            <v xml:space="preserve">MJN </v>
          </cell>
        </row>
        <row r="1896">
          <cell r="A1896" t="str">
            <v xml:space="preserve">MXT </v>
          </cell>
        </row>
        <row r="1897">
          <cell r="A1897" t="str">
            <v xml:space="preserve">WML </v>
          </cell>
        </row>
        <row r="1898">
          <cell r="A1898" t="str">
            <v xml:space="preserve">WVK </v>
          </cell>
        </row>
        <row r="1899">
          <cell r="A1899" t="str">
            <v xml:space="preserve">WMR </v>
          </cell>
        </row>
        <row r="1900">
          <cell r="A1900" t="str">
            <v xml:space="preserve">MNJ </v>
          </cell>
        </row>
        <row r="1901">
          <cell r="A1901" t="str">
            <v xml:space="preserve">WMD </v>
          </cell>
        </row>
        <row r="1902">
          <cell r="A1902" t="str">
            <v xml:space="preserve">WMN </v>
          </cell>
        </row>
        <row r="1903">
          <cell r="A1903" t="str">
            <v xml:space="preserve">ZVA </v>
          </cell>
        </row>
        <row r="1904">
          <cell r="A1904" t="str">
            <v xml:space="preserve">TVA </v>
          </cell>
        </row>
        <row r="1905">
          <cell r="A1905" t="str">
            <v xml:space="preserve">MXM </v>
          </cell>
        </row>
        <row r="1906">
          <cell r="A1906" t="str">
            <v xml:space="preserve">MOQ </v>
          </cell>
        </row>
        <row r="1907">
          <cell r="A1907" t="str">
            <v xml:space="preserve">NOS </v>
          </cell>
        </row>
        <row r="1908">
          <cell r="A1908" t="str">
            <v xml:space="preserve">SMS </v>
          </cell>
        </row>
        <row r="1909">
          <cell r="A1909" t="str">
            <v xml:space="preserve">SVB </v>
          </cell>
        </row>
        <row r="1910">
          <cell r="A1910" t="str">
            <v xml:space="preserve">TMM </v>
          </cell>
        </row>
        <row r="1911">
          <cell r="A1911" t="str">
            <v xml:space="preserve">FTU </v>
          </cell>
        </row>
        <row r="1912">
          <cell r="A1912" t="str">
            <v xml:space="preserve">TLE </v>
          </cell>
        </row>
        <row r="1913">
          <cell r="A1913" t="str">
            <v xml:space="preserve">VOH </v>
          </cell>
        </row>
        <row r="1914">
          <cell r="A1914" t="str">
            <v xml:space="preserve">BLZ </v>
          </cell>
        </row>
        <row r="1915">
          <cell r="A1915" t="str">
            <v xml:space="preserve">KGJ </v>
          </cell>
        </row>
        <row r="1916">
          <cell r="A1916" t="str">
            <v xml:space="preserve">ZZU </v>
          </cell>
        </row>
        <row r="1917">
          <cell r="A1917" t="str">
            <v xml:space="preserve">LMB </v>
          </cell>
        </row>
        <row r="1918">
          <cell r="A1918" t="str">
            <v xml:space="preserve">AOR </v>
          </cell>
        </row>
        <row r="1919">
          <cell r="A1919" t="str">
            <v xml:space="preserve">BBN </v>
          </cell>
        </row>
        <row r="1920">
          <cell r="A1920" t="str">
            <v xml:space="preserve">BTU </v>
          </cell>
        </row>
        <row r="1921">
          <cell r="A1921" t="str">
            <v xml:space="preserve">BWH </v>
          </cell>
        </row>
        <row r="1922">
          <cell r="A1922" t="str">
            <v xml:space="preserve">IPH </v>
          </cell>
        </row>
        <row r="1923">
          <cell r="A1923" t="str">
            <v xml:space="preserve">JHB </v>
          </cell>
        </row>
        <row r="1924">
          <cell r="A1924" t="str">
            <v xml:space="preserve">KTE </v>
          </cell>
        </row>
        <row r="1925">
          <cell r="A1925" t="str">
            <v xml:space="preserve">KBR </v>
          </cell>
        </row>
        <row r="1926">
          <cell r="A1926" t="str">
            <v xml:space="preserve">BKI </v>
          </cell>
        </row>
        <row r="1927">
          <cell r="A1927" t="str">
            <v xml:space="preserve">KUL </v>
          </cell>
        </row>
        <row r="1928">
          <cell r="A1928" t="str">
            <v xml:space="preserve">TGG </v>
          </cell>
        </row>
        <row r="1929">
          <cell r="A1929" t="str">
            <v xml:space="preserve">KUA </v>
          </cell>
        </row>
        <row r="1930">
          <cell r="A1930" t="str">
            <v xml:space="preserve">KCH </v>
          </cell>
        </row>
        <row r="1931">
          <cell r="A1931" t="str">
            <v xml:space="preserve">LBU </v>
          </cell>
        </row>
        <row r="1932">
          <cell r="A1932" t="str">
            <v xml:space="preserve">LDU </v>
          </cell>
        </row>
        <row r="1933">
          <cell r="A1933" t="str">
            <v xml:space="preserve">LGK </v>
          </cell>
        </row>
        <row r="1934">
          <cell r="A1934" t="str">
            <v xml:space="preserve">LWY </v>
          </cell>
        </row>
        <row r="1935">
          <cell r="A1935" t="str">
            <v xml:space="preserve">MKZ </v>
          </cell>
        </row>
        <row r="1936">
          <cell r="A1936" t="str">
            <v xml:space="preserve">MUR </v>
          </cell>
        </row>
        <row r="1937">
          <cell r="A1937" t="str">
            <v xml:space="preserve">MYY </v>
          </cell>
        </row>
        <row r="1938">
          <cell r="A1938" t="str">
            <v xml:space="preserve">MKM </v>
          </cell>
        </row>
        <row r="1939">
          <cell r="A1939" t="str">
            <v xml:space="preserve">PEN </v>
          </cell>
        </row>
        <row r="1940">
          <cell r="A1940" t="str">
            <v xml:space="preserve">SDK </v>
          </cell>
        </row>
        <row r="1941">
          <cell r="A1941" t="str">
            <v xml:space="preserve">TWU </v>
          </cell>
        </row>
        <row r="1942">
          <cell r="A1942" t="str">
            <v xml:space="preserve">GAN </v>
          </cell>
        </row>
        <row r="1943">
          <cell r="A1943" t="str">
            <v xml:space="preserve">HAQ </v>
          </cell>
        </row>
        <row r="1944">
          <cell r="A1944" t="str">
            <v xml:space="preserve">KDO </v>
          </cell>
        </row>
        <row r="1945">
          <cell r="A1945" t="str">
            <v xml:space="preserve">MLE </v>
          </cell>
        </row>
        <row r="1946">
          <cell r="A1946" t="str">
            <v xml:space="preserve">BKO </v>
          </cell>
        </row>
        <row r="1947">
          <cell r="A1947" t="str">
            <v xml:space="preserve">GAQ </v>
          </cell>
        </row>
        <row r="1948">
          <cell r="A1948" t="str">
            <v xml:space="preserve">MZI </v>
          </cell>
        </row>
        <row r="1949">
          <cell r="A1949" t="str">
            <v xml:space="preserve">NIX </v>
          </cell>
        </row>
        <row r="1950">
          <cell r="A1950" t="str">
            <v xml:space="preserve">TOM </v>
          </cell>
        </row>
        <row r="1951">
          <cell r="A1951" t="str">
            <v xml:space="preserve">MLA </v>
          </cell>
        </row>
        <row r="1952">
          <cell r="A1952" t="str">
            <v xml:space="preserve">AGA </v>
          </cell>
        </row>
        <row r="1953">
          <cell r="A1953" t="str">
            <v xml:space="preserve">AHU </v>
          </cell>
        </row>
        <row r="1954">
          <cell r="A1954" t="str">
            <v xml:space="preserve">CMN </v>
          </cell>
        </row>
        <row r="1955">
          <cell r="A1955" t="str">
            <v xml:space="preserve">ERH </v>
          </cell>
        </row>
        <row r="1956">
          <cell r="A1956" t="str">
            <v xml:space="preserve">FEZ </v>
          </cell>
        </row>
        <row r="1957">
          <cell r="A1957" t="str">
            <v xml:space="preserve">RAK </v>
          </cell>
        </row>
        <row r="1958">
          <cell r="A1958" t="str">
            <v xml:space="preserve">OZZ </v>
          </cell>
        </row>
        <row r="1959">
          <cell r="A1959" t="str">
            <v xml:space="preserve">OUD </v>
          </cell>
        </row>
        <row r="1960">
          <cell r="A1960" t="str">
            <v xml:space="preserve">RBA </v>
          </cell>
        </row>
        <row r="1961">
          <cell r="A1961" t="str">
            <v xml:space="preserve">SFI </v>
          </cell>
        </row>
        <row r="1962">
          <cell r="A1962" t="str">
            <v xml:space="preserve">SII </v>
          </cell>
        </row>
        <row r="1963">
          <cell r="A1963" t="str">
            <v xml:space="preserve">TTA </v>
          </cell>
        </row>
        <row r="1964">
          <cell r="A1964" t="str">
            <v xml:space="preserve">TNG </v>
          </cell>
        </row>
        <row r="1965">
          <cell r="A1965" t="str">
            <v xml:space="preserve">TTU </v>
          </cell>
        </row>
        <row r="1966">
          <cell r="A1966" t="str">
            <v xml:space="preserve">ENT </v>
          </cell>
        </row>
        <row r="1967">
          <cell r="A1967" t="str">
            <v xml:space="preserve">KWA </v>
          </cell>
        </row>
        <row r="1968">
          <cell r="A1968" t="str">
            <v xml:space="preserve">MAJ </v>
          </cell>
        </row>
        <row r="1969">
          <cell r="A1969" t="str">
            <v xml:space="preserve">FDF </v>
          </cell>
        </row>
        <row r="1970">
          <cell r="A1970" t="str">
            <v xml:space="preserve">AEO </v>
          </cell>
        </row>
        <row r="1971">
          <cell r="A1971" t="str">
            <v xml:space="preserve">ATR </v>
          </cell>
        </row>
        <row r="1972">
          <cell r="A1972" t="str">
            <v xml:space="preserve">KED </v>
          </cell>
        </row>
        <row r="1973">
          <cell r="A1973" t="str">
            <v xml:space="preserve">KFA </v>
          </cell>
        </row>
        <row r="1974">
          <cell r="A1974" t="str">
            <v xml:space="preserve">EMN </v>
          </cell>
        </row>
        <row r="1975">
          <cell r="A1975" t="str">
            <v xml:space="preserve">NDB </v>
          </cell>
        </row>
        <row r="1976">
          <cell r="A1976" t="str">
            <v xml:space="preserve">NKC </v>
          </cell>
        </row>
        <row r="1977">
          <cell r="A1977" t="str">
            <v xml:space="preserve">SEY </v>
          </cell>
        </row>
        <row r="1978">
          <cell r="A1978" t="str">
            <v xml:space="preserve">THI </v>
          </cell>
        </row>
        <row r="1979">
          <cell r="A1979" t="str">
            <v xml:space="preserve">OUZ </v>
          </cell>
        </row>
        <row r="1980">
          <cell r="A1980" t="str">
            <v xml:space="preserve">MRU </v>
          </cell>
        </row>
        <row r="1981">
          <cell r="A1981" t="str">
            <v xml:space="preserve">RRG </v>
          </cell>
        </row>
        <row r="1982">
          <cell r="A1982" t="str">
            <v xml:space="preserve">OHD </v>
          </cell>
        </row>
        <row r="1983">
          <cell r="A1983" t="str">
            <v xml:space="preserve">SKP </v>
          </cell>
        </row>
        <row r="1984">
          <cell r="A1984" t="str">
            <v xml:space="preserve">ACA </v>
          </cell>
        </row>
        <row r="1985">
          <cell r="A1985" t="str">
            <v xml:space="preserve">AGU </v>
          </cell>
        </row>
        <row r="1986">
          <cell r="A1986" t="str">
            <v xml:space="preserve">CPE </v>
          </cell>
        </row>
        <row r="1987">
          <cell r="A1987" t="str">
            <v xml:space="preserve">CUN </v>
          </cell>
        </row>
        <row r="1988">
          <cell r="A1988" t="str">
            <v xml:space="preserve">CTM </v>
          </cell>
        </row>
        <row r="1989">
          <cell r="A1989" t="str">
            <v xml:space="preserve">CUU </v>
          </cell>
        </row>
        <row r="1990">
          <cell r="A1990" t="str">
            <v xml:space="preserve">CME </v>
          </cell>
        </row>
        <row r="1991">
          <cell r="A1991" t="str">
            <v xml:space="preserve">CJS </v>
          </cell>
        </row>
        <row r="1992">
          <cell r="A1992" t="str">
            <v xml:space="preserve">CEN </v>
          </cell>
        </row>
        <row r="1993">
          <cell r="A1993" t="str">
            <v xml:space="preserve">CVM </v>
          </cell>
        </row>
        <row r="1994">
          <cell r="A1994" t="str">
            <v xml:space="preserve">CLQ </v>
          </cell>
        </row>
        <row r="1995">
          <cell r="A1995" t="str">
            <v xml:space="preserve">CZM </v>
          </cell>
        </row>
        <row r="1996">
          <cell r="A1996" t="str">
            <v xml:space="preserve">CVJ </v>
          </cell>
        </row>
        <row r="1997">
          <cell r="A1997" t="str">
            <v xml:space="preserve">CUL </v>
          </cell>
        </row>
        <row r="1998">
          <cell r="A1998" t="str">
            <v xml:space="preserve">DGO </v>
          </cell>
        </row>
        <row r="1999">
          <cell r="A1999" t="str">
            <v xml:space="preserve">GDL </v>
          </cell>
        </row>
        <row r="2000">
          <cell r="A2000" t="str">
            <v xml:space="preserve">GYM </v>
          </cell>
        </row>
        <row r="2001">
          <cell r="A2001" t="str">
            <v xml:space="preserve">HMO </v>
          </cell>
        </row>
        <row r="2002">
          <cell r="A2002" t="str">
            <v xml:space="preserve">HUX </v>
          </cell>
        </row>
        <row r="2003">
          <cell r="A2003" t="str">
            <v xml:space="preserve">ZIH </v>
          </cell>
        </row>
        <row r="2004">
          <cell r="A2004" t="str">
            <v xml:space="preserve">JAL </v>
          </cell>
        </row>
        <row r="2005">
          <cell r="A2005" t="str">
            <v xml:space="preserve">LZC </v>
          </cell>
        </row>
        <row r="2006">
          <cell r="A2006" t="str">
            <v xml:space="preserve">LTO </v>
          </cell>
        </row>
        <row r="2007">
          <cell r="A2007" t="str">
            <v xml:space="preserve">SJD </v>
          </cell>
        </row>
        <row r="2008">
          <cell r="A2008" t="str">
            <v xml:space="preserve">LMM </v>
          </cell>
        </row>
        <row r="2009">
          <cell r="A2009" t="str">
            <v xml:space="preserve">ZLO </v>
          </cell>
        </row>
        <row r="2010">
          <cell r="A2010" t="str">
            <v xml:space="preserve">MAM </v>
          </cell>
        </row>
        <row r="2011">
          <cell r="A2011" t="str">
            <v xml:space="preserve">MZT </v>
          </cell>
        </row>
        <row r="2012">
          <cell r="A2012" t="str">
            <v xml:space="preserve">MXL </v>
          </cell>
        </row>
        <row r="2013">
          <cell r="A2013" t="str">
            <v xml:space="preserve">MEX </v>
          </cell>
        </row>
        <row r="2014">
          <cell r="A2014" t="str">
            <v xml:space="preserve">MTT </v>
          </cell>
        </row>
        <row r="2015">
          <cell r="A2015" t="str">
            <v xml:space="preserve">LOV </v>
          </cell>
        </row>
        <row r="2016">
          <cell r="A2016" t="str">
            <v xml:space="preserve">MTY </v>
          </cell>
        </row>
        <row r="2017">
          <cell r="A2017" t="str">
            <v xml:space="preserve">MLM </v>
          </cell>
        </row>
        <row r="2018">
          <cell r="A2018" t="str">
            <v xml:space="preserve">NLD </v>
          </cell>
        </row>
        <row r="2019">
          <cell r="A2019" t="str">
            <v xml:space="preserve">OAX </v>
          </cell>
        </row>
        <row r="2020">
          <cell r="A2020" t="str">
            <v xml:space="preserve">PDS </v>
          </cell>
        </row>
        <row r="2021">
          <cell r="A2021" t="str">
            <v xml:space="preserve">PAZ </v>
          </cell>
        </row>
        <row r="2022">
          <cell r="A2022" t="str">
            <v xml:space="preserve">PBC </v>
          </cell>
        </row>
        <row r="2023">
          <cell r="A2023" t="str">
            <v xml:space="preserve">PXM </v>
          </cell>
        </row>
        <row r="2024">
          <cell r="A2024" t="str">
            <v xml:space="preserve">PVR </v>
          </cell>
        </row>
        <row r="2025">
          <cell r="A2025" t="str">
            <v xml:space="preserve">QRO </v>
          </cell>
        </row>
        <row r="2026">
          <cell r="A2026" t="str">
            <v xml:space="preserve">REX </v>
          </cell>
        </row>
        <row r="2027">
          <cell r="A2027" t="str">
            <v xml:space="preserve">SLW </v>
          </cell>
        </row>
        <row r="2028">
          <cell r="A2028" t="str">
            <v xml:space="preserve">SLP </v>
          </cell>
        </row>
        <row r="2029">
          <cell r="A2029" t="str">
            <v xml:space="preserve">TAM </v>
          </cell>
        </row>
        <row r="2030">
          <cell r="A2030" t="str">
            <v xml:space="preserve">TAP </v>
          </cell>
        </row>
        <row r="2031">
          <cell r="A2031" t="str">
            <v xml:space="preserve">TPQ </v>
          </cell>
        </row>
        <row r="2032">
          <cell r="A2032" t="str">
            <v xml:space="preserve">TIJ </v>
          </cell>
        </row>
        <row r="2033">
          <cell r="A2033" t="str">
            <v xml:space="preserve">TLC </v>
          </cell>
        </row>
        <row r="2034">
          <cell r="A2034" t="str">
            <v xml:space="preserve">TRC </v>
          </cell>
        </row>
        <row r="2035">
          <cell r="A2035" t="str">
            <v xml:space="preserve">TGZ </v>
          </cell>
        </row>
        <row r="2036">
          <cell r="A2036" t="str">
            <v xml:space="preserve">UPN </v>
          </cell>
        </row>
        <row r="2037">
          <cell r="A2037" t="str">
            <v xml:space="preserve">VER </v>
          </cell>
        </row>
        <row r="2038">
          <cell r="A2038" t="str">
            <v xml:space="preserve">VSA </v>
          </cell>
        </row>
        <row r="2039">
          <cell r="A2039" t="str">
            <v xml:space="preserve">ZCL </v>
          </cell>
        </row>
        <row r="2040">
          <cell r="A2040" t="str">
            <v xml:space="preserve">KSA </v>
          </cell>
        </row>
        <row r="2041">
          <cell r="A2041" t="str">
            <v xml:space="preserve">PNI </v>
          </cell>
        </row>
        <row r="2042">
          <cell r="A2042" t="str">
            <v xml:space="preserve">ULI </v>
          </cell>
        </row>
        <row r="2043">
          <cell r="A2043" t="str">
            <v xml:space="preserve">TKK </v>
          </cell>
        </row>
        <row r="2044">
          <cell r="A2044" t="str">
            <v xml:space="preserve">YAP </v>
          </cell>
        </row>
        <row r="2045">
          <cell r="A2045" t="str">
            <v xml:space="preserve">KIV </v>
          </cell>
        </row>
        <row r="2046">
          <cell r="A2046" t="str">
            <v xml:space="preserve">UUN </v>
          </cell>
        </row>
        <row r="2047">
          <cell r="A2047" t="str">
            <v xml:space="preserve">COQ </v>
          </cell>
        </row>
        <row r="2048">
          <cell r="A2048" t="str">
            <v xml:space="preserve">ULN </v>
          </cell>
        </row>
        <row r="2049">
          <cell r="A2049" t="str">
            <v xml:space="preserve">TGD </v>
          </cell>
        </row>
        <row r="2050">
          <cell r="A2050" t="str">
            <v xml:space="preserve">TIV </v>
          </cell>
        </row>
        <row r="2051">
          <cell r="A2051" t="str">
            <v xml:space="preserve">BEW </v>
          </cell>
        </row>
        <row r="2052">
          <cell r="A2052" t="str">
            <v xml:space="preserve">VPY </v>
          </cell>
        </row>
        <row r="2053">
          <cell r="A2053" t="str">
            <v xml:space="preserve">FXO </v>
          </cell>
        </row>
        <row r="2054">
          <cell r="A2054" t="str">
            <v xml:space="preserve">INH </v>
          </cell>
        </row>
        <row r="2055">
          <cell r="A2055" t="str">
            <v xml:space="preserve">VXC </v>
          </cell>
        </row>
        <row r="2056">
          <cell r="A2056" t="str">
            <v xml:space="preserve">MPM </v>
          </cell>
        </row>
        <row r="2057">
          <cell r="A2057" t="str">
            <v xml:space="preserve">MZB </v>
          </cell>
        </row>
        <row r="2058">
          <cell r="A2058" t="str">
            <v xml:space="preserve">MNC </v>
          </cell>
        </row>
        <row r="2059">
          <cell r="A2059" t="str">
            <v xml:space="preserve">APL </v>
          </cell>
        </row>
        <row r="2060">
          <cell r="A2060" t="str">
            <v xml:space="preserve">UEL </v>
          </cell>
        </row>
        <row r="2061">
          <cell r="A2061" t="str">
            <v xml:space="preserve">TET </v>
          </cell>
        </row>
        <row r="2062">
          <cell r="A2062" t="str">
            <v xml:space="preserve">VNX </v>
          </cell>
        </row>
        <row r="2063">
          <cell r="A2063" t="str">
            <v xml:space="preserve">NYU </v>
          </cell>
        </row>
        <row r="2064">
          <cell r="A2064" t="str">
            <v xml:space="preserve">TVY </v>
          </cell>
        </row>
        <row r="2065">
          <cell r="A2065" t="str">
            <v xml:space="preserve">HEH </v>
          </cell>
        </row>
        <row r="2066">
          <cell r="A2066" t="str">
            <v xml:space="preserve">HOX </v>
          </cell>
        </row>
        <row r="2067">
          <cell r="A2067" t="str">
            <v xml:space="preserve">PAA </v>
          </cell>
        </row>
        <row r="2068">
          <cell r="A2068" t="str">
            <v xml:space="preserve">KHM </v>
          </cell>
        </row>
        <row r="2069">
          <cell r="A2069" t="str">
            <v xml:space="preserve">KAW </v>
          </cell>
        </row>
        <row r="2070">
          <cell r="A2070" t="str">
            <v xml:space="preserve">KET </v>
          </cell>
        </row>
        <row r="2071">
          <cell r="A2071" t="str">
            <v xml:space="preserve">KYP </v>
          </cell>
        </row>
        <row r="2072">
          <cell r="A2072" t="str">
            <v xml:space="preserve">LSH </v>
          </cell>
        </row>
        <row r="2073">
          <cell r="A2073" t="str">
            <v xml:space="preserve">LIW </v>
          </cell>
        </row>
        <row r="2074">
          <cell r="A2074" t="str">
            <v xml:space="preserve">MWQ </v>
          </cell>
        </row>
        <row r="2075">
          <cell r="A2075" t="str">
            <v xml:space="preserve">MDL </v>
          </cell>
        </row>
        <row r="2076">
          <cell r="A2076" t="str">
            <v xml:space="preserve">MNU </v>
          </cell>
        </row>
        <row r="2077">
          <cell r="A2077" t="str">
            <v xml:space="preserve">MOE </v>
          </cell>
        </row>
        <row r="2078">
          <cell r="A2078" t="str">
            <v xml:space="preserve">MOG </v>
          </cell>
        </row>
        <row r="2079">
          <cell r="A2079" t="str">
            <v xml:space="preserve">MGZ </v>
          </cell>
        </row>
        <row r="2080">
          <cell r="A2080" t="str">
            <v xml:space="preserve">MYT </v>
          </cell>
        </row>
        <row r="2081">
          <cell r="A2081" t="str">
            <v xml:space="preserve">NMS </v>
          </cell>
        </row>
        <row r="2082">
          <cell r="A2082" t="str">
            <v xml:space="preserve">PKK </v>
          </cell>
        </row>
        <row r="2083">
          <cell r="A2083" t="str">
            <v xml:space="preserve">BSX </v>
          </cell>
        </row>
        <row r="2084">
          <cell r="A2084" t="str">
            <v xml:space="preserve">PBU </v>
          </cell>
        </row>
        <row r="2085">
          <cell r="A2085" t="str">
            <v xml:space="preserve">PRU </v>
          </cell>
        </row>
        <row r="2086">
          <cell r="A2086" t="str">
            <v xml:space="preserve">AKY </v>
          </cell>
        </row>
        <row r="2087">
          <cell r="A2087" t="str">
            <v xml:space="preserve">THL </v>
          </cell>
        </row>
        <row r="2088">
          <cell r="A2088" t="str">
            <v xml:space="preserve">SNW </v>
          </cell>
        </row>
        <row r="2089">
          <cell r="A2089" t="str">
            <v xml:space="preserve">RGN </v>
          </cell>
        </row>
        <row r="2090">
          <cell r="A2090" t="str">
            <v xml:space="preserve">ADI </v>
          </cell>
        </row>
        <row r="2091">
          <cell r="A2091" t="str">
            <v xml:space="preserve">GFY </v>
          </cell>
        </row>
        <row r="2092">
          <cell r="A2092" t="str">
            <v xml:space="preserve">MPA </v>
          </cell>
        </row>
        <row r="2093">
          <cell r="A2093" t="str">
            <v xml:space="preserve">KMP </v>
          </cell>
        </row>
        <row r="2094">
          <cell r="A2094" t="str">
            <v xml:space="preserve">LUD </v>
          </cell>
        </row>
        <row r="2095">
          <cell r="A2095" t="str">
            <v xml:space="preserve">OND </v>
          </cell>
        </row>
        <row r="2096">
          <cell r="A2096" t="str">
            <v xml:space="preserve">OMD </v>
          </cell>
        </row>
        <row r="2097">
          <cell r="A2097" t="str">
            <v xml:space="preserve">NDU </v>
          </cell>
        </row>
        <row r="2098">
          <cell r="A2098" t="str">
            <v xml:space="preserve">SWP </v>
          </cell>
        </row>
        <row r="2099">
          <cell r="A2099" t="str">
            <v xml:space="preserve">TSB </v>
          </cell>
        </row>
        <row r="2100">
          <cell r="A2100" t="str">
            <v xml:space="preserve">WVB </v>
          </cell>
        </row>
        <row r="2101">
          <cell r="A2101" t="str">
            <v xml:space="preserve">WDH </v>
          </cell>
        </row>
        <row r="2102">
          <cell r="A2102" t="str">
            <v xml:space="preserve">BWA </v>
          </cell>
        </row>
        <row r="2103">
          <cell r="A2103" t="str">
            <v xml:space="preserve">BHR </v>
          </cell>
        </row>
        <row r="2104">
          <cell r="A2104" t="str">
            <v xml:space="preserve">BIR </v>
          </cell>
        </row>
        <row r="2105">
          <cell r="A2105" t="str">
            <v xml:space="preserve">JKR </v>
          </cell>
        </row>
        <row r="2106">
          <cell r="A2106" t="str">
            <v xml:space="preserve">JMO </v>
          </cell>
        </row>
        <row r="2107">
          <cell r="A2107" t="str">
            <v xml:space="preserve">KTM </v>
          </cell>
        </row>
        <row r="2108">
          <cell r="A2108" t="str">
            <v xml:space="preserve">LUA </v>
          </cell>
        </row>
        <row r="2109">
          <cell r="A2109" t="str">
            <v xml:space="preserve">KEP </v>
          </cell>
        </row>
        <row r="2110">
          <cell r="A2110" t="str">
            <v xml:space="preserve">PKR </v>
          </cell>
        </row>
        <row r="2111">
          <cell r="A2111" t="str">
            <v xml:space="preserve">SIF </v>
          </cell>
        </row>
        <row r="2112">
          <cell r="A2112" t="str">
            <v xml:space="preserve">ILP </v>
          </cell>
        </row>
        <row r="2113">
          <cell r="A2113" t="str">
            <v xml:space="preserve">HLU </v>
          </cell>
        </row>
        <row r="2114">
          <cell r="A2114" t="str">
            <v xml:space="preserve">KNQ </v>
          </cell>
        </row>
        <row r="2115">
          <cell r="A2115" t="str">
            <v xml:space="preserve">KOC </v>
          </cell>
        </row>
        <row r="2116">
          <cell r="A2116" t="str">
            <v xml:space="preserve">LIF </v>
          </cell>
        </row>
        <row r="2117">
          <cell r="A2117" t="str">
            <v xml:space="preserve">GEA </v>
          </cell>
        </row>
        <row r="2118">
          <cell r="A2118" t="str">
            <v xml:space="preserve">MEE </v>
          </cell>
        </row>
        <row r="2119">
          <cell r="A2119" t="str">
            <v xml:space="preserve">UVE </v>
          </cell>
        </row>
        <row r="2120">
          <cell r="A2120" t="str">
            <v xml:space="preserve">NOU </v>
          </cell>
        </row>
        <row r="2121">
          <cell r="A2121" t="str">
            <v xml:space="preserve">TOU </v>
          </cell>
        </row>
        <row r="2122">
          <cell r="A2122" t="str">
            <v xml:space="preserve">ALR </v>
          </cell>
        </row>
        <row r="2123">
          <cell r="A2123" t="str">
            <v xml:space="preserve">AKL </v>
          </cell>
        </row>
        <row r="2124">
          <cell r="A2124" t="str">
            <v xml:space="preserve">BHE </v>
          </cell>
        </row>
        <row r="2125">
          <cell r="A2125" t="str">
            <v xml:space="preserve">CHT </v>
          </cell>
        </row>
        <row r="2126">
          <cell r="A2126" t="str">
            <v xml:space="preserve">CHC </v>
          </cell>
        </row>
        <row r="2127">
          <cell r="A2127" t="str">
            <v xml:space="preserve">DUD </v>
          </cell>
        </row>
        <row r="2128">
          <cell r="A2128" t="str">
            <v xml:space="preserve">GIS </v>
          </cell>
        </row>
        <row r="2129">
          <cell r="A2129" t="str">
            <v xml:space="preserve">GTN </v>
          </cell>
        </row>
        <row r="2130">
          <cell r="A2130" t="str">
            <v xml:space="preserve">GMN </v>
          </cell>
        </row>
        <row r="2131">
          <cell r="A2131" t="str">
            <v xml:space="preserve">HKK </v>
          </cell>
        </row>
        <row r="2132">
          <cell r="A2132" t="str">
            <v xml:space="preserve">IVC </v>
          </cell>
        </row>
        <row r="2133">
          <cell r="A2133" t="str">
            <v xml:space="preserve">KAT </v>
          </cell>
        </row>
        <row r="2134">
          <cell r="A2134" t="str">
            <v xml:space="preserve">KKE </v>
          </cell>
        </row>
        <row r="2135">
          <cell r="A2135" t="str">
            <v xml:space="preserve">MRO </v>
          </cell>
        </row>
        <row r="2136">
          <cell r="A2136" t="str">
            <v xml:space="preserve">MON </v>
          </cell>
        </row>
        <row r="2137">
          <cell r="A2137" t="str">
            <v xml:space="preserve">NPE </v>
          </cell>
        </row>
        <row r="2138">
          <cell r="A2138" t="str">
            <v xml:space="preserve">NSN </v>
          </cell>
        </row>
        <row r="2139">
          <cell r="A2139" t="str">
            <v xml:space="preserve">NPL </v>
          </cell>
        </row>
        <row r="2140">
          <cell r="A2140" t="str">
            <v xml:space="preserve">OAM </v>
          </cell>
        </row>
        <row r="2141">
          <cell r="A2141" t="str">
            <v xml:space="preserve">OHA </v>
          </cell>
        </row>
        <row r="2142">
          <cell r="A2142" t="str">
            <v xml:space="preserve">PMR </v>
          </cell>
        </row>
        <row r="2143">
          <cell r="A2143" t="str">
            <v xml:space="preserve">PPQ </v>
          </cell>
        </row>
        <row r="2144">
          <cell r="A2144" t="str">
            <v xml:space="preserve">ZQN </v>
          </cell>
        </row>
        <row r="2145">
          <cell r="A2145" t="str">
            <v xml:space="preserve">ROT </v>
          </cell>
        </row>
        <row r="2146">
          <cell r="A2146" t="str">
            <v xml:space="preserve">TUO </v>
          </cell>
        </row>
        <row r="2147">
          <cell r="A2147" t="str">
            <v xml:space="preserve">TRG </v>
          </cell>
        </row>
        <row r="2148">
          <cell r="A2148" t="str">
            <v xml:space="preserve">TIU </v>
          </cell>
        </row>
        <row r="2149">
          <cell r="A2149" t="str">
            <v xml:space="preserve">WIR </v>
          </cell>
        </row>
        <row r="2150">
          <cell r="A2150" t="str">
            <v xml:space="preserve">WKA </v>
          </cell>
        </row>
        <row r="2151">
          <cell r="A2151" t="str">
            <v xml:space="preserve">WAG </v>
          </cell>
        </row>
        <row r="2152">
          <cell r="A2152" t="str">
            <v xml:space="preserve">WLG </v>
          </cell>
        </row>
        <row r="2153">
          <cell r="A2153" t="str">
            <v xml:space="preserve">WSZ </v>
          </cell>
        </row>
        <row r="2154">
          <cell r="A2154" t="str">
            <v xml:space="preserve">WHK </v>
          </cell>
        </row>
        <row r="2155">
          <cell r="A2155" t="str">
            <v xml:space="preserve">WRE </v>
          </cell>
        </row>
        <row r="2156">
          <cell r="A2156" t="str">
            <v xml:space="preserve">BEF </v>
          </cell>
        </row>
        <row r="2157">
          <cell r="A2157" t="str">
            <v xml:space="preserve">MGA </v>
          </cell>
        </row>
        <row r="2158">
          <cell r="A2158" t="str">
            <v xml:space="preserve">PUZ </v>
          </cell>
        </row>
        <row r="2159">
          <cell r="A2159" t="str">
            <v xml:space="preserve">AMS </v>
          </cell>
        </row>
        <row r="2160">
          <cell r="A2160" t="str">
            <v xml:space="preserve">ENS </v>
          </cell>
        </row>
        <row r="2161">
          <cell r="A2161" t="str">
            <v xml:space="preserve">GRQ </v>
          </cell>
        </row>
        <row r="2162">
          <cell r="A2162" t="str">
            <v xml:space="preserve">LEY </v>
          </cell>
        </row>
        <row r="2163">
          <cell r="A2163" t="str">
            <v xml:space="preserve">MST </v>
          </cell>
        </row>
        <row r="2164">
          <cell r="A2164" t="str">
            <v xml:space="preserve">RTM </v>
          </cell>
        </row>
        <row r="2165">
          <cell r="A2165" t="str">
            <v xml:space="preserve">BON </v>
          </cell>
        </row>
        <row r="2166">
          <cell r="A2166" t="str">
            <v xml:space="preserve">CUR </v>
          </cell>
        </row>
        <row r="2167">
          <cell r="A2167" t="str">
            <v xml:space="preserve">EUX </v>
          </cell>
        </row>
        <row r="2168">
          <cell r="A2168" t="str">
            <v xml:space="preserve">SXM </v>
          </cell>
        </row>
        <row r="2169">
          <cell r="A2169" t="str">
            <v xml:space="preserve">AJY </v>
          </cell>
        </row>
        <row r="2170">
          <cell r="A2170" t="str">
            <v xml:space="preserve">MFQ </v>
          </cell>
        </row>
        <row r="2171">
          <cell r="A2171" t="str">
            <v xml:space="preserve">NIM </v>
          </cell>
        </row>
        <row r="2172">
          <cell r="A2172" t="str">
            <v xml:space="preserve">THZ </v>
          </cell>
        </row>
        <row r="2173">
          <cell r="A2173" t="str">
            <v xml:space="preserve">ZND </v>
          </cell>
        </row>
        <row r="2174">
          <cell r="A2174" t="str">
            <v xml:space="preserve">ABV </v>
          </cell>
        </row>
        <row r="2175">
          <cell r="A2175" t="str">
            <v xml:space="preserve">AKR </v>
          </cell>
        </row>
        <row r="2176">
          <cell r="A2176" t="str">
            <v xml:space="preserve">BNI </v>
          </cell>
        </row>
        <row r="2177">
          <cell r="A2177" t="str">
            <v xml:space="preserve">CBQ </v>
          </cell>
        </row>
        <row r="2178">
          <cell r="A2178" t="str">
            <v xml:space="preserve">ENU </v>
          </cell>
        </row>
        <row r="2179">
          <cell r="A2179" t="str">
            <v xml:space="preserve">IBA </v>
          </cell>
        </row>
        <row r="2180">
          <cell r="A2180" t="str">
            <v xml:space="preserve">ILR </v>
          </cell>
        </row>
        <row r="2181">
          <cell r="A2181" t="str">
            <v xml:space="preserve">JOS </v>
          </cell>
        </row>
        <row r="2182">
          <cell r="A2182" t="str">
            <v xml:space="preserve">KAD </v>
          </cell>
        </row>
        <row r="2183">
          <cell r="A2183" t="str">
            <v xml:space="preserve">KAN </v>
          </cell>
        </row>
        <row r="2184">
          <cell r="A2184" t="str">
            <v xml:space="preserve">LOS </v>
          </cell>
        </row>
        <row r="2185">
          <cell r="A2185" t="str">
            <v xml:space="preserve">MIU </v>
          </cell>
        </row>
        <row r="2186">
          <cell r="A2186" t="str">
            <v xml:space="preserve">MXJ </v>
          </cell>
        </row>
        <row r="2187">
          <cell r="A2187" t="str">
            <v xml:space="preserve">PHC </v>
          </cell>
        </row>
        <row r="2188">
          <cell r="A2188" t="str">
            <v xml:space="preserve">SKO </v>
          </cell>
        </row>
        <row r="2189">
          <cell r="A2189" t="str">
            <v xml:space="preserve">YOL </v>
          </cell>
        </row>
        <row r="2190">
          <cell r="A2190" t="str">
            <v xml:space="preserve">ZAR </v>
          </cell>
        </row>
        <row r="2191">
          <cell r="A2191" t="str">
            <v xml:space="preserve">ROP </v>
          </cell>
        </row>
        <row r="2192">
          <cell r="A2192" t="str">
            <v xml:space="preserve">SPN </v>
          </cell>
        </row>
        <row r="2193">
          <cell r="A2193" t="str">
            <v xml:space="preserve">AES </v>
          </cell>
        </row>
        <row r="2194">
          <cell r="A2194" t="str">
            <v xml:space="preserve">ALF </v>
          </cell>
        </row>
        <row r="2195">
          <cell r="A2195" t="str">
            <v xml:space="preserve">ANX </v>
          </cell>
        </row>
        <row r="2196">
          <cell r="A2196" t="str">
            <v xml:space="preserve">BDU </v>
          </cell>
        </row>
        <row r="2197">
          <cell r="A2197" t="str">
            <v xml:space="preserve">BJF </v>
          </cell>
        </row>
        <row r="2198">
          <cell r="A2198" t="str">
            <v xml:space="preserve">BGO </v>
          </cell>
        </row>
        <row r="2199">
          <cell r="A2199" t="str">
            <v xml:space="preserve">BVG </v>
          </cell>
        </row>
        <row r="2200">
          <cell r="A2200" t="str">
            <v xml:space="preserve">BOO </v>
          </cell>
        </row>
        <row r="2201">
          <cell r="A2201" t="str">
            <v xml:space="preserve">BNN </v>
          </cell>
        </row>
        <row r="2202">
          <cell r="A2202" t="str">
            <v xml:space="preserve">EVE </v>
          </cell>
        </row>
        <row r="2203">
          <cell r="A2203" t="str">
            <v xml:space="preserve">VDB </v>
          </cell>
        </row>
        <row r="2204">
          <cell r="A2204" t="str">
            <v xml:space="preserve">FAN </v>
          </cell>
        </row>
        <row r="2205">
          <cell r="A2205" t="str">
            <v xml:space="preserve">FRO </v>
          </cell>
        </row>
        <row r="2206">
          <cell r="A2206" t="str">
            <v xml:space="preserve">FDE </v>
          </cell>
        </row>
        <row r="2207">
          <cell r="A2207" t="str">
            <v xml:space="preserve">DLD </v>
          </cell>
        </row>
        <row r="2208">
          <cell r="A2208" t="str">
            <v xml:space="preserve">HMR </v>
          </cell>
        </row>
        <row r="2209">
          <cell r="A2209" t="str">
            <v xml:space="preserve">HFT </v>
          </cell>
        </row>
        <row r="2210">
          <cell r="A2210" t="str">
            <v xml:space="preserve">HAA </v>
          </cell>
        </row>
        <row r="2211">
          <cell r="A2211" t="str">
            <v xml:space="preserve">HAU </v>
          </cell>
        </row>
        <row r="2212">
          <cell r="A2212" t="str">
            <v xml:space="preserve">HVG </v>
          </cell>
        </row>
        <row r="2213">
          <cell r="A2213" t="str">
            <v xml:space="preserve">QKX </v>
          </cell>
        </row>
        <row r="2214">
          <cell r="A2214" t="str">
            <v xml:space="preserve">KKN </v>
          </cell>
        </row>
        <row r="2215">
          <cell r="A2215" t="str">
            <v xml:space="preserve">KRS </v>
          </cell>
        </row>
        <row r="2216">
          <cell r="A2216" t="str">
            <v xml:space="preserve">KSU </v>
          </cell>
        </row>
        <row r="2217">
          <cell r="A2217" t="str">
            <v xml:space="preserve">LKL </v>
          </cell>
        </row>
        <row r="2218">
          <cell r="A2218" t="str">
            <v xml:space="preserve">SRP </v>
          </cell>
        </row>
        <row r="2219">
          <cell r="A2219" t="str">
            <v xml:space="preserve">LKN </v>
          </cell>
        </row>
        <row r="2220">
          <cell r="A2220" t="str">
            <v xml:space="preserve">LYR </v>
          </cell>
        </row>
        <row r="2221">
          <cell r="A2221" t="str">
            <v xml:space="preserve">MEH </v>
          </cell>
        </row>
        <row r="2222">
          <cell r="A2222" t="str">
            <v xml:space="preserve">MQN </v>
          </cell>
        </row>
        <row r="2223">
          <cell r="A2223" t="str">
            <v xml:space="preserve">MOL </v>
          </cell>
        </row>
        <row r="2224">
          <cell r="A2224" t="str">
            <v xml:space="preserve">MJF </v>
          </cell>
        </row>
        <row r="2225">
          <cell r="A2225" t="str">
            <v xml:space="preserve">RYG </v>
          </cell>
        </row>
        <row r="2226">
          <cell r="A2226" t="str">
            <v xml:space="preserve">OSY </v>
          </cell>
        </row>
        <row r="2227">
          <cell r="A2227" t="str">
            <v xml:space="preserve">NVK </v>
          </cell>
        </row>
        <row r="2228">
          <cell r="A2228" t="str">
            <v xml:space="preserve">NTB </v>
          </cell>
        </row>
        <row r="2229">
          <cell r="A2229" t="str">
            <v xml:space="preserve">OLA </v>
          </cell>
        </row>
        <row r="2230">
          <cell r="A2230" t="str">
            <v xml:space="preserve">HOV </v>
          </cell>
        </row>
        <row r="2231">
          <cell r="A2231" t="str">
            <v xml:space="preserve">OSL </v>
          </cell>
        </row>
        <row r="2232">
          <cell r="A2232" t="str">
            <v xml:space="preserve">RRS </v>
          </cell>
        </row>
        <row r="2233">
          <cell r="A2233" t="str">
            <v xml:space="preserve">RVK </v>
          </cell>
        </row>
        <row r="2234">
          <cell r="A2234" t="str">
            <v xml:space="preserve">RET </v>
          </cell>
        </row>
        <row r="2235">
          <cell r="A2235" t="str">
            <v xml:space="preserve">SDN </v>
          </cell>
        </row>
        <row r="2236">
          <cell r="A2236" t="str">
            <v xml:space="preserve">TRF </v>
          </cell>
        </row>
        <row r="2237">
          <cell r="A2237" t="str">
            <v xml:space="preserve">SSJ </v>
          </cell>
        </row>
        <row r="2238">
          <cell r="A2238" t="str">
            <v xml:space="preserve">SKE </v>
          </cell>
        </row>
        <row r="2239">
          <cell r="A2239" t="str">
            <v xml:space="preserve">SOG </v>
          </cell>
        </row>
        <row r="2240">
          <cell r="A2240" t="str">
            <v xml:space="preserve">SOJ </v>
          </cell>
        </row>
        <row r="2241">
          <cell r="A2241" t="str">
            <v xml:space="preserve">SVG </v>
          </cell>
        </row>
        <row r="2242">
          <cell r="A2242" t="str">
            <v xml:space="preserve">TRD </v>
          </cell>
        </row>
        <row r="2243">
          <cell r="A2243" t="str">
            <v xml:space="preserve">SKN </v>
          </cell>
        </row>
        <row r="2244">
          <cell r="A2244" t="str">
            <v xml:space="preserve">SVJ </v>
          </cell>
        </row>
        <row r="2245">
          <cell r="A2245" t="str">
            <v xml:space="preserve">TOS </v>
          </cell>
        </row>
        <row r="2246">
          <cell r="A2246" t="str">
            <v xml:space="preserve">VDS </v>
          </cell>
        </row>
        <row r="2247">
          <cell r="A2247" t="str">
            <v xml:space="preserve">VAW </v>
          </cell>
        </row>
        <row r="2248">
          <cell r="A2248" t="str">
            <v xml:space="preserve">KHS </v>
          </cell>
        </row>
        <row r="2249">
          <cell r="A2249" t="str">
            <v xml:space="preserve">MSH </v>
          </cell>
        </row>
        <row r="2250">
          <cell r="A2250" t="str">
            <v xml:space="preserve">MCT </v>
          </cell>
        </row>
        <row r="2251">
          <cell r="A2251" t="str">
            <v xml:space="preserve">SLL </v>
          </cell>
        </row>
        <row r="2252">
          <cell r="A2252" t="str">
            <v xml:space="preserve">TTH </v>
          </cell>
        </row>
        <row r="2253">
          <cell r="A2253" t="str">
            <v xml:space="preserve">GRZ </v>
          </cell>
        </row>
        <row r="2254">
          <cell r="A2254" t="str">
            <v xml:space="preserve">LNZ </v>
          </cell>
        </row>
        <row r="2255">
          <cell r="A2255" t="str">
            <v xml:space="preserve">INN </v>
          </cell>
        </row>
        <row r="2256">
          <cell r="A2256" t="str">
            <v xml:space="preserve">KLU </v>
          </cell>
        </row>
        <row r="2257">
          <cell r="A2257" t="str">
            <v xml:space="preserve">SZG </v>
          </cell>
        </row>
        <row r="2258">
          <cell r="A2258" t="str">
            <v xml:space="preserve">VIE </v>
          </cell>
        </row>
        <row r="2259">
          <cell r="A2259" t="str">
            <v xml:space="preserve">DIL </v>
          </cell>
        </row>
        <row r="2260">
          <cell r="A2260" t="str">
            <v xml:space="preserve">BHV </v>
          </cell>
        </row>
        <row r="2261">
          <cell r="A2261" t="str">
            <v xml:space="preserve">BNP </v>
          </cell>
        </row>
        <row r="2262">
          <cell r="A2262" t="str">
            <v xml:space="preserve">CJL </v>
          </cell>
        </row>
        <row r="2263">
          <cell r="A2263" t="str">
            <v xml:space="preserve">DBA </v>
          </cell>
        </row>
        <row r="2264">
          <cell r="A2264" t="str">
            <v xml:space="preserve">DEA </v>
          </cell>
        </row>
        <row r="2265">
          <cell r="A2265" t="str">
            <v xml:space="preserve">DSK </v>
          </cell>
        </row>
        <row r="2266">
          <cell r="A2266" t="str">
            <v xml:space="preserve">LYP </v>
          </cell>
        </row>
        <row r="2267">
          <cell r="A2267" t="str">
            <v xml:space="preserve">GIL </v>
          </cell>
        </row>
        <row r="2268">
          <cell r="A2268" t="str">
            <v xml:space="preserve">GWD </v>
          </cell>
        </row>
        <row r="2269">
          <cell r="A2269" t="str">
            <v xml:space="preserve">HDD </v>
          </cell>
        </row>
        <row r="2270">
          <cell r="A2270" t="str">
            <v xml:space="preserve">ISB </v>
          </cell>
        </row>
        <row r="2271">
          <cell r="A2271" t="str">
            <v xml:space="preserve">JIW </v>
          </cell>
        </row>
        <row r="2272">
          <cell r="A2272" t="str">
            <v xml:space="preserve">KHI </v>
          </cell>
        </row>
        <row r="2273">
          <cell r="A2273" t="str">
            <v xml:space="preserve">KDD </v>
          </cell>
        </row>
        <row r="2274">
          <cell r="A2274" t="str">
            <v xml:space="preserve">LHE </v>
          </cell>
        </row>
        <row r="2275">
          <cell r="A2275" t="str">
            <v xml:space="preserve">XJM </v>
          </cell>
        </row>
        <row r="2276">
          <cell r="A2276" t="str">
            <v xml:space="preserve">MJD </v>
          </cell>
        </row>
        <row r="2277">
          <cell r="A2277" t="str">
            <v xml:space="preserve">MUX </v>
          </cell>
        </row>
        <row r="2278">
          <cell r="A2278" t="str">
            <v xml:space="preserve">MFG </v>
          </cell>
        </row>
        <row r="2279">
          <cell r="A2279" t="str">
            <v xml:space="preserve">WNS </v>
          </cell>
        </row>
        <row r="2280">
          <cell r="A2280" t="str">
            <v xml:space="preserve">ORW </v>
          </cell>
        </row>
        <row r="2281">
          <cell r="A2281" t="str">
            <v xml:space="preserve">PJG </v>
          </cell>
        </row>
        <row r="2282">
          <cell r="A2282" t="str">
            <v xml:space="preserve">PAJ </v>
          </cell>
        </row>
        <row r="2283">
          <cell r="A2283" t="str">
            <v xml:space="preserve">PSI </v>
          </cell>
        </row>
        <row r="2284">
          <cell r="A2284" t="str">
            <v xml:space="preserve">PEW </v>
          </cell>
        </row>
        <row r="2285">
          <cell r="A2285" t="str">
            <v xml:space="preserve">UET </v>
          </cell>
        </row>
        <row r="2286">
          <cell r="A2286" t="str">
            <v xml:space="preserve">RYK </v>
          </cell>
        </row>
        <row r="2287">
          <cell r="A2287" t="str">
            <v xml:space="preserve">RAZ </v>
          </cell>
        </row>
        <row r="2288">
          <cell r="A2288" t="str">
            <v xml:space="preserve">SDT </v>
          </cell>
        </row>
        <row r="2289">
          <cell r="A2289" t="str">
            <v xml:space="preserve">SBQ </v>
          </cell>
        </row>
        <row r="2290">
          <cell r="A2290" t="str">
            <v xml:space="preserve">KDU </v>
          </cell>
        </row>
        <row r="2291">
          <cell r="A2291" t="str">
            <v xml:space="preserve">SUL </v>
          </cell>
        </row>
        <row r="2292">
          <cell r="A2292" t="str">
            <v xml:space="preserve">SKZ </v>
          </cell>
        </row>
        <row r="2293">
          <cell r="A2293" t="str">
            <v xml:space="preserve">TLB </v>
          </cell>
        </row>
        <row r="2294">
          <cell r="A2294" t="str">
            <v xml:space="preserve">TUK </v>
          </cell>
        </row>
        <row r="2295">
          <cell r="A2295" t="str">
            <v xml:space="preserve">PZH </v>
          </cell>
        </row>
        <row r="2296">
          <cell r="A2296" t="str">
            <v xml:space="preserve">ROR </v>
          </cell>
        </row>
        <row r="2297">
          <cell r="A2297" t="str">
            <v xml:space="preserve">BOC </v>
          </cell>
        </row>
        <row r="2298">
          <cell r="A2298" t="str">
            <v xml:space="preserve">CHX </v>
          </cell>
        </row>
        <row r="2299">
          <cell r="A2299" t="str">
            <v xml:space="preserve">ONX </v>
          </cell>
        </row>
        <row r="2300">
          <cell r="A2300" t="str">
            <v xml:space="preserve">DAV </v>
          </cell>
        </row>
        <row r="2301">
          <cell r="A2301" t="str">
            <v xml:space="preserve">PTY </v>
          </cell>
        </row>
        <row r="2302">
          <cell r="A2302" t="str">
            <v xml:space="preserve">GKA </v>
          </cell>
        </row>
        <row r="2303">
          <cell r="A2303" t="str">
            <v xml:space="preserve">LAE </v>
          </cell>
        </row>
        <row r="2304">
          <cell r="A2304" t="str">
            <v xml:space="preserve">MAG </v>
          </cell>
        </row>
        <row r="2305">
          <cell r="A2305" t="str">
            <v xml:space="preserve">HGU </v>
          </cell>
        </row>
        <row r="2306">
          <cell r="A2306" t="str">
            <v xml:space="preserve">POM </v>
          </cell>
        </row>
        <row r="2307">
          <cell r="A2307" t="str">
            <v xml:space="preserve">RAB </v>
          </cell>
        </row>
        <row r="2308">
          <cell r="A2308" t="str">
            <v xml:space="preserve">WWK </v>
          </cell>
        </row>
        <row r="2309">
          <cell r="A2309" t="str">
            <v xml:space="preserve">ASU </v>
          </cell>
        </row>
        <row r="2310">
          <cell r="A2310" t="str">
            <v xml:space="preserve">ENO </v>
          </cell>
        </row>
        <row r="2311">
          <cell r="A2311" t="str">
            <v xml:space="preserve">ANS </v>
          </cell>
        </row>
        <row r="2312">
          <cell r="A2312" t="str">
            <v xml:space="preserve">ATA </v>
          </cell>
        </row>
        <row r="2313">
          <cell r="A2313" t="str">
            <v xml:space="preserve">AQP </v>
          </cell>
        </row>
        <row r="2314">
          <cell r="A2314" t="str">
            <v xml:space="preserve">AYP </v>
          </cell>
        </row>
        <row r="2315">
          <cell r="A2315" t="str">
            <v xml:space="preserve">CJA </v>
          </cell>
        </row>
        <row r="2316">
          <cell r="A2316" t="str">
            <v xml:space="preserve">CHH </v>
          </cell>
        </row>
        <row r="2317">
          <cell r="A2317" t="str">
            <v xml:space="preserve">CIX </v>
          </cell>
        </row>
        <row r="2318">
          <cell r="A2318" t="str">
            <v xml:space="preserve">CHM </v>
          </cell>
        </row>
        <row r="2319">
          <cell r="A2319" t="str">
            <v xml:space="preserve">CUZ </v>
          </cell>
        </row>
        <row r="2320">
          <cell r="A2320" t="str">
            <v xml:space="preserve">HUU </v>
          </cell>
        </row>
        <row r="2321">
          <cell r="A2321" t="str">
            <v xml:space="preserve">IBP </v>
          </cell>
        </row>
        <row r="2322">
          <cell r="A2322" t="str">
            <v xml:space="preserve">IQT </v>
          </cell>
        </row>
        <row r="2323">
          <cell r="A2323" t="str">
            <v xml:space="preserve">JAU </v>
          </cell>
        </row>
        <row r="2324">
          <cell r="A2324" t="str">
            <v xml:space="preserve">JJI </v>
          </cell>
        </row>
        <row r="2325">
          <cell r="A2325" t="str">
            <v xml:space="preserve">JUL </v>
          </cell>
        </row>
        <row r="2326">
          <cell r="A2326" t="str">
            <v xml:space="preserve">LIM </v>
          </cell>
        </row>
        <row r="2327">
          <cell r="A2327" t="str">
            <v xml:space="preserve">PIO </v>
          </cell>
        </row>
        <row r="2328">
          <cell r="A2328" t="str">
            <v xml:space="preserve">PIU </v>
          </cell>
        </row>
        <row r="2329">
          <cell r="A2329" t="str">
            <v xml:space="preserve">PCL </v>
          </cell>
        </row>
        <row r="2330">
          <cell r="A2330" t="str">
            <v xml:space="preserve">PEM </v>
          </cell>
        </row>
        <row r="2331">
          <cell r="A2331" t="str">
            <v xml:space="preserve">RIJ </v>
          </cell>
        </row>
        <row r="2332">
          <cell r="A2332" t="str">
            <v xml:space="preserve">SJA </v>
          </cell>
        </row>
        <row r="2333">
          <cell r="A2333" t="str">
            <v xml:space="preserve">TCQ </v>
          </cell>
        </row>
        <row r="2334">
          <cell r="A2334" t="str">
            <v xml:space="preserve">TYL </v>
          </cell>
        </row>
        <row r="2335">
          <cell r="A2335" t="str">
            <v xml:space="preserve">TPP </v>
          </cell>
        </row>
        <row r="2336">
          <cell r="A2336" t="str">
            <v xml:space="preserve">TGI </v>
          </cell>
        </row>
        <row r="2337">
          <cell r="A2337" t="str">
            <v xml:space="preserve">TRU </v>
          </cell>
        </row>
        <row r="2338">
          <cell r="A2338" t="str">
            <v xml:space="preserve">TBP </v>
          </cell>
        </row>
        <row r="2339">
          <cell r="A2339" t="str">
            <v xml:space="preserve">YMS </v>
          </cell>
        </row>
        <row r="2340">
          <cell r="A2340" t="str">
            <v xml:space="preserve">CRK </v>
          </cell>
        </row>
        <row r="2341">
          <cell r="A2341" t="str">
            <v xml:space="preserve">BCD </v>
          </cell>
        </row>
        <row r="2342">
          <cell r="A2342" t="str">
            <v xml:space="preserve">BGN </v>
          </cell>
        </row>
        <row r="2343">
          <cell r="A2343" t="str">
            <v xml:space="preserve">BAG </v>
          </cell>
        </row>
        <row r="2344">
          <cell r="A2344" t="str">
            <v xml:space="preserve">BQA </v>
          </cell>
        </row>
        <row r="2345">
          <cell r="A2345" t="str">
            <v xml:space="preserve">BSO </v>
          </cell>
        </row>
        <row r="2346">
          <cell r="A2346" t="str">
            <v xml:space="preserve">BPH </v>
          </cell>
        </row>
        <row r="2347">
          <cell r="A2347" t="str">
            <v xml:space="preserve">SGS </v>
          </cell>
        </row>
        <row r="2348">
          <cell r="A2348" t="str">
            <v xml:space="preserve">MPH </v>
          </cell>
        </row>
        <row r="2349">
          <cell r="A2349" t="str">
            <v xml:space="preserve">USU </v>
          </cell>
        </row>
        <row r="2350">
          <cell r="A2350" t="str">
            <v xml:space="preserve">BXU </v>
          </cell>
        </row>
        <row r="2351">
          <cell r="A2351" t="str">
            <v xml:space="preserve">CGY </v>
          </cell>
        </row>
        <row r="2352">
          <cell r="A2352" t="str">
            <v xml:space="preserve">CPP </v>
          </cell>
        </row>
        <row r="2353">
          <cell r="A2353" t="str">
            <v xml:space="preserve">CYP </v>
          </cell>
        </row>
        <row r="2354">
          <cell r="A2354" t="str">
            <v xml:space="preserve">CRM </v>
          </cell>
        </row>
        <row r="2355">
          <cell r="A2355" t="str">
            <v xml:space="preserve">CYZ </v>
          </cell>
        </row>
        <row r="2356">
          <cell r="A2356" t="str">
            <v xml:space="preserve">CEB </v>
          </cell>
        </row>
        <row r="2357">
          <cell r="A2357" t="str">
            <v xml:space="preserve">CBO </v>
          </cell>
        </row>
        <row r="2358">
          <cell r="A2358" t="str">
            <v xml:space="preserve">CYU </v>
          </cell>
        </row>
        <row r="2359">
          <cell r="A2359" t="str">
            <v xml:space="preserve">DTE </v>
          </cell>
        </row>
        <row r="2360">
          <cell r="A2360" t="str">
            <v xml:space="preserve">DVO </v>
          </cell>
        </row>
        <row r="2361">
          <cell r="A2361" t="str">
            <v xml:space="preserve">DPL </v>
          </cell>
        </row>
        <row r="2362">
          <cell r="A2362" t="str">
            <v xml:space="preserve">DGT </v>
          </cell>
        </row>
        <row r="2363">
          <cell r="A2363" t="str">
            <v xml:space="preserve">MRQ </v>
          </cell>
        </row>
        <row r="2364">
          <cell r="A2364" t="str">
            <v xml:space="preserve">GES </v>
          </cell>
        </row>
        <row r="2365">
          <cell r="A2365" t="str">
            <v xml:space="preserve">SAA </v>
          </cell>
        </row>
        <row r="2366">
          <cell r="A2366" t="str">
            <v xml:space="preserve">HIL </v>
          </cell>
        </row>
        <row r="2367">
          <cell r="A2367" t="str">
            <v xml:space="preserve">IGN </v>
          </cell>
        </row>
        <row r="2368">
          <cell r="A2368" t="str">
            <v xml:space="preserve">ILO </v>
          </cell>
        </row>
        <row r="2369">
          <cell r="A2369" t="str">
            <v xml:space="preserve">IPE </v>
          </cell>
        </row>
        <row r="2370">
          <cell r="A2370" t="str">
            <v xml:space="preserve">JOL </v>
          </cell>
        </row>
        <row r="2371">
          <cell r="A2371" t="str">
            <v xml:space="preserve">KLO </v>
          </cell>
        </row>
        <row r="2372">
          <cell r="A2372" t="str">
            <v xml:space="preserve">LAO </v>
          </cell>
        </row>
        <row r="2373">
          <cell r="A2373" t="str">
            <v xml:space="preserve">LGP </v>
          </cell>
        </row>
        <row r="2374">
          <cell r="A2374" t="str">
            <v xml:space="preserve">LLY </v>
          </cell>
        </row>
        <row r="2375">
          <cell r="A2375" t="str">
            <v xml:space="preserve">LBX </v>
          </cell>
        </row>
        <row r="2376">
          <cell r="A2376" t="str">
            <v xml:space="preserve">MLP </v>
          </cell>
        </row>
        <row r="2377">
          <cell r="A2377" t="str">
            <v xml:space="preserve">CGM </v>
          </cell>
        </row>
        <row r="2378">
          <cell r="A2378" t="str">
            <v xml:space="preserve">MBO </v>
          </cell>
        </row>
        <row r="2379">
          <cell r="A2379" t="str">
            <v xml:space="preserve">MNL </v>
          </cell>
        </row>
        <row r="2380">
          <cell r="A2380" t="str">
            <v xml:space="preserve">CDY </v>
          </cell>
        </row>
        <row r="2381">
          <cell r="A2381" t="str">
            <v xml:space="preserve">MBT </v>
          </cell>
        </row>
        <row r="2382">
          <cell r="A2382" t="str">
            <v xml:space="preserve">MXI </v>
          </cell>
        </row>
        <row r="2383">
          <cell r="A2383" t="str">
            <v xml:space="preserve">WNP </v>
          </cell>
        </row>
        <row r="2384">
          <cell r="A2384" t="str">
            <v xml:space="preserve">OMC </v>
          </cell>
        </row>
        <row r="2385">
          <cell r="A2385" t="str">
            <v xml:space="preserve">OZC </v>
          </cell>
        </row>
        <row r="2386">
          <cell r="A2386" t="str">
            <v xml:space="preserve">PAG </v>
          </cell>
        </row>
        <row r="2387">
          <cell r="A2387" t="str">
            <v xml:space="preserve">PPS </v>
          </cell>
        </row>
        <row r="2388">
          <cell r="A2388" t="str">
            <v xml:space="preserve">RXS </v>
          </cell>
        </row>
        <row r="2389">
          <cell r="A2389" t="str">
            <v xml:space="preserve">SIA </v>
          </cell>
        </row>
        <row r="2390">
          <cell r="A2390" t="str">
            <v xml:space="preserve">SFS </v>
          </cell>
        </row>
        <row r="2391">
          <cell r="A2391" t="str">
            <v xml:space="preserve">AAV </v>
          </cell>
        </row>
        <row r="2392">
          <cell r="A2392" t="str">
            <v xml:space="preserve">SUG </v>
          </cell>
        </row>
        <row r="2393">
          <cell r="A2393" t="str">
            <v xml:space="preserve">TBH </v>
          </cell>
        </row>
        <row r="2394">
          <cell r="A2394" t="str">
            <v xml:space="preserve">TAC </v>
          </cell>
        </row>
        <row r="2395">
          <cell r="A2395" t="str">
            <v xml:space="preserve">TAG </v>
          </cell>
        </row>
        <row r="2396">
          <cell r="A2396" t="str">
            <v xml:space="preserve">TDG </v>
          </cell>
        </row>
        <row r="2397">
          <cell r="A2397" t="str">
            <v xml:space="preserve">TUG </v>
          </cell>
        </row>
        <row r="2398">
          <cell r="A2398" t="str">
            <v xml:space="preserve">VGN </v>
          </cell>
        </row>
        <row r="2399">
          <cell r="A2399" t="str">
            <v xml:space="preserve">VRC </v>
          </cell>
        </row>
        <row r="2400">
          <cell r="A2400" t="str">
            <v xml:space="preserve">ZAM </v>
          </cell>
        </row>
        <row r="2401">
          <cell r="A2401" t="str">
            <v xml:space="preserve">BZG </v>
          </cell>
        </row>
        <row r="2402">
          <cell r="A2402" t="str">
            <v xml:space="preserve">GDN </v>
          </cell>
        </row>
        <row r="2403">
          <cell r="A2403" t="str">
            <v xml:space="preserve">KRK </v>
          </cell>
        </row>
        <row r="2404">
          <cell r="A2404" t="str">
            <v xml:space="preserve">LCJ </v>
          </cell>
        </row>
        <row r="2405">
          <cell r="A2405" t="str">
            <v xml:space="preserve">POZ </v>
          </cell>
        </row>
        <row r="2406">
          <cell r="A2406" t="str">
            <v xml:space="preserve">KTW </v>
          </cell>
        </row>
        <row r="2407">
          <cell r="A2407" t="str">
            <v xml:space="preserve">RZE </v>
          </cell>
        </row>
        <row r="2408">
          <cell r="A2408" t="str">
            <v xml:space="preserve">SZZ </v>
          </cell>
        </row>
        <row r="2409">
          <cell r="A2409" t="str">
            <v xml:space="preserve">SZY </v>
          </cell>
        </row>
        <row r="2410">
          <cell r="A2410" t="str">
            <v xml:space="preserve">WAW </v>
          </cell>
        </row>
        <row r="2411">
          <cell r="A2411" t="str">
            <v xml:space="preserve">WRO </v>
          </cell>
        </row>
        <row r="2412">
          <cell r="A2412" t="str">
            <v xml:space="preserve">IEG </v>
          </cell>
        </row>
        <row r="2413">
          <cell r="A2413" t="str">
            <v xml:space="preserve">BGZ </v>
          </cell>
        </row>
        <row r="2414">
          <cell r="A2414" t="str">
            <v xml:space="preserve">BGC </v>
          </cell>
        </row>
        <row r="2415">
          <cell r="A2415" t="str">
            <v xml:space="preserve">CHV </v>
          </cell>
        </row>
        <row r="2416">
          <cell r="A2416" t="str">
            <v xml:space="preserve">CBP </v>
          </cell>
        </row>
        <row r="2417">
          <cell r="A2417" t="str">
            <v xml:space="preserve">CVU </v>
          </cell>
        </row>
        <row r="2418">
          <cell r="A2418" t="str">
            <v xml:space="preserve">COV </v>
          </cell>
        </row>
        <row r="2419">
          <cell r="A2419" t="str">
            <v xml:space="preserve">HOR </v>
          </cell>
        </row>
        <row r="2420">
          <cell r="A2420" t="str">
            <v xml:space="preserve">FAO </v>
          </cell>
        </row>
        <row r="2421">
          <cell r="A2421" t="str">
            <v xml:space="preserve">FLW </v>
          </cell>
        </row>
        <row r="2422">
          <cell r="A2422" t="str">
            <v xml:space="preserve">FNC </v>
          </cell>
        </row>
        <row r="2423">
          <cell r="A2423" t="str">
            <v xml:space="preserve">GRW </v>
          </cell>
        </row>
        <row r="2424">
          <cell r="A2424" t="str">
            <v xml:space="preserve">PIX </v>
          </cell>
        </row>
        <row r="2425">
          <cell r="A2425" t="str">
            <v xml:space="preserve">LIS </v>
          </cell>
        </row>
        <row r="2426">
          <cell r="A2426" t="str">
            <v xml:space="preserve">PRM </v>
          </cell>
        </row>
        <row r="2427">
          <cell r="A2427" t="str">
            <v xml:space="preserve">OPO </v>
          </cell>
        </row>
        <row r="2428">
          <cell r="A2428" t="str">
            <v xml:space="preserve">PXO </v>
          </cell>
        </row>
        <row r="2429">
          <cell r="A2429" t="str">
            <v xml:space="preserve">SMA </v>
          </cell>
        </row>
        <row r="2430">
          <cell r="A2430" t="str">
            <v xml:space="preserve">SJZ </v>
          </cell>
        </row>
        <row r="2431">
          <cell r="A2431" t="str">
            <v xml:space="preserve">PDL </v>
          </cell>
        </row>
        <row r="2432">
          <cell r="A2432" t="str">
            <v xml:space="preserve">SIE </v>
          </cell>
        </row>
        <row r="2433">
          <cell r="A2433" t="str">
            <v xml:space="preserve">VRL </v>
          </cell>
        </row>
        <row r="2434">
          <cell r="A2434" t="str">
            <v xml:space="preserve">VSE </v>
          </cell>
        </row>
        <row r="2435">
          <cell r="A2435" t="str">
            <v xml:space="preserve">BQN </v>
          </cell>
        </row>
        <row r="2436">
          <cell r="A2436" t="str">
            <v xml:space="preserve">ABO </v>
          </cell>
        </row>
        <row r="2437">
          <cell r="A2437" t="str">
            <v xml:space="preserve">FAJ </v>
          </cell>
        </row>
        <row r="2438">
          <cell r="A2438" t="str">
            <v xml:space="preserve">CPX </v>
          </cell>
        </row>
        <row r="2439">
          <cell r="A2439" t="str">
            <v xml:space="preserve">VQS </v>
          </cell>
        </row>
        <row r="2440">
          <cell r="A2440" t="str">
            <v xml:space="preserve">MAZ </v>
          </cell>
        </row>
        <row r="2441">
          <cell r="A2441" t="str">
            <v xml:space="preserve">PSE </v>
          </cell>
        </row>
        <row r="2442">
          <cell r="A2442" t="str">
            <v xml:space="preserve">RUN </v>
          </cell>
        </row>
        <row r="2443">
          <cell r="A2443" t="str">
            <v xml:space="preserve">KME </v>
          </cell>
        </row>
        <row r="2444">
          <cell r="A2444" t="str">
            <v xml:space="preserve">KGL </v>
          </cell>
        </row>
        <row r="2445">
          <cell r="A2445" t="str">
            <v xml:space="preserve">ARW </v>
          </cell>
        </row>
        <row r="2446">
          <cell r="A2446" t="str">
            <v xml:space="preserve">BCM </v>
          </cell>
        </row>
        <row r="2447">
          <cell r="A2447" t="str">
            <v xml:space="preserve">BAY </v>
          </cell>
        </row>
        <row r="2448">
          <cell r="A2448" t="str">
            <v xml:space="preserve">BBU </v>
          </cell>
        </row>
        <row r="2449">
          <cell r="A2449" t="str">
            <v xml:space="preserve">OTP </v>
          </cell>
        </row>
        <row r="2450">
          <cell r="A2450" t="str">
            <v xml:space="preserve">CSB </v>
          </cell>
        </row>
        <row r="2451">
          <cell r="A2451" t="str">
            <v xml:space="preserve">CLJ </v>
          </cell>
        </row>
        <row r="2452">
          <cell r="A2452" t="str">
            <v xml:space="preserve">CND </v>
          </cell>
        </row>
        <row r="2453">
          <cell r="A2453" t="str">
            <v xml:space="preserve">CRA </v>
          </cell>
        </row>
        <row r="2454">
          <cell r="A2454" t="str">
            <v xml:space="preserve">IAS </v>
          </cell>
        </row>
        <row r="2455">
          <cell r="A2455" t="str">
            <v xml:space="preserve">OMR </v>
          </cell>
        </row>
        <row r="2456">
          <cell r="A2456" t="str">
            <v xml:space="preserve">SUJ </v>
          </cell>
        </row>
        <row r="2457">
          <cell r="A2457" t="str">
            <v xml:space="preserve">SBZ </v>
          </cell>
        </row>
        <row r="2458">
          <cell r="A2458" t="str">
            <v xml:space="preserve">SCV </v>
          </cell>
        </row>
        <row r="2459">
          <cell r="A2459" t="str">
            <v xml:space="preserve">TGM </v>
          </cell>
        </row>
        <row r="2460">
          <cell r="A2460" t="str">
            <v xml:space="preserve">TSR </v>
          </cell>
        </row>
        <row r="2461">
          <cell r="A2461" t="str">
            <v xml:space="preserve">TCE </v>
          </cell>
        </row>
        <row r="2462">
          <cell r="A2462" t="str">
            <v xml:space="preserve">DYR </v>
          </cell>
        </row>
        <row r="2463">
          <cell r="A2463" t="str">
            <v xml:space="preserve">AAQ </v>
          </cell>
        </row>
        <row r="2464">
          <cell r="A2464" t="str">
            <v xml:space="preserve">ARH </v>
          </cell>
        </row>
        <row r="2465">
          <cell r="A2465" t="str">
            <v xml:space="preserve">ASF </v>
          </cell>
        </row>
        <row r="2466">
          <cell r="A2466" t="str">
            <v xml:space="preserve">BAX </v>
          </cell>
        </row>
        <row r="2467">
          <cell r="A2467" t="str">
            <v xml:space="preserve">EGO </v>
          </cell>
        </row>
        <row r="2468">
          <cell r="A2468" t="str">
            <v xml:space="preserve">BQS </v>
          </cell>
        </row>
        <row r="2469">
          <cell r="A2469" t="str">
            <v xml:space="preserve">BTK </v>
          </cell>
        </row>
        <row r="2470">
          <cell r="A2470" t="str">
            <v xml:space="preserve">CSY </v>
          </cell>
        </row>
        <row r="2471">
          <cell r="A2471" t="str">
            <v xml:space="preserve">CEK </v>
          </cell>
        </row>
        <row r="2472">
          <cell r="A2472" t="str">
            <v xml:space="preserve">HTA </v>
          </cell>
        </row>
        <row r="2473">
          <cell r="A2473" t="str">
            <v xml:space="preserve">CNN </v>
          </cell>
        </row>
        <row r="2474">
          <cell r="A2474" t="str">
            <v xml:space="preserve">SVX </v>
          </cell>
        </row>
        <row r="2475">
          <cell r="A2475" t="str">
            <v xml:space="preserve">KGD </v>
          </cell>
        </row>
        <row r="2476">
          <cell r="A2476" t="str">
            <v xml:space="preserve">KZN </v>
          </cell>
        </row>
        <row r="2477">
          <cell r="A2477" t="str">
            <v xml:space="preserve">KEJ </v>
          </cell>
        </row>
        <row r="2478">
          <cell r="A2478" t="str">
            <v xml:space="preserve">KHV </v>
          </cell>
        </row>
        <row r="2479">
          <cell r="A2479" t="str">
            <v xml:space="preserve">KRR </v>
          </cell>
        </row>
        <row r="2480">
          <cell r="A2480" t="str">
            <v xml:space="preserve">KJA </v>
          </cell>
        </row>
        <row r="2481">
          <cell r="A2481" t="str">
            <v xml:space="preserve">GDX </v>
          </cell>
        </row>
        <row r="2482">
          <cell r="A2482" t="str">
            <v xml:space="preserve">MQF </v>
          </cell>
        </row>
        <row r="2483">
          <cell r="A2483" t="str">
            <v xml:space="preserve">MRV </v>
          </cell>
        </row>
        <row r="2484">
          <cell r="A2484" t="str">
            <v xml:space="preserve">MJZ </v>
          </cell>
        </row>
        <row r="2485">
          <cell r="A2485" t="str">
            <v xml:space="preserve">SVO </v>
          </cell>
        </row>
        <row r="2486">
          <cell r="A2486" t="str">
            <v xml:space="preserve">DME </v>
          </cell>
        </row>
        <row r="2487">
          <cell r="A2487" t="str">
            <v xml:space="preserve">VKO </v>
          </cell>
        </row>
        <row r="2488">
          <cell r="A2488" t="str">
            <v xml:space="preserve">MMK </v>
          </cell>
        </row>
        <row r="2489">
          <cell r="A2489" t="str">
            <v xml:space="preserve">NAL </v>
          </cell>
        </row>
        <row r="2490">
          <cell r="A2490" t="str">
            <v xml:space="preserve">NJC </v>
          </cell>
        </row>
        <row r="2491">
          <cell r="A2491" t="str">
            <v xml:space="preserve">GOJ </v>
          </cell>
        </row>
        <row r="2492">
          <cell r="A2492" t="str">
            <v xml:space="preserve">NSK </v>
          </cell>
        </row>
        <row r="2493">
          <cell r="A2493" t="str">
            <v xml:space="preserve">NOZ </v>
          </cell>
        </row>
        <row r="2494">
          <cell r="A2494" t="str">
            <v xml:space="preserve">OVB </v>
          </cell>
        </row>
        <row r="2495">
          <cell r="A2495" t="str">
            <v xml:space="preserve">OMS </v>
          </cell>
        </row>
        <row r="2496">
          <cell r="A2496" t="str">
            <v xml:space="preserve">REN </v>
          </cell>
        </row>
        <row r="2497">
          <cell r="A2497" t="str">
            <v xml:space="preserve">OSW </v>
          </cell>
        </row>
        <row r="2498">
          <cell r="A2498" t="str">
            <v xml:space="preserve">PEE </v>
          </cell>
        </row>
        <row r="2499">
          <cell r="A2499" t="str">
            <v xml:space="preserve">PKC </v>
          </cell>
        </row>
        <row r="2500">
          <cell r="A2500" t="str">
            <v xml:space="preserve">PES </v>
          </cell>
        </row>
        <row r="2501">
          <cell r="A2501" t="str">
            <v xml:space="preserve">PWE </v>
          </cell>
        </row>
        <row r="2502">
          <cell r="A2502" t="str">
            <v xml:space="preserve">PYJ </v>
          </cell>
        </row>
        <row r="2503">
          <cell r="A2503" t="str">
            <v xml:space="preserve">PVS </v>
          </cell>
        </row>
        <row r="2504">
          <cell r="A2504" t="str">
            <v xml:space="preserve">PKV </v>
          </cell>
        </row>
        <row r="2505">
          <cell r="A2505" t="str">
            <v xml:space="preserve">ROV </v>
          </cell>
        </row>
        <row r="2506">
          <cell r="A2506" t="str">
            <v xml:space="preserve">KUF </v>
          </cell>
        </row>
        <row r="2507">
          <cell r="A2507" t="str">
            <v xml:space="preserve">LED </v>
          </cell>
        </row>
        <row r="2508">
          <cell r="A2508" t="str">
            <v xml:space="preserve">RTW </v>
          </cell>
        </row>
        <row r="2509">
          <cell r="A2509" t="str">
            <v xml:space="preserve">STW </v>
          </cell>
        </row>
        <row r="2510">
          <cell r="A2510" t="str">
            <v xml:space="preserve">SGC </v>
          </cell>
        </row>
        <row r="2511">
          <cell r="A2511" t="str">
            <v xml:space="preserve">SCW </v>
          </cell>
        </row>
        <row r="2512">
          <cell r="A2512" t="str">
            <v xml:space="preserve">UFA </v>
          </cell>
        </row>
        <row r="2513">
          <cell r="A2513" t="str">
            <v xml:space="preserve">UUD </v>
          </cell>
        </row>
        <row r="2514">
          <cell r="A2514" t="str">
            <v xml:space="preserve">OGZ </v>
          </cell>
        </row>
        <row r="2515">
          <cell r="A2515" t="str">
            <v xml:space="preserve">VOG </v>
          </cell>
        </row>
        <row r="2516">
          <cell r="A2516" t="str">
            <v xml:space="preserve">VOZ </v>
          </cell>
        </row>
        <row r="2517">
          <cell r="A2517" t="str">
            <v xml:space="preserve">VVO </v>
          </cell>
        </row>
        <row r="2518">
          <cell r="A2518" t="str">
            <v xml:space="preserve">YKS </v>
          </cell>
        </row>
        <row r="2519">
          <cell r="A2519" t="str">
            <v xml:space="preserve">UUS </v>
          </cell>
        </row>
        <row r="2520">
          <cell r="A2520" t="str">
            <v xml:space="preserve">HIR </v>
          </cell>
        </row>
        <row r="2521">
          <cell r="A2521" t="str">
            <v xml:space="preserve">MUA </v>
          </cell>
        </row>
        <row r="2522">
          <cell r="A2522" t="str">
            <v xml:space="preserve">CIP </v>
          </cell>
        </row>
        <row r="2523">
          <cell r="A2523" t="str">
            <v xml:space="preserve">KAA </v>
          </cell>
        </row>
        <row r="2524">
          <cell r="A2524" t="str">
            <v xml:space="preserve">ZKP </v>
          </cell>
        </row>
        <row r="2525">
          <cell r="A2525" t="str">
            <v xml:space="preserve">KIW </v>
          </cell>
        </row>
        <row r="2526">
          <cell r="A2526" t="str">
            <v xml:space="preserve">LVI </v>
          </cell>
        </row>
        <row r="2527">
          <cell r="A2527" t="str">
            <v xml:space="preserve">LXU </v>
          </cell>
        </row>
        <row r="2528">
          <cell r="A2528" t="str">
            <v xml:space="preserve">LUN </v>
          </cell>
        </row>
        <row r="2529">
          <cell r="A2529" t="str">
            <v xml:space="preserve">MNS </v>
          </cell>
        </row>
        <row r="2530">
          <cell r="A2530" t="str">
            <v xml:space="preserve">MFU </v>
          </cell>
        </row>
        <row r="2531">
          <cell r="A2531" t="str">
            <v xml:space="preserve">MNR </v>
          </cell>
        </row>
        <row r="2532">
          <cell r="A2532" t="str">
            <v xml:space="preserve">NLA </v>
          </cell>
        </row>
        <row r="2533">
          <cell r="A2533" t="str">
            <v xml:space="preserve">SLI </v>
          </cell>
        </row>
        <row r="2534">
          <cell r="A2534" t="str">
            <v xml:space="preserve">PCP </v>
          </cell>
        </row>
        <row r="2535">
          <cell r="A2535" t="str">
            <v xml:space="preserve">TMS </v>
          </cell>
        </row>
        <row r="2536">
          <cell r="A2536" t="str">
            <v xml:space="preserve">AHB </v>
          </cell>
        </row>
        <row r="2537">
          <cell r="A2537" t="str">
            <v xml:space="preserve">HOF </v>
          </cell>
        </row>
        <row r="2538">
          <cell r="A2538" t="str">
            <v xml:space="preserve">ABT </v>
          </cell>
        </row>
        <row r="2539">
          <cell r="A2539" t="str">
            <v xml:space="preserve">AJF </v>
          </cell>
        </row>
        <row r="2540">
          <cell r="A2540" t="str">
            <v xml:space="preserve">RAE </v>
          </cell>
        </row>
        <row r="2541">
          <cell r="A2541" t="str">
            <v xml:space="preserve">BHH </v>
          </cell>
        </row>
        <row r="2542">
          <cell r="A2542" t="str">
            <v xml:space="preserve">DMM </v>
          </cell>
        </row>
        <row r="2543">
          <cell r="A2543" t="str">
            <v xml:space="preserve">ELQ </v>
          </cell>
        </row>
        <row r="2544">
          <cell r="A2544" t="str">
            <v xml:space="preserve">GIZ </v>
          </cell>
        </row>
        <row r="2545">
          <cell r="A2545" t="str">
            <v xml:space="preserve">URY </v>
          </cell>
        </row>
        <row r="2546">
          <cell r="A2546" t="str">
            <v xml:space="preserve">HAS </v>
          </cell>
        </row>
        <row r="2547">
          <cell r="A2547" t="str">
            <v xml:space="preserve">JED </v>
          </cell>
        </row>
        <row r="2548">
          <cell r="A2548" t="str">
            <v xml:space="preserve">HBT </v>
          </cell>
        </row>
        <row r="2549">
          <cell r="A2549" t="str">
            <v xml:space="preserve">MED </v>
          </cell>
        </row>
        <row r="2550">
          <cell r="A2550" t="str">
            <v xml:space="preserve">EAM </v>
          </cell>
        </row>
        <row r="2551">
          <cell r="A2551" t="str">
            <v xml:space="preserve">EPA </v>
          </cell>
        </row>
        <row r="2552">
          <cell r="A2552" t="str">
            <v xml:space="preserve">RAH </v>
          </cell>
        </row>
        <row r="2553">
          <cell r="A2553" t="str">
            <v xml:space="preserve">RUH </v>
          </cell>
        </row>
        <row r="2554">
          <cell r="A2554" t="str">
            <v xml:space="preserve">ESH </v>
          </cell>
        </row>
        <row r="2555">
          <cell r="A2555" t="str">
            <v xml:space="preserve">TUU </v>
          </cell>
        </row>
        <row r="2556">
          <cell r="A2556" t="str">
            <v xml:space="preserve">TIF </v>
          </cell>
        </row>
        <row r="2557">
          <cell r="A2557" t="str">
            <v xml:space="preserve">TUI </v>
          </cell>
        </row>
        <row r="2558">
          <cell r="A2558" t="str">
            <v xml:space="preserve">EWD </v>
          </cell>
        </row>
        <row r="2559">
          <cell r="A2559" t="str">
            <v xml:space="preserve">EJH </v>
          </cell>
        </row>
        <row r="2560">
          <cell r="A2560" t="str">
            <v xml:space="preserve">YNB </v>
          </cell>
        </row>
        <row r="2561">
          <cell r="A2561" t="str">
            <v xml:space="preserve">AGH </v>
          </cell>
        </row>
        <row r="2562">
          <cell r="A2562" t="str">
            <v xml:space="preserve">AJR </v>
          </cell>
        </row>
        <row r="2563">
          <cell r="A2563" t="str">
            <v xml:space="preserve">BLE </v>
          </cell>
        </row>
        <row r="2564">
          <cell r="A2564" t="str">
            <v xml:space="preserve">EKT </v>
          </cell>
        </row>
        <row r="2565">
          <cell r="A2565" t="str">
            <v xml:space="preserve">GEV </v>
          </cell>
        </row>
        <row r="2566">
          <cell r="A2566" t="str">
            <v xml:space="preserve">GVX </v>
          </cell>
        </row>
        <row r="2567">
          <cell r="A2567" t="str">
            <v xml:space="preserve">GSE </v>
          </cell>
        </row>
        <row r="2568">
          <cell r="A2568" t="str">
            <v xml:space="preserve">HFS </v>
          </cell>
        </row>
        <row r="2569">
          <cell r="A2569" t="str">
            <v xml:space="preserve">HAD </v>
          </cell>
        </row>
        <row r="2570">
          <cell r="A2570" t="str">
            <v xml:space="preserve">HMV </v>
          </cell>
        </row>
        <row r="2571">
          <cell r="A2571" t="str">
            <v xml:space="preserve">HUV </v>
          </cell>
        </row>
        <row r="2572">
          <cell r="A2572" t="str">
            <v xml:space="preserve">HLF </v>
          </cell>
        </row>
        <row r="2573">
          <cell r="A2573" t="str">
            <v xml:space="preserve">IDB </v>
          </cell>
        </row>
        <row r="2574">
          <cell r="A2574" t="str">
            <v xml:space="preserve">JKG </v>
          </cell>
        </row>
        <row r="2575">
          <cell r="A2575" t="str">
            <v xml:space="preserve">KLR </v>
          </cell>
        </row>
        <row r="2576">
          <cell r="A2576" t="str">
            <v xml:space="preserve">KSK </v>
          </cell>
        </row>
        <row r="2577">
          <cell r="A2577" t="str">
            <v xml:space="preserve">KSD </v>
          </cell>
        </row>
        <row r="2578">
          <cell r="A2578" t="str">
            <v xml:space="preserve">KRN </v>
          </cell>
        </row>
        <row r="2579">
          <cell r="A2579" t="str">
            <v xml:space="preserve">KRF </v>
          </cell>
        </row>
        <row r="2580">
          <cell r="A2580" t="str">
            <v xml:space="preserve">KID </v>
          </cell>
        </row>
        <row r="2581">
          <cell r="A2581" t="str">
            <v xml:space="preserve">GOT </v>
          </cell>
        </row>
        <row r="2582">
          <cell r="A2582" t="str">
            <v xml:space="preserve">LDK </v>
          </cell>
        </row>
        <row r="2583">
          <cell r="A2583" t="str">
            <v xml:space="preserve">LPI </v>
          </cell>
        </row>
        <row r="2584">
          <cell r="A2584" t="str">
            <v xml:space="preserve">LLA </v>
          </cell>
        </row>
        <row r="2585">
          <cell r="A2585" t="str">
            <v xml:space="preserve">LYC </v>
          </cell>
        </row>
        <row r="2586">
          <cell r="A2586" t="str">
            <v xml:space="preserve">MMX </v>
          </cell>
        </row>
        <row r="2587">
          <cell r="A2587" t="str">
            <v xml:space="preserve">MXX </v>
          </cell>
        </row>
        <row r="2588">
          <cell r="A2588" t="str">
            <v xml:space="preserve">NRK </v>
          </cell>
        </row>
        <row r="2589">
          <cell r="A2589" t="str">
            <v xml:space="preserve">ORB </v>
          </cell>
        </row>
        <row r="2590">
          <cell r="A2590" t="str">
            <v xml:space="preserve">OER </v>
          </cell>
        </row>
        <row r="2591">
          <cell r="A2591" t="str">
            <v xml:space="preserve">OSK </v>
          </cell>
        </row>
        <row r="2592">
          <cell r="A2592" t="str">
            <v xml:space="preserve">PJA </v>
          </cell>
        </row>
        <row r="2593">
          <cell r="A2593" t="str">
            <v xml:space="preserve">RNB </v>
          </cell>
        </row>
        <row r="2594">
          <cell r="A2594" t="str">
            <v xml:space="preserve">SFT </v>
          </cell>
        </row>
        <row r="2595">
          <cell r="A2595" t="str">
            <v xml:space="preserve">KVB </v>
          </cell>
        </row>
        <row r="2596">
          <cell r="A2596" t="str">
            <v xml:space="preserve">SOO </v>
          </cell>
        </row>
        <row r="2597">
          <cell r="A2597" t="str">
            <v xml:space="preserve">NYO </v>
          </cell>
        </row>
        <row r="2598">
          <cell r="A2598" t="str">
            <v xml:space="preserve">ARN </v>
          </cell>
        </row>
        <row r="2599">
          <cell r="A2599" t="str">
            <v xml:space="preserve">BMA </v>
          </cell>
        </row>
        <row r="2600">
          <cell r="A2600" t="str">
            <v xml:space="preserve">SQO </v>
          </cell>
        </row>
        <row r="2601">
          <cell r="A2601" t="str">
            <v xml:space="preserve">SDL </v>
          </cell>
        </row>
        <row r="2602">
          <cell r="A2602" t="str">
            <v xml:space="preserve">EVG </v>
          </cell>
        </row>
        <row r="2603">
          <cell r="A2603" t="str">
            <v xml:space="preserve">TYF </v>
          </cell>
        </row>
        <row r="2604">
          <cell r="A2604" t="str">
            <v xml:space="preserve">THN </v>
          </cell>
        </row>
        <row r="2605">
          <cell r="A2605" t="str">
            <v xml:space="preserve">UME </v>
          </cell>
        </row>
        <row r="2606">
          <cell r="A2606" t="str">
            <v xml:space="preserve">VST </v>
          </cell>
        </row>
        <row r="2607">
          <cell r="A2607" t="str">
            <v xml:space="preserve">VVK </v>
          </cell>
        </row>
        <row r="2608">
          <cell r="A2608" t="str">
            <v xml:space="preserve">VXO </v>
          </cell>
        </row>
        <row r="2609">
          <cell r="A2609" t="str">
            <v xml:space="preserve">VHM </v>
          </cell>
        </row>
        <row r="2610">
          <cell r="A2610" t="str">
            <v xml:space="preserve">VBY </v>
          </cell>
        </row>
        <row r="2611">
          <cell r="A2611" t="str">
            <v xml:space="preserve">BRN </v>
          </cell>
        </row>
        <row r="2612">
          <cell r="A2612" t="str">
            <v xml:space="preserve">GVA </v>
          </cell>
        </row>
        <row r="2613">
          <cell r="A2613" t="str">
            <v xml:space="preserve">LUG </v>
          </cell>
        </row>
        <row r="2614">
          <cell r="A2614" t="str">
            <v xml:space="preserve">SMV </v>
          </cell>
        </row>
        <row r="2615">
          <cell r="A2615" t="str">
            <v xml:space="preserve">SIR </v>
          </cell>
        </row>
        <row r="2616">
          <cell r="A2616" t="str">
            <v xml:space="preserve">ACH </v>
          </cell>
        </row>
        <row r="2617">
          <cell r="A2617" t="str">
            <v xml:space="preserve">ZRH </v>
          </cell>
        </row>
        <row r="2618">
          <cell r="A2618" t="str">
            <v xml:space="preserve">BXE </v>
          </cell>
        </row>
        <row r="2619">
          <cell r="A2619" t="str">
            <v xml:space="preserve">CSK </v>
          </cell>
        </row>
        <row r="2620">
          <cell r="A2620" t="str">
            <v xml:space="preserve">DKR </v>
          </cell>
        </row>
        <row r="2621">
          <cell r="A2621" t="str">
            <v xml:space="preserve">KLC </v>
          </cell>
        </row>
        <row r="2622">
          <cell r="A2622" t="str">
            <v xml:space="preserve">KGG </v>
          </cell>
        </row>
        <row r="2623">
          <cell r="A2623" t="str">
            <v xml:space="preserve">KDA </v>
          </cell>
        </row>
        <row r="2624">
          <cell r="A2624" t="str">
            <v xml:space="preserve">MAX </v>
          </cell>
        </row>
        <row r="2625">
          <cell r="A2625" t="str">
            <v xml:space="preserve">POD </v>
          </cell>
        </row>
        <row r="2626">
          <cell r="A2626" t="str">
            <v xml:space="preserve">RDT </v>
          </cell>
        </row>
        <row r="2627">
          <cell r="A2627" t="str">
            <v xml:space="preserve">SMY </v>
          </cell>
        </row>
        <row r="2628">
          <cell r="A2628" t="str">
            <v xml:space="preserve">XLS </v>
          </cell>
        </row>
        <row r="2629">
          <cell r="A2629" t="str">
            <v xml:space="preserve">TUD </v>
          </cell>
        </row>
        <row r="2630">
          <cell r="A2630" t="str">
            <v xml:space="preserve">ZIG </v>
          </cell>
        </row>
        <row r="2631">
          <cell r="A2631" t="str">
            <v xml:space="preserve">BEG </v>
          </cell>
        </row>
        <row r="2632">
          <cell r="A2632" t="str">
            <v xml:space="preserve">INI </v>
          </cell>
        </row>
        <row r="2633">
          <cell r="A2633" t="str">
            <v xml:space="preserve">ZZE </v>
          </cell>
        </row>
        <row r="2634">
          <cell r="A2634" t="str">
            <v xml:space="preserve">BDI </v>
          </cell>
        </row>
        <row r="2635">
          <cell r="A2635" t="str">
            <v xml:space="preserve">DEI </v>
          </cell>
        </row>
        <row r="2636">
          <cell r="A2636" t="str">
            <v xml:space="preserve">DES </v>
          </cell>
        </row>
        <row r="2637">
          <cell r="A2637" t="str">
            <v xml:space="preserve">PRI </v>
          </cell>
        </row>
        <row r="2638">
          <cell r="A2638" t="str">
            <v xml:space="preserve">SEZ </v>
          </cell>
        </row>
        <row r="2639">
          <cell r="A2639" t="str">
            <v xml:space="preserve">BTE </v>
          </cell>
        </row>
        <row r="2640">
          <cell r="A2640" t="str">
            <v xml:space="preserve">FNA </v>
          </cell>
        </row>
        <row r="2641">
          <cell r="A2641" t="str">
            <v xml:space="preserve">HGS </v>
          </cell>
        </row>
        <row r="2642">
          <cell r="A2642" t="str">
            <v xml:space="preserve">KEN </v>
          </cell>
        </row>
        <row r="2643">
          <cell r="A2643" t="str">
            <v xml:space="preserve">WYE </v>
          </cell>
        </row>
        <row r="2644">
          <cell r="A2644" t="str">
            <v xml:space="preserve">BUQ </v>
          </cell>
        </row>
        <row r="2645">
          <cell r="A2645" t="str">
            <v xml:space="preserve">BFO </v>
          </cell>
        </row>
        <row r="2646">
          <cell r="A2646" t="str">
            <v xml:space="preserve">GWE </v>
          </cell>
        </row>
        <row r="2647">
          <cell r="A2647" t="str">
            <v xml:space="preserve">HRE </v>
          </cell>
        </row>
        <row r="2648">
          <cell r="A2648" t="str">
            <v xml:space="preserve">WKI </v>
          </cell>
        </row>
        <row r="2649">
          <cell r="A2649" t="str">
            <v xml:space="preserve">KAB </v>
          </cell>
        </row>
        <row r="2650">
          <cell r="A2650" t="str">
            <v xml:space="preserve">MVZ </v>
          </cell>
        </row>
        <row r="2651">
          <cell r="A2651" t="str">
            <v xml:space="preserve">UTA </v>
          </cell>
        </row>
        <row r="2652">
          <cell r="A2652" t="str">
            <v xml:space="preserve">VFA </v>
          </cell>
        </row>
        <row r="2653">
          <cell r="A2653" t="str">
            <v xml:space="preserve">SIN </v>
          </cell>
        </row>
        <row r="2654">
          <cell r="A2654" t="str">
            <v xml:space="preserve">KSC </v>
          </cell>
        </row>
        <row r="2655">
          <cell r="A2655" t="str">
            <v xml:space="preserve">PZY </v>
          </cell>
        </row>
        <row r="2656">
          <cell r="A2656" t="str">
            <v xml:space="preserve">TAT </v>
          </cell>
        </row>
        <row r="2657">
          <cell r="A2657" t="str">
            <v xml:space="preserve">BTS </v>
          </cell>
        </row>
        <row r="2658">
          <cell r="A2658" t="str">
            <v xml:space="preserve">SLD </v>
          </cell>
        </row>
        <row r="2659">
          <cell r="A2659" t="str">
            <v xml:space="preserve">ILZ </v>
          </cell>
        </row>
        <row r="2660">
          <cell r="A2660" t="str">
            <v xml:space="preserve">LJU </v>
          </cell>
        </row>
        <row r="2661">
          <cell r="A2661" t="str">
            <v xml:space="preserve">MBX </v>
          </cell>
        </row>
        <row r="2662">
          <cell r="A2662" t="str">
            <v xml:space="preserve">POW </v>
          </cell>
        </row>
        <row r="2663">
          <cell r="A2663" t="str">
            <v xml:space="preserve">BBO </v>
          </cell>
        </row>
        <row r="2664">
          <cell r="A2664" t="str">
            <v xml:space="preserve">CXN </v>
          </cell>
        </row>
        <row r="2665">
          <cell r="A2665" t="str">
            <v xml:space="preserve">KMU </v>
          </cell>
        </row>
        <row r="2666">
          <cell r="A2666" t="str">
            <v xml:space="preserve">MGQ </v>
          </cell>
        </row>
        <row r="2667">
          <cell r="A2667" t="str">
            <v xml:space="preserve">LCG </v>
          </cell>
        </row>
        <row r="2668">
          <cell r="A2668" t="str">
            <v xml:space="preserve">ABC </v>
          </cell>
        </row>
        <row r="2669">
          <cell r="A2669" t="str">
            <v xml:space="preserve">ALC </v>
          </cell>
        </row>
        <row r="2670">
          <cell r="A2670" t="str">
            <v xml:space="preserve">LEI </v>
          </cell>
        </row>
        <row r="2671">
          <cell r="A2671" t="str">
            <v xml:space="preserve">ACE </v>
          </cell>
        </row>
        <row r="2672">
          <cell r="A2672" t="str">
            <v xml:space="preserve">OVD </v>
          </cell>
        </row>
        <row r="2673">
          <cell r="A2673" t="str">
            <v xml:space="preserve">BJZ </v>
          </cell>
        </row>
        <row r="2674">
          <cell r="A2674" t="str">
            <v xml:space="preserve">BCN </v>
          </cell>
        </row>
        <row r="2675">
          <cell r="A2675" t="str">
            <v xml:space="preserve">BIO </v>
          </cell>
        </row>
        <row r="2676">
          <cell r="A2676" t="str">
            <v xml:space="preserve">ODB </v>
          </cell>
        </row>
        <row r="2677">
          <cell r="A2677" t="str">
            <v xml:space="preserve">VDE </v>
          </cell>
        </row>
        <row r="2678">
          <cell r="A2678" t="str">
            <v xml:space="preserve">FUE </v>
          </cell>
        </row>
        <row r="2679">
          <cell r="A2679" t="str">
            <v xml:space="preserve">GRO </v>
          </cell>
        </row>
        <row r="2680">
          <cell r="A2680" t="str">
            <v xml:space="preserve">GRX </v>
          </cell>
        </row>
        <row r="2681">
          <cell r="A2681" t="str">
            <v xml:space="preserve">TFS </v>
          </cell>
        </row>
        <row r="2682">
          <cell r="A2682" t="str">
            <v xml:space="preserve">IBZ </v>
          </cell>
        </row>
        <row r="2683">
          <cell r="A2683" t="str">
            <v xml:space="preserve">XRY </v>
          </cell>
        </row>
        <row r="2684">
          <cell r="A2684" t="str">
            <v xml:space="preserve">GMZ </v>
          </cell>
        </row>
        <row r="2685">
          <cell r="A2685" t="str">
            <v xml:space="preserve">TFN </v>
          </cell>
        </row>
        <row r="2686">
          <cell r="A2686" t="str">
            <v xml:space="preserve">SPC </v>
          </cell>
        </row>
        <row r="2687">
          <cell r="A2687" t="str">
            <v xml:space="preserve">LPA </v>
          </cell>
        </row>
        <row r="2688">
          <cell r="A2688" t="str">
            <v xml:space="preserve">LEN </v>
          </cell>
        </row>
        <row r="2689">
          <cell r="A2689" t="str">
            <v xml:space="preserve">MAD </v>
          </cell>
        </row>
        <row r="2690">
          <cell r="A2690" t="str">
            <v xml:space="preserve">TOJ </v>
          </cell>
        </row>
        <row r="2691">
          <cell r="A2691" t="str">
            <v xml:space="preserve">AGP </v>
          </cell>
        </row>
        <row r="2692">
          <cell r="A2692" t="str">
            <v xml:space="preserve">MLN </v>
          </cell>
        </row>
        <row r="2693">
          <cell r="A2693" t="str">
            <v xml:space="preserve">MAH </v>
          </cell>
        </row>
        <row r="2694">
          <cell r="A2694" t="str">
            <v xml:space="preserve">MJV </v>
          </cell>
        </row>
        <row r="2695">
          <cell r="A2695" t="str">
            <v xml:space="preserve">PMI </v>
          </cell>
        </row>
        <row r="2696">
          <cell r="A2696" t="str">
            <v xml:space="preserve">PNA </v>
          </cell>
        </row>
        <row r="2697">
          <cell r="A2697" t="str">
            <v xml:space="preserve">REU </v>
          </cell>
        </row>
        <row r="2698">
          <cell r="A2698" t="str">
            <v xml:space="preserve">QSA </v>
          </cell>
        </row>
        <row r="2699">
          <cell r="A2699" t="str">
            <v xml:space="preserve">SLM </v>
          </cell>
        </row>
        <row r="2700">
          <cell r="A2700" t="str">
            <v xml:space="preserve">EAS </v>
          </cell>
        </row>
        <row r="2701">
          <cell r="A2701" t="str">
            <v xml:space="preserve">SDR </v>
          </cell>
        </row>
        <row r="2702">
          <cell r="A2702" t="str">
            <v xml:space="preserve">SCQ </v>
          </cell>
        </row>
        <row r="2703">
          <cell r="A2703" t="str">
            <v xml:space="preserve">ZAZ </v>
          </cell>
        </row>
        <row r="2704">
          <cell r="A2704" t="str">
            <v xml:space="preserve">SVQ </v>
          </cell>
        </row>
        <row r="2705">
          <cell r="A2705" t="str">
            <v xml:space="preserve">VLC </v>
          </cell>
        </row>
        <row r="2706">
          <cell r="A2706" t="str">
            <v xml:space="preserve">VLL </v>
          </cell>
        </row>
        <row r="2707">
          <cell r="A2707" t="str">
            <v xml:space="preserve">VGO </v>
          </cell>
        </row>
        <row r="2708">
          <cell r="A2708" t="str">
            <v xml:space="preserve">VIT </v>
          </cell>
        </row>
        <row r="2709">
          <cell r="A2709" t="str">
            <v xml:space="preserve">ADP </v>
          </cell>
        </row>
        <row r="2710">
          <cell r="A2710" t="str">
            <v xml:space="preserve">BTC </v>
          </cell>
        </row>
        <row r="2711">
          <cell r="A2711" t="str">
            <v xml:space="preserve">CMB </v>
          </cell>
        </row>
        <row r="2712">
          <cell r="A2712" t="str">
            <v xml:space="preserve">GOY </v>
          </cell>
        </row>
        <row r="2713">
          <cell r="A2713" t="str">
            <v xml:space="preserve">JAF </v>
          </cell>
        </row>
        <row r="2714">
          <cell r="A2714" t="str">
            <v xml:space="preserve">TRR </v>
          </cell>
        </row>
        <row r="2715">
          <cell r="A2715" t="str">
            <v xml:space="preserve">SLU </v>
          </cell>
        </row>
        <row r="2716">
          <cell r="A2716" t="str">
            <v xml:space="preserve">UVF </v>
          </cell>
        </row>
        <row r="2717">
          <cell r="A2717" t="str">
            <v xml:space="preserve">FSP </v>
          </cell>
        </row>
        <row r="2718">
          <cell r="A2718" t="str">
            <v xml:space="preserve">SVD </v>
          </cell>
        </row>
        <row r="2719">
          <cell r="A2719" t="str">
            <v xml:space="preserve">UNI </v>
          </cell>
        </row>
        <row r="2720">
          <cell r="A2720" t="str">
            <v xml:space="preserve">ALJ </v>
          </cell>
        </row>
        <row r="2721">
          <cell r="A2721" t="str">
            <v xml:space="preserve">BIY </v>
          </cell>
        </row>
        <row r="2722">
          <cell r="A2722" t="str">
            <v xml:space="preserve">BFN </v>
          </cell>
        </row>
        <row r="2723">
          <cell r="A2723" t="str">
            <v xml:space="preserve">CPT </v>
          </cell>
        </row>
        <row r="2724">
          <cell r="A2724" t="str">
            <v xml:space="preserve">CDO </v>
          </cell>
        </row>
        <row r="2725">
          <cell r="A2725" t="str">
            <v xml:space="preserve">DUR </v>
          </cell>
        </row>
        <row r="2726">
          <cell r="A2726" t="str">
            <v xml:space="preserve">VIR </v>
          </cell>
        </row>
        <row r="2727">
          <cell r="A2727" t="str">
            <v xml:space="preserve">ELS </v>
          </cell>
        </row>
        <row r="2728">
          <cell r="A2728" t="str">
            <v xml:space="preserve">EMG </v>
          </cell>
        </row>
        <row r="2729">
          <cell r="A2729" t="str">
            <v xml:space="preserve">FCB </v>
          </cell>
        </row>
        <row r="2730">
          <cell r="A2730" t="str">
            <v xml:space="preserve">GRJ </v>
          </cell>
        </row>
        <row r="2731">
          <cell r="A2731" t="str">
            <v xml:space="preserve">GIY </v>
          </cell>
        </row>
        <row r="2732">
          <cell r="A2732" t="str">
            <v xml:space="preserve">GCJ </v>
          </cell>
        </row>
        <row r="2733">
          <cell r="A2733" t="str">
            <v xml:space="preserve">HRS </v>
          </cell>
        </row>
        <row r="2734">
          <cell r="A2734" t="str">
            <v xml:space="preserve">HLW </v>
          </cell>
        </row>
        <row r="2735">
          <cell r="A2735" t="str">
            <v xml:space="preserve">HDS </v>
          </cell>
        </row>
        <row r="2736">
          <cell r="A2736" t="str">
            <v xml:space="preserve">JNB </v>
          </cell>
        </row>
        <row r="2737">
          <cell r="A2737" t="str">
            <v xml:space="preserve">KIM </v>
          </cell>
        </row>
        <row r="2738">
          <cell r="A2738" t="str">
            <v xml:space="preserve">KLZ </v>
          </cell>
        </row>
        <row r="2739">
          <cell r="A2739" t="str">
            <v xml:space="preserve">KXE </v>
          </cell>
        </row>
        <row r="2740">
          <cell r="A2740" t="str">
            <v xml:space="preserve">KOF </v>
          </cell>
        </row>
        <row r="2741">
          <cell r="A2741" t="str">
            <v xml:space="preserve">KMH </v>
          </cell>
        </row>
        <row r="2742">
          <cell r="A2742" t="str">
            <v xml:space="preserve">LAY </v>
          </cell>
        </row>
        <row r="2743">
          <cell r="A2743" t="str">
            <v xml:space="preserve">SDB </v>
          </cell>
        </row>
        <row r="2744">
          <cell r="A2744" t="str">
            <v xml:space="preserve">HLA </v>
          </cell>
        </row>
        <row r="2745">
          <cell r="A2745" t="str">
            <v xml:space="preserve">LMR </v>
          </cell>
        </row>
        <row r="2746">
          <cell r="A2746" t="str">
            <v xml:space="preserve">LCD </v>
          </cell>
        </row>
        <row r="2747">
          <cell r="A2747" t="str">
            <v xml:space="preserve">MBD </v>
          </cell>
        </row>
        <row r="2748">
          <cell r="A2748" t="str">
            <v xml:space="preserve">AAM </v>
          </cell>
        </row>
        <row r="2749">
          <cell r="A2749" t="str">
            <v xml:space="preserve">LLE </v>
          </cell>
        </row>
        <row r="2750">
          <cell r="A2750" t="str">
            <v xml:space="preserve">MGH </v>
          </cell>
        </row>
        <row r="2751">
          <cell r="A2751" t="str">
            <v xml:space="preserve">NLP </v>
          </cell>
        </row>
        <row r="2752">
          <cell r="A2752" t="str">
            <v xml:space="preserve">OUH </v>
          </cell>
        </row>
        <row r="2753">
          <cell r="A2753" t="str">
            <v xml:space="preserve">PHW </v>
          </cell>
        </row>
        <row r="2754">
          <cell r="A2754" t="str">
            <v xml:space="preserve">PZB </v>
          </cell>
        </row>
        <row r="2755">
          <cell r="A2755" t="str">
            <v xml:space="preserve">PTG </v>
          </cell>
        </row>
        <row r="2756">
          <cell r="A2756" t="str">
            <v xml:space="preserve">NTY </v>
          </cell>
        </row>
        <row r="2757">
          <cell r="A2757" t="str">
            <v xml:space="preserve">PBZ </v>
          </cell>
        </row>
        <row r="2758">
          <cell r="A2758" t="str">
            <v xml:space="preserve">AFD </v>
          </cell>
        </row>
        <row r="2759">
          <cell r="A2759" t="str">
            <v xml:space="preserve">PLZ </v>
          </cell>
        </row>
        <row r="2760">
          <cell r="A2760" t="str">
            <v xml:space="preserve">PRY </v>
          </cell>
        </row>
        <row r="2761">
          <cell r="A2761" t="str">
            <v xml:space="preserve">PRK </v>
          </cell>
        </row>
        <row r="2762">
          <cell r="A2762" t="str">
            <v xml:space="preserve">RVO </v>
          </cell>
        </row>
        <row r="2763">
          <cell r="A2763" t="str">
            <v xml:space="preserve">RCB </v>
          </cell>
        </row>
        <row r="2764">
          <cell r="A2764" t="str">
            <v xml:space="preserve">ROD </v>
          </cell>
        </row>
        <row r="2765">
          <cell r="A2765" t="str">
            <v xml:space="preserve">ZEC </v>
          </cell>
        </row>
        <row r="2766">
          <cell r="A2766" t="str">
            <v xml:space="preserve">SIS </v>
          </cell>
        </row>
        <row r="2767">
          <cell r="A2767" t="str">
            <v xml:space="preserve">SZK </v>
          </cell>
        </row>
        <row r="2768">
          <cell r="A2768" t="str">
            <v xml:space="preserve">SBU </v>
          </cell>
        </row>
        <row r="2769">
          <cell r="A2769" t="str">
            <v xml:space="preserve">LTA </v>
          </cell>
        </row>
        <row r="2770">
          <cell r="A2770" t="str">
            <v xml:space="preserve">ULD </v>
          </cell>
        </row>
        <row r="2771">
          <cell r="A2771" t="str">
            <v xml:space="preserve">UTT </v>
          </cell>
        </row>
        <row r="2772">
          <cell r="A2772" t="str">
            <v xml:space="preserve">UTN </v>
          </cell>
        </row>
        <row r="2773">
          <cell r="A2773" t="str">
            <v xml:space="preserve">VRE </v>
          </cell>
        </row>
        <row r="2774">
          <cell r="A2774" t="str">
            <v xml:space="preserve">VRU </v>
          </cell>
        </row>
        <row r="2775">
          <cell r="A2775" t="str">
            <v xml:space="preserve">WEL </v>
          </cell>
        </row>
        <row r="2776">
          <cell r="A2776" t="str">
            <v xml:space="preserve">ATB </v>
          </cell>
        </row>
        <row r="2777">
          <cell r="A2777" t="str">
            <v xml:space="preserve">DOG </v>
          </cell>
        </row>
        <row r="2778">
          <cell r="A2778" t="str">
            <v xml:space="preserve">ELF </v>
          </cell>
        </row>
        <row r="2779">
          <cell r="A2779" t="str">
            <v xml:space="preserve">EBD </v>
          </cell>
        </row>
        <row r="2780">
          <cell r="A2780" t="str">
            <v xml:space="preserve">EGN </v>
          </cell>
        </row>
        <row r="2781">
          <cell r="A2781" t="str">
            <v xml:space="preserve">JUB </v>
          </cell>
        </row>
        <row r="2782">
          <cell r="A2782" t="str">
            <v xml:space="preserve">KSL </v>
          </cell>
        </row>
        <row r="2783">
          <cell r="A2783" t="str">
            <v xml:space="preserve">KRT </v>
          </cell>
        </row>
        <row r="2784">
          <cell r="A2784" t="str">
            <v xml:space="preserve">KST </v>
          </cell>
        </row>
        <row r="2785">
          <cell r="A2785" t="str">
            <v xml:space="preserve">MAK </v>
          </cell>
        </row>
        <row r="2786">
          <cell r="A2786" t="str">
            <v xml:space="preserve">NHF </v>
          </cell>
        </row>
        <row r="2787">
          <cell r="A2787" t="str">
            <v xml:space="preserve">PZU </v>
          </cell>
        </row>
        <row r="2788">
          <cell r="A2788" t="str">
            <v xml:space="preserve">WHF </v>
          </cell>
        </row>
        <row r="2789">
          <cell r="A2789" t="str">
            <v xml:space="preserve">WUU </v>
          </cell>
        </row>
        <row r="2790">
          <cell r="A2790" t="str">
            <v xml:space="preserve">CJU </v>
          </cell>
        </row>
        <row r="2791">
          <cell r="A2791" t="str">
            <v xml:space="preserve">CHF </v>
          </cell>
        </row>
        <row r="2792">
          <cell r="A2792" t="str">
            <v xml:space="preserve">CJJ </v>
          </cell>
        </row>
        <row r="2793">
          <cell r="A2793" t="str">
            <v xml:space="preserve">KAG </v>
          </cell>
        </row>
        <row r="2794">
          <cell r="A2794" t="str">
            <v xml:space="preserve">KUV </v>
          </cell>
        </row>
        <row r="2795">
          <cell r="A2795" t="str">
            <v xml:space="preserve">KWJ </v>
          </cell>
        </row>
        <row r="2796">
          <cell r="A2796" t="str">
            <v xml:space="preserve">MPK </v>
          </cell>
        </row>
        <row r="2797">
          <cell r="A2797" t="str">
            <v xml:space="preserve">OSN </v>
          </cell>
        </row>
        <row r="2798">
          <cell r="A2798" t="str">
            <v xml:space="preserve">KPO </v>
          </cell>
        </row>
        <row r="2799">
          <cell r="A2799" t="str">
            <v xml:space="preserve">PUS </v>
          </cell>
        </row>
        <row r="2800">
          <cell r="A2800" t="str">
            <v xml:space="preserve">FNJ </v>
          </cell>
        </row>
        <row r="2801">
          <cell r="A2801" t="str">
            <v xml:space="preserve">SSN </v>
          </cell>
        </row>
        <row r="2802">
          <cell r="A2802" t="str">
            <v xml:space="preserve">SEL </v>
          </cell>
        </row>
        <row r="2803">
          <cell r="A2803" t="str">
            <v xml:space="preserve">SHO </v>
          </cell>
        </row>
        <row r="2804">
          <cell r="A2804" t="str">
            <v xml:space="preserve">SWU </v>
          </cell>
        </row>
        <row r="2805">
          <cell r="A2805" t="str">
            <v xml:space="preserve">TAE </v>
          </cell>
        </row>
        <row r="2806">
          <cell r="A2806" t="str">
            <v xml:space="preserve">USN </v>
          </cell>
        </row>
        <row r="2807">
          <cell r="A2807" t="str">
            <v xml:space="preserve">WJU </v>
          </cell>
        </row>
        <row r="2808">
          <cell r="A2808" t="str">
            <v xml:space="preserve">YEC </v>
          </cell>
        </row>
        <row r="2809">
          <cell r="A2809" t="str">
            <v xml:space="preserve">RSU </v>
          </cell>
        </row>
        <row r="2810">
          <cell r="A2810" t="str">
            <v xml:space="preserve">ORG </v>
          </cell>
        </row>
        <row r="2811">
          <cell r="A2811" t="str">
            <v xml:space="preserve">PBM </v>
          </cell>
        </row>
        <row r="2812">
          <cell r="A2812" t="str">
            <v xml:space="preserve">MTS </v>
          </cell>
        </row>
        <row r="2813">
          <cell r="A2813" t="str">
            <v xml:space="preserve">ALP </v>
          </cell>
        </row>
        <row r="2814">
          <cell r="A2814" t="str">
            <v xml:space="preserve">DAM </v>
          </cell>
        </row>
        <row r="2815">
          <cell r="A2815" t="str">
            <v xml:space="preserve">DEZ </v>
          </cell>
        </row>
        <row r="2816">
          <cell r="A2816" t="str">
            <v xml:space="preserve">KAC </v>
          </cell>
        </row>
        <row r="2817">
          <cell r="A2817" t="str">
            <v xml:space="preserve">LTK </v>
          </cell>
        </row>
        <row r="2818">
          <cell r="A2818" t="str">
            <v xml:space="preserve">PMS </v>
          </cell>
        </row>
        <row r="2819">
          <cell r="A2819" t="str">
            <v xml:space="preserve">DYU </v>
          </cell>
        </row>
        <row r="2820">
          <cell r="A2820" t="str">
            <v xml:space="preserve">LBD </v>
          </cell>
        </row>
        <row r="2821">
          <cell r="A2821" t="str">
            <v xml:space="preserve">KHH </v>
          </cell>
        </row>
        <row r="2822">
          <cell r="A2822" t="str">
            <v xml:space="preserve">TPE </v>
          </cell>
        </row>
        <row r="2823">
          <cell r="A2823" t="str">
            <v xml:space="preserve">ARK </v>
          </cell>
        </row>
        <row r="2824">
          <cell r="A2824" t="str">
            <v xml:space="preserve">BKZ </v>
          </cell>
        </row>
        <row r="2825">
          <cell r="A2825" t="str">
            <v xml:space="preserve">DAR </v>
          </cell>
        </row>
        <row r="2826">
          <cell r="A2826" t="str">
            <v xml:space="preserve">DOD </v>
          </cell>
        </row>
        <row r="2827">
          <cell r="A2827" t="str">
            <v xml:space="preserve">IRI </v>
          </cell>
        </row>
        <row r="2828">
          <cell r="A2828" t="str">
            <v xml:space="preserve">TKQ </v>
          </cell>
        </row>
        <row r="2829">
          <cell r="A2829" t="str">
            <v xml:space="preserve">JRO </v>
          </cell>
        </row>
        <row r="2830">
          <cell r="A2830" t="str">
            <v xml:space="preserve">KIY </v>
          </cell>
        </row>
        <row r="2831">
          <cell r="A2831" t="str">
            <v xml:space="preserve">LKY </v>
          </cell>
        </row>
        <row r="2832">
          <cell r="A2832" t="str">
            <v xml:space="preserve">LDI </v>
          </cell>
        </row>
        <row r="2833">
          <cell r="A2833" t="str">
            <v xml:space="preserve">MFA </v>
          </cell>
        </row>
        <row r="2834">
          <cell r="A2834" t="str">
            <v xml:space="preserve">XMI </v>
          </cell>
        </row>
        <row r="2835">
          <cell r="A2835" t="str">
            <v xml:space="preserve">MBI </v>
          </cell>
        </row>
        <row r="2836">
          <cell r="A2836" t="str">
            <v xml:space="preserve">MYW </v>
          </cell>
        </row>
        <row r="2837">
          <cell r="A2837" t="str">
            <v xml:space="preserve">MUZ </v>
          </cell>
        </row>
        <row r="2838">
          <cell r="A2838" t="str">
            <v xml:space="preserve">MWZ </v>
          </cell>
        </row>
        <row r="2839">
          <cell r="A2839" t="str">
            <v xml:space="preserve">NCH </v>
          </cell>
        </row>
        <row r="2840">
          <cell r="A2840" t="str">
            <v xml:space="preserve">JOM </v>
          </cell>
        </row>
        <row r="2841">
          <cell r="A2841" t="str">
            <v xml:space="preserve">ZNZ </v>
          </cell>
        </row>
        <row r="2842">
          <cell r="A2842" t="str">
            <v xml:space="preserve">SHY </v>
          </cell>
        </row>
        <row r="2843">
          <cell r="A2843" t="str">
            <v xml:space="preserve">SGX </v>
          </cell>
        </row>
        <row r="2844">
          <cell r="A2844" t="str">
            <v xml:space="preserve">SUT </v>
          </cell>
        </row>
        <row r="2845">
          <cell r="A2845" t="str">
            <v xml:space="preserve">TBO </v>
          </cell>
        </row>
        <row r="2846">
          <cell r="A2846" t="str">
            <v xml:space="preserve">TGT </v>
          </cell>
        </row>
        <row r="2847">
          <cell r="A2847" t="str">
            <v xml:space="preserve">BKK </v>
          </cell>
        </row>
        <row r="2848">
          <cell r="A2848" t="str">
            <v xml:space="preserve">CNX </v>
          </cell>
        </row>
        <row r="2849">
          <cell r="A2849" t="str">
            <v xml:space="preserve">CEI </v>
          </cell>
        </row>
        <row r="2850">
          <cell r="A2850" t="str">
            <v xml:space="preserve">QHI </v>
          </cell>
        </row>
        <row r="2851">
          <cell r="A2851" t="str">
            <v xml:space="preserve">HDY </v>
          </cell>
        </row>
        <row r="2852">
          <cell r="A2852" t="str">
            <v xml:space="preserve">HHQ </v>
          </cell>
        </row>
        <row r="2853">
          <cell r="A2853" t="str">
            <v xml:space="preserve">USM </v>
          </cell>
        </row>
        <row r="2854">
          <cell r="A2854" t="str">
            <v xml:space="preserve">KKC </v>
          </cell>
        </row>
        <row r="2855">
          <cell r="A2855" t="str">
            <v xml:space="preserve">KBV </v>
          </cell>
        </row>
        <row r="2856">
          <cell r="A2856" t="str">
            <v xml:space="preserve">LPT </v>
          </cell>
        </row>
        <row r="2857">
          <cell r="A2857" t="str">
            <v xml:space="preserve">LOE </v>
          </cell>
        </row>
        <row r="2858">
          <cell r="A2858" t="str">
            <v xml:space="preserve">HGN </v>
          </cell>
        </row>
        <row r="2859">
          <cell r="A2859" t="str">
            <v xml:space="preserve">MAQ </v>
          </cell>
        </row>
        <row r="2860">
          <cell r="A2860" t="str">
            <v xml:space="preserve">KOP </v>
          </cell>
        </row>
        <row r="2861">
          <cell r="A2861" t="str">
            <v xml:space="preserve">NAK </v>
          </cell>
        </row>
        <row r="2862">
          <cell r="A2862" t="str">
            <v xml:space="preserve">NST </v>
          </cell>
        </row>
        <row r="2863">
          <cell r="A2863" t="str">
            <v xml:space="preserve">NNT </v>
          </cell>
        </row>
        <row r="2864">
          <cell r="A2864" t="str">
            <v xml:space="preserve">NAW </v>
          </cell>
        </row>
        <row r="2865">
          <cell r="A2865" t="str">
            <v xml:space="preserve">PAN </v>
          </cell>
        </row>
        <row r="2866">
          <cell r="A2866" t="str">
            <v xml:space="preserve">UTP </v>
          </cell>
        </row>
        <row r="2867">
          <cell r="A2867" t="str">
            <v xml:space="preserve">PHS </v>
          </cell>
        </row>
        <row r="2868">
          <cell r="A2868" t="str">
            <v xml:space="preserve">PRH </v>
          </cell>
        </row>
        <row r="2869">
          <cell r="A2869" t="str">
            <v xml:space="preserve">HKT </v>
          </cell>
        </row>
        <row r="2870">
          <cell r="A2870" t="str">
            <v xml:space="preserve">UNN </v>
          </cell>
        </row>
        <row r="2871">
          <cell r="A2871" t="str">
            <v xml:space="preserve">SNO </v>
          </cell>
        </row>
        <row r="2872">
          <cell r="A2872" t="str">
            <v xml:space="preserve">SGZ </v>
          </cell>
        </row>
        <row r="2873">
          <cell r="A2873" t="str">
            <v xml:space="preserve">THS </v>
          </cell>
        </row>
        <row r="2874">
          <cell r="A2874" t="str">
            <v xml:space="preserve">URT </v>
          </cell>
        </row>
        <row r="2875">
          <cell r="A2875" t="str">
            <v xml:space="preserve">TKT </v>
          </cell>
        </row>
        <row r="2876">
          <cell r="A2876" t="str">
            <v xml:space="preserve">TST </v>
          </cell>
        </row>
        <row r="2877">
          <cell r="A2877" t="str">
            <v xml:space="preserve">UBP </v>
          </cell>
        </row>
        <row r="2878">
          <cell r="A2878" t="str">
            <v xml:space="preserve">UTH </v>
          </cell>
        </row>
        <row r="2879">
          <cell r="A2879" t="str">
            <v xml:space="preserve">UTR </v>
          </cell>
        </row>
        <row r="2880">
          <cell r="A2880" t="str">
            <v xml:space="preserve">LFW </v>
          </cell>
        </row>
        <row r="2881">
          <cell r="A2881" t="str">
            <v xml:space="preserve">LRL </v>
          </cell>
        </row>
        <row r="2882">
          <cell r="A2882" t="str">
            <v xml:space="preserve">HPA </v>
          </cell>
        </row>
        <row r="2883">
          <cell r="A2883" t="str">
            <v xml:space="preserve">NTT </v>
          </cell>
        </row>
        <row r="2884">
          <cell r="A2884" t="str">
            <v xml:space="preserve">TBU </v>
          </cell>
        </row>
        <row r="2885">
          <cell r="A2885" t="str">
            <v xml:space="preserve">VAV </v>
          </cell>
        </row>
        <row r="2886">
          <cell r="A2886" t="str">
            <v xml:space="preserve">POS </v>
          </cell>
        </row>
        <row r="2887">
          <cell r="A2887" t="str">
            <v xml:space="preserve">AEH </v>
          </cell>
        </row>
        <row r="2888">
          <cell r="A2888" t="str">
            <v xml:space="preserve">OTC </v>
          </cell>
        </row>
        <row r="2889">
          <cell r="A2889" t="str">
            <v xml:space="preserve">OGR </v>
          </cell>
        </row>
        <row r="2890">
          <cell r="A2890" t="str">
            <v xml:space="preserve">OUT </v>
          </cell>
        </row>
        <row r="2891">
          <cell r="A2891" t="str">
            <v xml:space="preserve">FYT </v>
          </cell>
        </row>
        <row r="2892">
          <cell r="A2892" t="str">
            <v xml:space="preserve">AMO </v>
          </cell>
        </row>
        <row r="2893">
          <cell r="A2893" t="str">
            <v xml:space="preserve">MQQ </v>
          </cell>
        </row>
        <row r="2894">
          <cell r="A2894" t="str">
            <v xml:space="preserve">NDJ </v>
          </cell>
        </row>
        <row r="2895">
          <cell r="A2895" t="str">
            <v xml:space="preserve">PLF </v>
          </cell>
        </row>
        <row r="2896">
          <cell r="A2896" t="str">
            <v xml:space="preserve">SRH </v>
          </cell>
        </row>
        <row r="2897">
          <cell r="A2897" t="str">
            <v xml:space="preserve">BRQ </v>
          </cell>
        </row>
        <row r="2898">
          <cell r="A2898" t="str">
            <v xml:space="preserve">KLV </v>
          </cell>
        </row>
        <row r="2899">
          <cell r="A2899" t="str">
            <v xml:space="preserve">OSR </v>
          </cell>
        </row>
        <row r="2900">
          <cell r="A2900" t="str">
            <v xml:space="preserve">PED </v>
          </cell>
        </row>
        <row r="2901">
          <cell r="A2901" t="str">
            <v xml:space="preserve">PRG </v>
          </cell>
        </row>
        <row r="2902">
          <cell r="A2902" t="str">
            <v xml:space="preserve">UHE </v>
          </cell>
        </row>
        <row r="2903">
          <cell r="A2903" t="str">
            <v xml:space="preserve">DJE </v>
          </cell>
        </row>
        <row r="2904">
          <cell r="A2904" t="str">
            <v xml:space="preserve">EBM </v>
          </cell>
        </row>
        <row r="2905">
          <cell r="A2905" t="str">
            <v xml:space="preserve">GAF </v>
          </cell>
        </row>
        <row r="2906">
          <cell r="A2906" t="str">
            <v xml:space="preserve">MIR </v>
          </cell>
        </row>
        <row r="2907">
          <cell r="A2907" t="str">
            <v xml:space="preserve">SFA </v>
          </cell>
        </row>
        <row r="2908">
          <cell r="A2908" t="str">
            <v xml:space="preserve">TBJ </v>
          </cell>
        </row>
        <row r="2909">
          <cell r="A2909" t="str">
            <v xml:space="preserve">TOE </v>
          </cell>
        </row>
        <row r="2910">
          <cell r="A2910" t="str">
            <v xml:space="preserve">TUN </v>
          </cell>
        </row>
        <row r="2911">
          <cell r="A2911" t="str">
            <v xml:space="preserve">ADA </v>
          </cell>
        </row>
        <row r="2912">
          <cell r="A2912" t="str">
            <v xml:space="preserve">ADF </v>
          </cell>
        </row>
        <row r="2913">
          <cell r="A2913" t="str">
            <v xml:space="preserve">AJI </v>
          </cell>
        </row>
        <row r="2914">
          <cell r="A2914" t="str">
            <v xml:space="preserve">ESB </v>
          </cell>
        </row>
        <row r="2915">
          <cell r="A2915" t="str">
            <v xml:space="preserve">AYT </v>
          </cell>
        </row>
        <row r="2916">
          <cell r="A2916" t="str">
            <v xml:space="preserve">EDO </v>
          </cell>
        </row>
        <row r="2917">
          <cell r="A2917" t="str">
            <v xml:space="preserve">BAL </v>
          </cell>
        </row>
        <row r="2918">
          <cell r="A2918" t="str">
            <v xml:space="preserve">YEI </v>
          </cell>
        </row>
        <row r="2919">
          <cell r="A2919" t="str">
            <v xml:space="preserve">CKZ </v>
          </cell>
        </row>
        <row r="2920">
          <cell r="A2920" t="str">
            <v xml:space="preserve">DNZ </v>
          </cell>
        </row>
        <row r="2921">
          <cell r="A2921" t="str">
            <v xml:space="preserve">DIY </v>
          </cell>
        </row>
        <row r="2922">
          <cell r="A2922" t="str">
            <v xml:space="preserve">EZS </v>
          </cell>
        </row>
        <row r="2923">
          <cell r="A2923" t="str">
            <v xml:space="preserve">ERC </v>
          </cell>
        </row>
        <row r="2924">
          <cell r="A2924" t="str">
            <v xml:space="preserve">ERZ </v>
          </cell>
        </row>
        <row r="2925">
          <cell r="A2925" t="str">
            <v xml:space="preserve">GZT </v>
          </cell>
        </row>
        <row r="2926">
          <cell r="A2926" t="str">
            <v xml:space="preserve">ISE </v>
          </cell>
        </row>
        <row r="2927">
          <cell r="A2927" t="str">
            <v xml:space="preserve">IST </v>
          </cell>
        </row>
        <row r="2928">
          <cell r="A2928" t="str">
            <v xml:space="preserve">SAW </v>
          </cell>
        </row>
        <row r="2929">
          <cell r="A2929" t="str">
            <v xml:space="preserve">ADB </v>
          </cell>
        </row>
        <row r="2930">
          <cell r="A2930" t="str">
            <v xml:space="preserve">KCM </v>
          </cell>
        </row>
        <row r="2931">
          <cell r="A2931" t="str">
            <v xml:space="preserve">KSY </v>
          </cell>
        </row>
        <row r="2932">
          <cell r="A2932" t="str">
            <v xml:space="preserve">ASR </v>
          </cell>
        </row>
        <row r="2933">
          <cell r="A2933" t="str">
            <v xml:space="preserve">KYA </v>
          </cell>
        </row>
        <row r="2934">
          <cell r="A2934" t="str">
            <v xml:space="preserve">MLX </v>
          </cell>
        </row>
        <row r="2935">
          <cell r="A2935" t="str">
            <v xml:space="preserve">MQM </v>
          </cell>
        </row>
        <row r="2936">
          <cell r="A2936" t="str">
            <v xml:space="preserve">BJV </v>
          </cell>
        </row>
        <row r="2937">
          <cell r="A2937" t="str">
            <v xml:space="preserve">DLM </v>
          </cell>
        </row>
        <row r="2938">
          <cell r="A2938" t="str">
            <v xml:space="preserve">MSR </v>
          </cell>
        </row>
        <row r="2939">
          <cell r="A2939" t="str">
            <v xml:space="preserve">NAV </v>
          </cell>
        </row>
        <row r="2940">
          <cell r="A2940" t="str">
            <v xml:space="preserve">SZF </v>
          </cell>
        </row>
        <row r="2941">
          <cell r="A2941" t="str">
            <v xml:space="preserve">SFQ </v>
          </cell>
        </row>
        <row r="2942">
          <cell r="A2942" t="str">
            <v xml:space="preserve">SXZ </v>
          </cell>
        </row>
        <row r="2943">
          <cell r="A2943" t="str">
            <v xml:space="preserve">VAS </v>
          </cell>
        </row>
        <row r="2944">
          <cell r="A2944" t="str">
            <v xml:space="preserve">TEQ </v>
          </cell>
        </row>
        <row r="2945">
          <cell r="A2945" t="str">
            <v xml:space="preserve">TZX </v>
          </cell>
        </row>
        <row r="2946">
          <cell r="A2946" t="str">
            <v xml:space="preserve">VAN </v>
          </cell>
        </row>
        <row r="2947">
          <cell r="A2947" t="str">
            <v xml:space="preserve">ASB </v>
          </cell>
        </row>
        <row r="2948">
          <cell r="A2948" t="str">
            <v xml:space="preserve">GDT </v>
          </cell>
        </row>
        <row r="2949">
          <cell r="A2949" t="str">
            <v xml:space="preserve">FUN </v>
          </cell>
        </row>
        <row r="2950">
          <cell r="A2950" t="str">
            <v xml:space="preserve">EBB </v>
          </cell>
        </row>
        <row r="2951">
          <cell r="A2951" t="str">
            <v xml:space="preserve">ULU </v>
          </cell>
        </row>
        <row r="2952">
          <cell r="A2952" t="str">
            <v xml:space="preserve">KSE </v>
          </cell>
        </row>
        <row r="2953">
          <cell r="A2953" t="str">
            <v xml:space="preserve">MBQ </v>
          </cell>
        </row>
        <row r="2954">
          <cell r="A2954" t="str">
            <v xml:space="preserve">SRT </v>
          </cell>
        </row>
        <row r="2955">
          <cell r="A2955" t="str">
            <v xml:space="preserve">DNK </v>
          </cell>
        </row>
        <row r="2956">
          <cell r="A2956" t="str">
            <v xml:space="preserve">DOK </v>
          </cell>
        </row>
        <row r="2957">
          <cell r="A2957" t="str">
            <v xml:space="preserve">IFO </v>
          </cell>
        </row>
        <row r="2958">
          <cell r="A2958" t="str">
            <v xml:space="preserve">HRK </v>
          </cell>
        </row>
        <row r="2959">
          <cell r="A2959" t="str">
            <v xml:space="preserve">KBP </v>
          </cell>
        </row>
        <row r="2960">
          <cell r="A2960" t="str">
            <v xml:space="preserve">IEV </v>
          </cell>
        </row>
        <row r="2961">
          <cell r="A2961" t="str">
            <v xml:space="preserve">KWG </v>
          </cell>
        </row>
        <row r="2962">
          <cell r="A2962" t="str">
            <v xml:space="preserve">LWO </v>
          </cell>
        </row>
        <row r="2963">
          <cell r="A2963" t="str">
            <v xml:space="preserve">NLV </v>
          </cell>
        </row>
        <row r="2964">
          <cell r="A2964" t="str">
            <v xml:space="preserve">ODS </v>
          </cell>
        </row>
        <row r="2965">
          <cell r="A2965" t="str">
            <v xml:space="preserve">RWN </v>
          </cell>
        </row>
        <row r="2966">
          <cell r="A2966" t="str">
            <v xml:space="preserve">SIP </v>
          </cell>
        </row>
        <row r="2967">
          <cell r="A2967" t="str">
            <v xml:space="preserve">UDJ </v>
          </cell>
        </row>
        <row r="2968">
          <cell r="A2968" t="str">
            <v xml:space="preserve">VIN </v>
          </cell>
        </row>
        <row r="2969">
          <cell r="A2969" t="str">
            <v xml:space="preserve">OZH </v>
          </cell>
        </row>
        <row r="2970">
          <cell r="A2970" t="str">
            <v xml:space="preserve">BUD </v>
          </cell>
        </row>
        <row r="2971">
          <cell r="A2971" t="str">
            <v xml:space="preserve">DEB </v>
          </cell>
        </row>
        <row r="2972">
          <cell r="A2972" t="str">
            <v xml:space="preserve">QGY </v>
          </cell>
        </row>
        <row r="2973">
          <cell r="A2973" t="str">
            <v xml:space="preserve">SOB </v>
          </cell>
        </row>
        <row r="2974">
          <cell r="A2974" t="str">
            <v xml:space="preserve">ATI </v>
          </cell>
        </row>
        <row r="2975">
          <cell r="A2975" t="str">
            <v xml:space="preserve">CYR </v>
          </cell>
        </row>
        <row r="2976">
          <cell r="A2976" t="str">
            <v xml:space="preserve">DZO </v>
          </cell>
        </row>
        <row r="2977">
          <cell r="A2977" t="str">
            <v xml:space="preserve">PDP </v>
          </cell>
        </row>
        <row r="2978">
          <cell r="A2978" t="str">
            <v xml:space="preserve">MLZ </v>
          </cell>
        </row>
        <row r="2979">
          <cell r="A2979" t="str">
            <v xml:space="preserve">MVD </v>
          </cell>
        </row>
        <row r="2980">
          <cell r="A2980" t="str">
            <v xml:space="preserve">PDU </v>
          </cell>
        </row>
        <row r="2981">
          <cell r="A2981" t="str">
            <v xml:space="preserve">RVY </v>
          </cell>
        </row>
        <row r="2982">
          <cell r="A2982" t="str">
            <v xml:space="preserve">STY </v>
          </cell>
        </row>
        <row r="2983">
          <cell r="A2983" t="str">
            <v xml:space="preserve">TAW </v>
          </cell>
        </row>
        <row r="2984">
          <cell r="A2984" t="str">
            <v xml:space="preserve">TYT </v>
          </cell>
        </row>
        <row r="2985">
          <cell r="A2985" t="str">
            <v xml:space="preserve">ABR </v>
          </cell>
        </row>
        <row r="2986">
          <cell r="A2986" t="str">
            <v xml:space="preserve">ABI </v>
          </cell>
        </row>
        <row r="2987">
          <cell r="A2987" t="str">
            <v xml:space="preserve">CAK </v>
          </cell>
        </row>
        <row r="2988">
          <cell r="A2988" t="str">
            <v xml:space="preserve">ALB </v>
          </cell>
        </row>
        <row r="2989">
          <cell r="A2989" t="str">
            <v xml:space="preserve">ABQ </v>
          </cell>
        </row>
        <row r="2990">
          <cell r="A2990" t="str">
            <v xml:space="preserve">AEX </v>
          </cell>
        </row>
        <row r="2991">
          <cell r="A2991" t="str">
            <v xml:space="preserve">ABE </v>
          </cell>
        </row>
        <row r="2992">
          <cell r="A2992" t="str">
            <v xml:space="preserve">APN </v>
          </cell>
        </row>
        <row r="2993">
          <cell r="A2993" t="str">
            <v xml:space="preserve">AOO </v>
          </cell>
        </row>
        <row r="2994">
          <cell r="A2994" t="str">
            <v xml:space="preserve">AMA </v>
          </cell>
        </row>
        <row r="2995">
          <cell r="A2995" t="str">
            <v xml:space="preserve">ANC </v>
          </cell>
        </row>
        <row r="2996">
          <cell r="A2996" t="str">
            <v xml:space="preserve">ANI </v>
          </cell>
        </row>
        <row r="2997">
          <cell r="A2997" t="str">
            <v xml:space="preserve">ATW </v>
          </cell>
        </row>
        <row r="2998">
          <cell r="A2998" t="str">
            <v xml:space="preserve">DCA </v>
          </cell>
        </row>
        <row r="2999">
          <cell r="A2999" t="str">
            <v xml:space="preserve">AVL </v>
          </cell>
        </row>
        <row r="3000">
          <cell r="A3000" t="str">
            <v xml:space="preserve">ASE </v>
          </cell>
        </row>
        <row r="3001">
          <cell r="A3001" t="str">
            <v xml:space="preserve">AHN </v>
          </cell>
        </row>
        <row r="3002">
          <cell r="A3002" t="str">
            <v xml:space="preserve">ATL </v>
          </cell>
        </row>
        <row r="3003">
          <cell r="A3003" t="str">
            <v xml:space="preserve">ACY </v>
          </cell>
        </row>
        <row r="3004">
          <cell r="A3004" t="str">
            <v xml:space="preserve">AGS </v>
          </cell>
        </row>
        <row r="3005">
          <cell r="A3005" t="str">
            <v xml:space="preserve">AUS </v>
          </cell>
        </row>
        <row r="3006">
          <cell r="A3006" t="str">
            <v xml:space="preserve">BFL </v>
          </cell>
        </row>
        <row r="3007">
          <cell r="A3007" t="str">
            <v xml:space="preserve">BWI </v>
          </cell>
        </row>
        <row r="3008">
          <cell r="A3008" t="str">
            <v xml:space="preserve">BGR </v>
          </cell>
        </row>
        <row r="3009">
          <cell r="A3009" t="str">
            <v xml:space="preserve">BHB </v>
          </cell>
        </row>
        <row r="3010">
          <cell r="A3010" t="str">
            <v xml:space="preserve">BRW </v>
          </cell>
        </row>
        <row r="3011">
          <cell r="A3011" t="str">
            <v xml:space="preserve">BTR </v>
          </cell>
        </row>
        <row r="3012">
          <cell r="A3012" t="str">
            <v xml:space="preserve">BPT </v>
          </cell>
        </row>
        <row r="3013">
          <cell r="A3013" t="str">
            <v xml:space="preserve">BED </v>
          </cell>
        </row>
        <row r="3014">
          <cell r="A3014" t="str">
            <v xml:space="preserve">BLI </v>
          </cell>
        </row>
        <row r="3015">
          <cell r="A3015" t="str">
            <v xml:space="preserve">BJI </v>
          </cell>
        </row>
        <row r="3016">
          <cell r="A3016" t="str">
            <v xml:space="preserve">BET </v>
          </cell>
        </row>
        <row r="3017">
          <cell r="A3017" t="str">
            <v xml:space="preserve">BIL </v>
          </cell>
        </row>
        <row r="3018">
          <cell r="A3018" t="str">
            <v xml:space="preserve">BGM </v>
          </cell>
        </row>
        <row r="3019">
          <cell r="A3019" t="str">
            <v xml:space="preserve">BHM </v>
          </cell>
        </row>
        <row r="3020">
          <cell r="A3020" t="str">
            <v xml:space="preserve">BIS </v>
          </cell>
        </row>
        <row r="3021">
          <cell r="A3021" t="str">
            <v xml:space="preserve">BMI </v>
          </cell>
        </row>
        <row r="3022">
          <cell r="A3022" t="str">
            <v xml:space="preserve">BOI </v>
          </cell>
        </row>
        <row r="3023">
          <cell r="A3023" t="str">
            <v xml:space="preserve">BOS </v>
          </cell>
        </row>
        <row r="3024">
          <cell r="A3024" t="str">
            <v xml:space="preserve">BZN </v>
          </cell>
        </row>
        <row r="3025">
          <cell r="A3025" t="str">
            <v xml:space="preserve">BRD </v>
          </cell>
        </row>
        <row r="3026">
          <cell r="A3026" t="str">
            <v xml:space="preserve">BRO </v>
          </cell>
        </row>
        <row r="3027">
          <cell r="A3027" t="str">
            <v xml:space="preserve">BQK </v>
          </cell>
        </row>
        <row r="3028">
          <cell r="A3028" t="str">
            <v xml:space="preserve">BUF </v>
          </cell>
        </row>
        <row r="3029">
          <cell r="A3029" t="str">
            <v xml:space="preserve">IFP </v>
          </cell>
        </row>
        <row r="3030">
          <cell r="A3030" t="str">
            <v xml:space="preserve">BUR </v>
          </cell>
        </row>
        <row r="3031">
          <cell r="A3031" t="str">
            <v xml:space="preserve">BTV </v>
          </cell>
        </row>
        <row r="3032">
          <cell r="A3032" t="str">
            <v xml:space="preserve">BTM </v>
          </cell>
        </row>
        <row r="3033">
          <cell r="A3033" t="str">
            <v xml:space="preserve">CRQ </v>
          </cell>
        </row>
        <row r="3034">
          <cell r="A3034" t="str">
            <v xml:space="preserve">CPR </v>
          </cell>
        </row>
        <row r="3035">
          <cell r="A3035" t="str">
            <v xml:space="preserve">CDC </v>
          </cell>
        </row>
        <row r="3036">
          <cell r="A3036" t="str">
            <v xml:space="preserve">CID </v>
          </cell>
        </row>
        <row r="3037">
          <cell r="A3037" t="str">
            <v xml:space="preserve">IAD </v>
          </cell>
        </row>
        <row r="3038">
          <cell r="A3038" t="str">
            <v xml:space="preserve">CHS </v>
          </cell>
        </row>
        <row r="3039">
          <cell r="A3039" t="str">
            <v xml:space="preserve">CVX </v>
          </cell>
        </row>
        <row r="3040">
          <cell r="A3040" t="str">
            <v xml:space="preserve">CLT </v>
          </cell>
        </row>
        <row r="3041">
          <cell r="A3041" t="str">
            <v xml:space="preserve">CHO </v>
          </cell>
        </row>
        <row r="3042">
          <cell r="A3042" t="str">
            <v xml:space="preserve">CHA </v>
          </cell>
        </row>
        <row r="3043">
          <cell r="A3043" t="str">
            <v xml:space="preserve">CYS </v>
          </cell>
        </row>
        <row r="3044">
          <cell r="A3044" t="str">
            <v xml:space="preserve">ORD </v>
          </cell>
        </row>
        <row r="3045">
          <cell r="A3045" t="str">
            <v xml:space="preserve">MDW </v>
          </cell>
        </row>
        <row r="3046">
          <cell r="A3046" t="str">
            <v xml:space="preserve">CIC </v>
          </cell>
        </row>
        <row r="3047">
          <cell r="A3047" t="str">
            <v xml:space="preserve">CKB </v>
          </cell>
        </row>
        <row r="3048">
          <cell r="A3048" t="str">
            <v xml:space="preserve">CLE </v>
          </cell>
        </row>
        <row r="3049">
          <cell r="A3049" t="str">
            <v xml:space="preserve">COD </v>
          </cell>
        </row>
        <row r="3050">
          <cell r="A3050" t="str">
            <v xml:space="preserve">CLL </v>
          </cell>
        </row>
        <row r="3051">
          <cell r="A3051" t="str">
            <v xml:space="preserve">COS </v>
          </cell>
        </row>
        <row r="3052">
          <cell r="A3052" t="str">
            <v xml:space="preserve">CAE </v>
          </cell>
        </row>
        <row r="3053">
          <cell r="A3053" t="str">
            <v xml:space="preserve">CMH </v>
          </cell>
        </row>
        <row r="3054">
          <cell r="A3054" t="str">
            <v xml:space="preserve">CDV </v>
          </cell>
        </row>
        <row r="3055">
          <cell r="A3055" t="str">
            <v xml:space="preserve">CRP </v>
          </cell>
        </row>
        <row r="3056">
          <cell r="A3056" t="str">
            <v xml:space="preserve">CVG </v>
          </cell>
        </row>
        <row r="3057">
          <cell r="A3057" t="str">
            <v xml:space="preserve">CEC </v>
          </cell>
        </row>
        <row r="3058">
          <cell r="A3058" t="str">
            <v xml:space="preserve">DFW </v>
          </cell>
        </row>
        <row r="3059">
          <cell r="A3059" t="str">
            <v xml:space="preserve">DAL </v>
          </cell>
        </row>
        <row r="3060">
          <cell r="A3060" t="str">
            <v xml:space="preserve">DAY </v>
          </cell>
        </row>
        <row r="3061">
          <cell r="A3061" t="str">
            <v xml:space="preserve">DAB </v>
          </cell>
        </row>
        <row r="3062">
          <cell r="A3062" t="str">
            <v xml:space="preserve">SCC </v>
          </cell>
        </row>
        <row r="3063">
          <cell r="A3063" t="str">
            <v xml:space="preserve">DEC </v>
          </cell>
        </row>
        <row r="3064">
          <cell r="A3064" t="str">
            <v xml:space="preserve">DEN </v>
          </cell>
        </row>
        <row r="3065">
          <cell r="A3065" t="str">
            <v xml:space="preserve">DSM </v>
          </cell>
        </row>
        <row r="3066">
          <cell r="A3066" t="str">
            <v xml:space="preserve">DTW </v>
          </cell>
        </row>
        <row r="3067">
          <cell r="A3067" t="str">
            <v xml:space="preserve">DLG </v>
          </cell>
        </row>
        <row r="3068">
          <cell r="A3068" t="str">
            <v xml:space="preserve">DHN </v>
          </cell>
        </row>
        <row r="3069">
          <cell r="A3069" t="str">
            <v xml:space="preserve">DUJ </v>
          </cell>
        </row>
        <row r="3070">
          <cell r="A3070" t="str">
            <v xml:space="preserve">DBQ </v>
          </cell>
        </row>
        <row r="3071">
          <cell r="A3071" t="str">
            <v xml:space="preserve">DLH </v>
          </cell>
        </row>
        <row r="3072">
          <cell r="A3072" t="str">
            <v xml:space="preserve">DRO </v>
          </cell>
        </row>
        <row r="3073">
          <cell r="A3073" t="str">
            <v xml:space="preserve">EGE </v>
          </cell>
        </row>
        <row r="3074">
          <cell r="A3074" t="str">
            <v xml:space="preserve">EAU </v>
          </cell>
        </row>
        <row r="3075">
          <cell r="A3075" t="str">
            <v xml:space="preserve">ELP </v>
          </cell>
        </row>
        <row r="3076">
          <cell r="A3076" t="str">
            <v xml:space="preserve">EKO </v>
          </cell>
        </row>
        <row r="3077">
          <cell r="A3077" t="str">
            <v xml:space="preserve">ELM </v>
          </cell>
        </row>
        <row r="3078">
          <cell r="A3078" t="str">
            <v xml:space="preserve">ERI </v>
          </cell>
        </row>
        <row r="3079">
          <cell r="A3079" t="str">
            <v xml:space="preserve">EUG </v>
          </cell>
        </row>
        <row r="3080">
          <cell r="A3080" t="str">
            <v xml:space="preserve">ACV </v>
          </cell>
        </row>
        <row r="3081">
          <cell r="A3081" t="str">
            <v xml:space="preserve">EVV </v>
          </cell>
        </row>
        <row r="3082">
          <cell r="A3082" t="str">
            <v xml:space="preserve">FAI </v>
          </cell>
        </row>
        <row r="3083">
          <cell r="A3083" t="str">
            <v xml:space="preserve">INL </v>
          </cell>
        </row>
        <row r="3084">
          <cell r="A3084" t="str">
            <v xml:space="preserve">FAR </v>
          </cell>
        </row>
        <row r="3085">
          <cell r="A3085" t="str">
            <v xml:space="preserve">FMN </v>
          </cell>
        </row>
        <row r="3086">
          <cell r="A3086" t="str">
            <v xml:space="preserve">XNA </v>
          </cell>
        </row>
        <row r="3087">
          <cell r="A3087" t="str">
            <v xml:space="preserve">FLG </v>
          </cell>
        </row>
        <row r="3088">
          <cell r="A3088" t="str">
            <v xml:space="preserve">FNT </v>
          </cell>
        </row>
        <row r="3089">
          <cell r="A3089" t="str">
            <v xml:space="preserve">FLO </v>
          </cell>
        </row>
        <row r="3090">
          <cell r="A3090" t="str">
            <v xml:space="preserve">FLL </v>
          </cell>
        </row>
        <row r="3091">
          <cell r="A3091" t="str">
            <v xml:space="preserve">RSW </v>
          </cell>
        </row>
        <row r="3092">
          <cell r="A3092" t="str">
            <v xml:space="preserve">FSM </v>
          </cell>
        </row>
        <row r="3093">
          <cell r="A3093" t="str">
            <v xml:space="preserve">FWA </v>
          </cell>
        </row>
        <row r="3094">
          <cell r="A3094" t="str">
            <v xml:space="preserve">FAT </v>
          </cell>
        </row>
        <row r="3095">
          <cell r="A3095" t="str">
            <v xml:space="preserve">FHR </v>
          </cell>
        </row>
        <row r="3096">
          <cell r="A3096" t="str">
            <v xml:space="preserve">GNV </v>
          </cell>
        </row>
        <row r="3097">
          <cell r="A3097" t="str">
            <v xml:space="preserve">GAL </v>
          </cell>
        </row>
        <row r="3098">
          <cell r="A3098" t="str">
            <v xml:space="preserve">GCC </v>
          </cell>
        </row>
        <row r="3099">
          <cell r="A3099" t="str">
            <v xml:space="preserve">GFK </v>
          </cell>
        </row>
        <row r="3100">
          <cell r="A3100" t="str">
            <v xml:space="preserve">GJT </v>
          </cell>
        </row>
        <row r="3101">
          <cell r="A3101" t="str">
            <v xml:space="preserve">GRR </v>
          </cell>
        </row>
        <row r="3102">
          <cell r="A3102" t="str">
            <v xml:space="preserve">GTF </v>
          </cell>
        </row>
        <row r="3103">
          <cell r="A3103" t="str">
            <v xml:space="preserve">ROC </v>
          </cell>
        </row>
        <row r="3104">
          <cell r="A3104" t="str">
            <v xml:space="preserve">GRB </v>
          </cell>
        </row>
        <row r="3105">
          <cell r="A3105" t="str">
            <v xml:space="preserve">GSO </v>
          </cell>
        </row>
        <row r="3106">
          <cell r="A3106" t="str">
            <v xml:space="preserve">PGV </v>
          </cell>
        </row>
        <row r="3107">
          <cell r="A3107" t="str">
            <v xml:space="preserve">GSP </v>
          </cell>
        </row>
        <row r="3108">
          <cell r="A3108" t="str">
            <v xml:space="preserve">GPT </v>
          </cell>
        </row>
        <row r="3109">
          <cell r="A3109" t="str">
            <v xml:space="preserve">GUC </v>
          </cell>
        </row>
        <row r="3110">
          <cell r="A3110" t="str">
            <v xml:space="preserve">HGR </v>
          </cell>
        </row>
        <row r="3111">
          <cell r="A3111" t="str">
            <v xml:space="preserve">SUN </v>
          </cell>
        </row>
        <row r="3112">
          <cell r="A3112" t="str">
            <v xml:space="preserve">HNM </v>
          </cell>
        </row>
        <row r="3113">
          <cell r="A3113" t="str">
            <v xml:space="preserve">CMX </v>
          </cell>
        </row>
        <row r="3114">
          <cell r="A3114" t="str">
            <v xml:space="preserve">HRL </v>
          </cell>
        </row>
        <row r="3115">
          <cell r="A3115" t="str">
            <v xml:space="preserve">MDT </v>
          </cell>
        </row>
        <row r="3116">
          <cell r="A3116" t="str">
            <v xml:space="preserve">PIB </v>
          </cell>
        </row>
        <row r="3117">
          <cell r="A3117" t="str">
            <v xml:space="preserve">HDN </v>
          </cell>
        </row>
        <row r="3118">
          <cell r="A3118" t="str">
            <v xml:space="preserve">HLN </v>
          </cell>
        </row>
        <row r="3119">
          <cell r="A3119" t="str">
            <v xml:space="preserve">ITO </v>
          </cell>
        </row>
        <row r="3120">
          <cell r="A3120" t="str">
            <v xml:space="preserve">HXD </v>
          </cell>
        </row>
        <row r="3121">
          <cell r="A3121" t="str">
            <v xml:space="preserve">HOM </v>
          </cell>
        </row>
        <row r="3122">
          <cell r="A3122" t="str">
            <v xml:space="preserve">HNL </v>
          </cell>
        </row>
        <row r="3123">
          <cell r="A3123" t="str">
            <v xml:space="preserve">EFD </v>
          </cell>
        </row>
        <row r="3124">
          <cell r="A3124" t="str">
            <v xml:space="preserve">HOU </v>
          </cell>
        </row>
        <row r="3125">
          <cell r="A3125" t="str">
            <v xml:space="preserve">IAH </v>
          </cell>
        </row>
        <row r="3126">
          <cell r="A3126" t="str">
            <v xml:space="preserve">HTS </v>
          </cell>
        </row>
        <row r="3127">
          <cell r="A3127" t="str">
            <v xml:space="preserve">HSV </v>
          </cell>
        </row>
        <row r="3128">
          <cell r="A3128" t="str">
            <v xml:space="preserve">HYA </v>
          </cell>
        </row>
        <row r="3129">
          <cell r="A3129" t="str">
            <v xml:space="preserve">IDA </v>
          </cell>
        </row>
        <row r="3130">
          <cell r="A3130" t="str">
            <v xml:space="preserve">IPL </v>
          </cell>
        </row>
        <row r="3131">
          <cell r="A3131" t="str">
            <v xml:space="preserve">IND </v>
          </cell>
        </row>
        <row r="3132">
          <cell r="A3132" t="str">
            <v xml:space="preserve">IYK </v>
          </cell>
        </row>
        <row r="3133">
          <cell r="A3133" t="str">
            <v xml:space="preserve">ISP </v>
          </cell>
        </row>
        <row r="3134">
          <cell r="A3134" t="str">
            <v xml:space="preserve">ITH </v>
          </cell>
        </row>
        <row r="3135">
          <cell r="A3135" t="str">
            <v xml:space="preserve">JAC </v>
          </cell>
        </row>
        <row r="3136">
          <cell r="A3136" t="str">
            <v xml:space="preserve">JAN </v>
          </cell>
        </row>
        <row r="3137">
          <cell r="A3137" t="str">
            <v xml:space="preserve">JAX </v>
          </cell>
        </row>
        <row r="3138">
          <cell r="A3138" t="str">
            <v xml:space="preserve">OAJ </v>
          </cell>
        </row>
        <row r="3139">
          <cell r="A3139" t="str">
            <v xml:space="preserve">JHW </v>
          </cell>
        </row>
        <row r="3140">
          <cell r="A3140" t="str">
            <v xml:space="preserve">JST </v>
          </cell>
        </row>
        <row r="3141">
          <cell r="A3141" t="str">
            <v xml:space="preserve">JLN </v>
          </cell>
        </row>
        <row r="3142">
          <cell r="A3142" t="str">
            <v xml:space="preserve">JNU </v>
          </cell>
        </row>
        <row r="3143">
          <cell r="A3143" t="str">
            <v xml:space="preserve">OGG </v>
          </cell>
        </row>
        <row r="3144">
          <cell r="A3144" t="str">
            <v xml:space="preserve">KOA </v>
          </cell>
        </row>
        <row r="3145">
          <cell r="A3145" t="str">
            <v xml:space="preserve">AZO </v>
          </cell>
        </row>
        <row r="3146">
          <cell r="A3146" t="str">
            <v xml:space="preserve">GPI </v>
          </cell>
        </row>
        <row r="3147">
          <cell r="A3147" t="str">
            <v xml:space="preserve">MCI </v>
          </cell>
        </row>
        <row r="3148">
          <cell r="A3148" t="str">
            <v xml:space="preserve">MKK </v>
          </cell>
        </row>
        <row r="3149">
          <cell r="A3149" t="str">
            <v xml:space="preserve">ENA </v>
          </cell>
        </row>
        <row r="3150">
          <cell r="A3150" t="str">
            <v xml:space="preserve">KTN </v>
          </cell>
        </row>
        <row r="3151">
          <cell r="A3151" t="str">
            <v xml:space="preserve">EYW </v>
          </cell>
        </row>
        <row r="3152">
          <cell r="A3152" t="str">
            <v xml:space="preserve">GRK </v>
          </cell>
        </row>
        <row r="3153">
          <cell r="A3153" t="str">
            <v xml:space="preserve">AKN </v>
          </cell>
        </row>
        <row r="3154">
          <cell r="A3154" t="str">
            <v xml:space="preserve">LMT </v>
          </cell>
        </row>
        <row r="3155">
          <cell r="A3155" t="str">
            <v xml:space="preserve">TYS </v>
          </cell>
        </row>
        <row r="3156">
          <cell r="A3156" t="str">
            <v xml:space="preserve">ADQ </v>
          </cell>
        </row>
        <row r="3157">
          <cell r="A3157" t="str">
            <v xml:space="preserve">OTZ </v>
          </cell>
        </row>
        <row r="3158">
          <cell r="A3158" t="str">
            <v xml:space="preserve">LSE </v>
          </cell>
        </row>
        <row r="3159">
          <cell r="A3159" t="str">
            <v xml:space="preserve">LFT </v>
          </cell>
        </row>
        <row r="3160">
          <cell r="A3160" t="str">
            <v xml:space="preserve">LCH </v>
          </cell>
        </row>
        <row r="3161">
          <cell r="A3161" t="str">
            <v xml:space="preserve">LNY </v>
          </cell>
        </row>
        <row r="3162">
          <cell r="A3162" t="str">
            <v xml:space="preserve">LNS </v>
          </cell>
        </row>
        <row r="3163">
          <cell r="A3163" t="str">
            <v xml:space="preserve">LAN </v>
          </cell>
        </row>
        <row r="3164">
          <cell r="A3164" t="str">
            <v xml:space="preserve">LRD </v>
          </cell>
        </row>
        <row r="3165">
          <cell r="A3165" t="str">
            <v xml:space="preserve">LAS </v>
          </cell>
        </row>
        <row r="3166">
          <cell r="A3166" t="str">
            <v xml:space="preserve">LBE </v>
          </cell>
        </row>
        <row r="3167">
          <cell r="A3167" t="str">
            <v xml:space="preserve">LAW </v>
          </cell>
        </row>
        <row r="3168">
          <cell r="A3168" t="str">
            <v xml:space="preserve">LWS </v>
          </cell>
        </row>
        <row r="3169">
          <cell r="A3169" t="str">
            <v xml:space="preserve">LEX </v>
          </cell>
        </row>
        <row r="3170">
          <cell r="A3170" t="str">
            <v xml:space="preserve">LIH </v>
          </cell>
        </row>
        <row r="3171">
          <cell r="A3171" t="str">
            <v xml:space="preserve">LNK </v>
          </cell>
        </row>
        <row r="3172">
          <cell r="A3172" t="str">
            <v xml:space="preserve">LIT </v>
          </cell>
        </row>
        <row r="3173">
          <cell r="A3173" t="str">
            <v xml:space="preserve">LGB </v>
          </cell>
        </row>
        <row r="3174">
          <cell r="A3174" t="str">
            <v xml:space="preserve">GGG </v>
          </cell>
        </row>
        <row r="3175">
          <cell r="A3175" t="str">
            <v xml:space="preserve">LAX </v>
          </cell>
        </row>
        <row r="3176">
          <cell r="A3176" t="str">
            <v xml:space="preserve">SDF </v>
          </cell>
        </row>
        <row r="3177">
          <cell r="A3177" t="str">
            <v xml:space="preserve">LBB </v>
          </cell>
        </row>
        <row r="3178">
          <cell r="A3178" t="str">
            <v xml:space="preserve">LYH </v>
          </cell>
        </row>
        <row r="3179">
          <cell r="A3179" t="str">
            <v xml:space="preserve">MCN </v>
          </cell>
        </row>
        <row r="3180">
          <cell r="A3180" t="str">
            <v xml:space="preserve">MSN </v>
          </cell>
        </row>
        <row r="3181">
          <cell r="A3181" t="str">
            <v xml:space="preserve">MHT </v>
          </cell>
        </row>
        <row r="3182">
          <cell r="A3182" t="str">
            <v xml:space="preserve">MHK </v>
          </cell>
        </row>
        <row r="3183">
          <cell r="A3183" t="str">
            <v xml:space="preserve">MKT </v>
          </cell>
        </row>
        <row r="3184">
          <cell r="A3184" t="str">
            <v xml:space="preserve">MWA </v>
          </cell>
        </row>
        <row r="3185">
          <cell r="A3185" t="str">
            <v xml:space="preserve">SAW </v>
          </cell>
        </row>
        <row r="3186">
          <cell r="A3186" t="str">
            <v xml:space="preserve">MCW </v>
          </cell>
        </row>
        <row r="3187">
          <cell r="A3187" t="str">
            <v xml:space="preserve">MFE </v>
          </cell>
        </row>
        <row r="3188">
          <cell r="A3188" t="str">
            <v xml:space="preserve">MFR </v>
          </cell>
        </row>
        <row r="3189">
          <cell r="A3189" t="str">
            <v xml:space="preserve">MLB </v>
          </cell>
        </row>
        <row r="3190">
          <cell r="A3190" t="str">
            <v xml:space="preserve">MEM </v>
          </cell>
        </row>
        <row r="3191">
          <cell r="A3191" t="str">
            <v xml:space="preserve">MEI </v>
          </cell>
        </row>
        <row r="3192">
          <cell r="A3192" t="str">
            <v xml:space="preserve">MIA </v>
          </cell>
        </row>
        <row r="3193">
          <cell r="A3193" t="str">
            <v xml:space="preserve">MAF </v>
          </cell>
        </row>
        <row r="3194">
          <cell r="A3194" t="str">
            <v xml:space="preserve">MKE </v>
          </cell>
        </row>
        <row r="3195">
          <cell r="A3195" t="str">
            <v xml:space="preserve">MSP </v>
          </cell>
        </row>
        <row r="3196">
          <cell r="A3196" t="str">
            <v xml:space="preserve">MOT </v>
          </cell>
        </row>
        <row r="3197">
          <cell r="A3197" t="str">
            <v xml:space="preserve">MSO </v>
          </cell>
        </row>
        <row r="3198">
          <cell r="A3198" t="str">
            <v xml:space="preserve">MOB </v>
          </cell>
        </row>
        <row r="3199">
          <cell r="A3199" t="str">
            <v xml:space="preserve">MOD </v>
          </cell>
        </row>
        <row r="3200">
          <cell r="A3200" t="str">
            <v xml:space="preserve">MLI </v>
          </cell>
        </row>
        <row r="3201">
          <cell r="A3201" t="str">
            <v xml:space="preserve">MLU </v>
          </cell>
        </row>
        <row r="3202">
          <cell r="A3202" t="str">
            <v xml:space="preserve">MRY </v>
          </cell>
        </row>
        <row r="3203">
          <cell r="A3203" t="str">
            <v xml:space="preserve">MGM </v>
          </cell>
        </row>
        <row r="3204">
          <cell r="A3204" t="str">
            <v xml:space="preserve">MTJ </v>
          </cell>
        </row>
        <row r="3205">
          <cell r="A3205" t="str">
            <v xml:space="preserve">MGW </v>
          </cell>
        </row>
        <row r="3206">
          <cell r="A3206" t="str">
            <v xml:space="preserve">CWA </v>
          </cell>
        </row>
        <row r="3207">
          <cell r="A3207" t="str">
            <v xml:space="preserve">MKG </v>
          </cell>
        </row>
        <row r="3208">
          <cell r="A3208" t="str">
            <v xml:space="preserve">MYR </v>
          </cell>
        </row>
        <row r="3209">
          <cell r="A3209" t="str">
            <v xml:space="preserve">ACK </v>
          </cell>
        </row>
        <row r="3210">
          <cell r="A3210" t="str">
            <v xml:space="preserve">APF </v>
          </cell>
        </row>
        <row r="3211">
          <cell r="A3211" t="str">
            <v xml:space="preserve">BNA </v>
          </cell>
        </row>
        <row r="3212">
          <cell r="A3212" t="str">
            <v xml:space="preserve">EWB </v>
          </cell>
        </row>
        <row r="3213">
          <cell r="A3213" t="str">
            <v xml:space="preserve">EWN </v>
          </cell>
        </row>
        <row r="3214">
          <cell r="A3214" t="str">
            <v xml:space="preserve">HVN </v>
          </cell>
        </row>
        <row r="3215">
          <cell r="A3215" t="str">
            <v xml:space="preserve">MSY </v>
          </cell>
        </row>
        <row r="3216">
          <cell r="A3216" t="str">
            <v xml:space="preserve">JFK </v>
          </cell>
        </row>
        <row r="3217">
          <cell r="A3217" t="str">
            <v xml:space="preserve">LGA </v>
          </cell>
        </row>
        <row r="3218">
          <cell r="A3218" t="str">
            <v xml:space="preserve">EWR </v>
          </cell>
        </row>
        <row r="3219">
          <cell r="A3219" t="str">
            <v xml:space="preserve">SWF </v>
          </cell>
        </row>
        <row r="3220">
          <cell r="A3220" t="str">
            <v xml:space="preserve">PHF </v>
          </cell>
        </row>
        <row r="3221">
          <cell r="A3221" t="str">
            <v xml:space="preserve">OME </v>
          </cell>
        </row>
        <row r="3222">
          <cell r="A3222" t="str">
            <v xml:space="preserve">ORF </v>
          </cell>
        </row>
        <row r="3223">
          <cell r="A3223" t="str">
            <v xml:space="preserve">OTH </v>
          </cell>
        </row>
        <row r="3224">
          <cell r="A3224" t="str">
            <v xml:space="preserve">OAK </v>
          </cell>
        </row>
        <row r="3225">
          <cell r="A3225" t="str">
            <v xml:space="preserve">OKC </v>
          </cell>
        </row>
        <row r="3226">
          <cell r="A3226" t="str">
            <v xml:space="preserve">OMA </v>
          </cell>
        </row>
        <row r="3227">
          <cell r="A3227" t="str">
            <v xml:space="preserve">ONT </v>
          </cell>
        </row>
        <row r="3228">
          <cell r="A3228" t="str">
            <v xml:space="preserve">MCO </v>
          </cell>
        </row>
        <row r="3229">
          <cell r="A3229" t="str">
            <v xml:space="preserve">OXR </v>
          </cell>
        </row>
        <row r="3230">
          <cell r="A3230" t="str">
            <v xml:space="preserve">PAH </v>
          </cell>
        </row>
        <row r="3231">
          <cell r="A3231" t="str">
            <v xml:space="preserve">PGA </v>
          </cell>
        </row>
        <row r="3232">
          <cell r="A3232" t="str">
            <v xml:space="preserve">PSP </v>
          </cell>
        </row>
        <row r="3233">
          <cell r="A3233" t="str">
            <v xml:space="preserve">PFN </v>
          </cell>
        </row>
        <row r="3234">
          <cell r="A3234" t="str">
            <v xml:space="preserve">PKB </v>
          </cell>
        </row>
        <row r="3235">
          <cell r="A3235" t="str">
            <v xml:space="preserve">PSC </v>
          </cell>
        </row>
        <row r="3236">
          <cell r="A3236" t="str">
            <v xml:space="preserve">PLN </v>
          </cell>
        </row>
        <row r="3237">
          <cell r="A3237" t="str">
            <v xml:space="preserve">PDT </v>
          </cell>
        </row>
        <row r="3238">
          <cell r="A3238" t="str">
            <v xml:space="preserve">PNS </v>
          </cell>
        </row>
        <row r="3239">
          <cell r="A3239" t="str">
            <v xml:space="preserve">PIA </v>
          </cell>
        </row>
        <row r="3240">
          <cell r="A3240" t="str">
            <v xml:space="preserve">PSG </v>
          </cell>
        </row>
        <row r="3241">
          <cell r="A3241" t="str">
            <v xml:space="preserve">PHL </v>
          </cell>
        </row>
        <row r="3242">
          <cell r="A3242" t="str">
            <v xml:space="preserve">PHX </v>
          </cell>
        </row>
        <row r="3243">
          <cell r="A3243" t="str">
            <v xml:space="preserve">PIR </v>
          </cell>
        </row>
        <row r="3244">
          <cell r="A3244" t="str">
            <v xml:space="preserve">PIT </v>
          </cell>
        </row>
        <row r="3245">
          <cell r="A3245" t="str">
            <v xml:space="preserve">PIH </v>
          </cell>
        </row>
        <row r="3246">
          <cell r="A3246" t="str">
            <v xml:space="preserve">CLM </v>
          </cell>
        </row>
        <row r="3247">
          <cell r="A3247" t="str">
            <v xml:space="preserve">PCW </v>
          </cell>
        </row>
        <row r="3248">
          <cell r="A3248" t="str">
            <v xml:space="preserve">PDX </v>
          </cell>
        </row>
        <row r="3249">
          <cell r="A3249" t="str">
            <v xml:space="preserve">PWM </v>
          </cell>
        </row>
        <row r="3250">
          <cell r="A3250" t="str">
            <v xml:space="preserve">PSM </v>
          </cell>
        </row>
        <row r="3251">
          <cell r="A3251" t="str">
            <v xml:space="preserve">PQI </v>
          </cell>
        </row>
        <row r="3252">
          <cell r="A3252" t="str">
            <v xml:space="preserve">PVD </v>
          </cell>
        </row>
        <row r="3253">
          <cell r="A3253" t="str">
            <v xml:space="preserve">PVC </v>
          </cell>
        </row>
        <row r="3254">
          <cell r="A3254" t="str">
            <v xml:space="preserve">PUW </v>
          </cell>
        </row>
        <row r="3255">
          <cell r="A3255" t="str">
            <v xml:space="preserve">UIN </v>
          </cell>
        </row>
        <row r="3256">
          <cell r="A3256" t="str">
            <v xml:space="preserve">RDU </v>
          </cell>
        </row>
        <row r="3257">
          <cell r="A3257" t="str">
            <v xml:space="preserve">RAP </v>
          </cell>
        </row>
        <row r="3258">
          <cell r="A3258" t="str">
            <v xml:space="preserve">RDG </v>
          </cell>
        </row>
        <row r="3259">
          <cell r="A3259" t="str">
            <v xml:space="preserve">RDD </v>
          </cell>
        </row>
        <row r="3260">
          <cell r="A3260" t="str">
            <v xml:space="preserve">RDM </v>
          </cell>
        </row>
        <row r="3261">
          <cell r="A3261" t="str">
            <v xml:space="preserve">RNO </v>
          </cell>
        </row>
        <row r="3262">
          <cell r="A3262" t="str">
            <v xml:space="preserve">RHI </v>
          </cell>
        </row>
        <row r="3263">
          <cell r="A3263" t="str">
            <v xml:space="preserve">RIC </v>
          </cell>
        </row>
        <row r="3264">
          <cell r="A3264" t="str">
            <v xml:space="preserve">RIW </v>
          </cell>
        </row>
        <row r="3265">
          <cell r="A3265" t="str">
            <v xml:space="preserve">ROA </v>
          </cell>
        </row>
        <row r="3266">
          <cell r="A3266" t="str">
            <v xml:space="preserve">RST </v>
          </cell>
        </row>
        <row r="3267">
          <cell r="A3267" t="str">
            <v xml:space="preserve">RKD </v>
          </cell>
        </row>
        <row r="3268">
          <cell r="A3268" t="str">
            <v xml:space="preserve">SMF </v>
          </cell>
        </row>
        <row r="3269">
          <cell r="A3269" t="str">
            <v xml:space="preserve">MBS </v>
          </cell>
        </row>
        <row r="3270">
          <cell r="A3270" t="str">
            <v xml:space="preserve">SBY </v>
          </cell>
        </row>
        <row r="3271">
          <cell r="A3271" t="str">
            <v xml:space="preserve">SLC </v>
          </cell>
        </row>
        <row r="3272">
          <cell r="A3272" t="str">
            <v xml:space="preserve">SJT </v>
          </cell>
        </row>
        <row r="3273">
          <cell r="A3273" t="str">
            <v xml:space="preserve">SAT </v>
          </cell>
        </row>
        <row r="3274">
          <cell r="A3274" t="str">
            <v xml:space="preserve">SAN </v>
          </cell>
        </row>
        <row r="3275">
          <cell r="A3275" t="str">
            <v xml:space="preserve">SFO </v>
          </cell>
        </row>
        <row r="3276">
          <cell r="A3276" t="str">
            <v xml:space="preserve">SJC </v>
          </cell>
        </row>
        <row r="3277">
          <cell r="A3277" t="str">
            <v xml:space="preserve">SBP </v>
          </cell>
        </row>
        <row r="3278">
          <cell r="A3278" t="str">
            <v xml:space="preserve">SNA </v>
          </cell>
        </row>
        <row r="3279">
          <cell r="A3279" t="str">
            <v xml:space="preserve">SBA </v>
          </cell>
        </row>
        <row r="3280">
          <cell r="A3280" t="str">
            <v xml:space="preserve">SAF </v>
          </cell>
        </row>
        <row r="3281">
          <cell r="A3281" t="str">
            <v xml:space="preserve">SMX </v>
          </cell>
        </row>
        <row r="3282">
          <cell r="A3282" t="str">
            <v xml:space="preserve">SRQ </v>
          </cell>
        </row>
        <row r="3283">
          <cell r="A3283" t="str">
            <v xml:space="preserve">CIU </v>
          </cell>
        </row>
        <row r="3284">
          <cell r="A3284" t="str">
            <v xml:space="preserve">SAV </v>
          </cell>
        </row>
        <row r="3285">
          <cell r="A3285" t="str">
            <v xml:space="preserve">BFI </v>
          </cell>
        </row>
        <row r="3286">
          <cell r="A3286" t="str">
            <v xml:space="preserve">SEA </v>
          </cell>
        </row>
        <row r="3287">
          <cell r="A3287" t="str">
            <v xml:space="preserve">SHR </v>
          </cell>
        </row>
        <row r="3288">
          <cell r="A3288" t="str">
            <v xml:space="preserve">SHV </v>
          </cell>
        </row>
        <row r="3289">
          <cell r="A3289" t="str">
            <v xml:space="preserve">SDY </v>
          </cell>
        </row>
        <row r="3290">
          <cell r="A3290" t="str">
            <v xml:space="preserve">SUX </v>
          </cell>
        </row>
        <row r="3291">
          <cell r="A3291" t="str">
            <v xml:space="preserve">FSD </v>
          </cell>
        </row>
        <row r="3292">
          <cell r="A3292" t="str">
            <v xml:space="preserve">SIT </v>
          </cell>
        </row>
        <row r="3293">
          <cell r="A3293" t="str">
            <v xml:space="preserve">SBN </v>
          </cell>
        </row>
        <row r="3294">
          <cell r="A3294" t="str">
            <v xml:space="preserve">GEG </v>
          </cell>
        </row>
        <row r="3295">
          <cell r="A3295" t="str">
            <v xml:space="preserve">SPI </v>
          </cell>
        </row>
        <row r="3296">
          <cell r="A3296" t="str">
            <v xml:space="preserve">STC </v>
          </cell>
        </row>
        <row r="3297">
          <cell r="A3297" t="str">
            <v xml:space="preserve">SGU </v>
          </cell>
        </row>
        <row r="3298">
          <cell r="A3298" t="str">
            <v xml:space="preserve">STL </v>
          </cell>
        </row>
        <row r="3299">
          <cell r="A3299" t="str">
            <v xml:space="preserve">PIE </v>
          </cell>
        </row>
        <row r="3300">
          <cell r="A3300" t="str">
            <v xml:space="preserve">UNV </v>
          </cell>
        </row>
        <row r="3301">
          <cell r="A3301" t="str">
            <v xml:space="preserve">SCK </v>
          </cell>
        </row>
        <row r="3302">
          <cell r="A3302" t="str">
            <v xml:space="preserve">SYR </v>
          </cell>
        </row>
        <row r="3303">
          <cell r="A3303" t="str">
            <v xml:space="preserve">TLH </v>
          </cell>
        </row>
        <row r="3304">
          <cell r="A3304" t="str">
            <v xml:space="preserve">TPA </v>
          </cell>
        </row>
        <row r="3305">
          <cell r="A3305" t="str">
            <v xml:space="preserve">TEX </v>
          </cell>
        </row>
        <row r="3306">
          <cell r="A3306" t="str">
            <v xml:space="preserve">TXK </v>
          </cell>
        </row>
        <row r="3307">
          <cell r="A3307" t="str">
            <v xml:space="preserve">TOL </v>
          </cell>
        </row>
        <row r="3308">
          <cell r="A3308" t="str">
            <v xml:space="preserve">FOE </v>
          </cell>
        </row>
        <row r="3309">
          <cell r="A3309" t="str">
            <v xml:space="preserve">TVC </v>
          </cell>
        </row>
        <row r="3310">
          <cell r="A3310" t="str">
            <v xml:space="preserve">TTN </v>
          </cell>
        </row>
        <row r="3311">
          <cell r="A3311" t="str">
            <v xml:space="preserve">TRI </v>
          </cell>
        </row>
        <row r="3312">
          <cell r="A3312" t="str">
            <v xml:space="preserve">TUS </v>
          </cell>
        </row>
        <row r="3313">
          <cell r="A3313" t="str">
            <v xml:space="preserve">TUL </v>
          </cell>
        </row>
        <row r="3314">
          <cell r="A3314" t="str">
            <v xml:space="preserve">TUP </v>
          </cell>
        </row>
        <row r="3315">
          <cell r="A3315" t="str">
            <v xml:space="preserve">GCN </v>
          </cell>
        </row>
        <row r="3316">
          <cell r="A3316" t="str">
            <v xml:space="preserve">TWF </v>
          </cell>
        </row>
        <row r="3317">
          <cell r="A3317" t="str">
            <v xml:space="preserve">TYR </v>
          </cell>
        </row>
        <row r="3318">
          <cell r="A3318" t="str">
            <v xml:space="preserve">DUT </v>
          </cell>
        </row>
        <row r="3319">
          <cell r="A3319" t="str">
            <v xml:space="preserve">VDZ </v>
          </cell>
        </row>
        <row r="3320">
          <cell r="A3320" t="str">
            <v xml:space="preserve">VLD </v>
          </cell>
        </row>
        <row r="3321">
          <cell r="A3321" t="str">
            <v xml:space="preserve">VPS </v>
          </cell>
        </row>
        <row r="3322">
          <cell r="A3322" t="str">
            <v xml:space="preserve">VCT </v>
          </cell>
        </row>
        <row r="3323">
          <cell r="A3323" t="str">
            <v xml:space="preserve">VCV </v>
          </cell>
        </row>
        <row r="3324">
          <cell r="A3324" t="str">
            <v xml:space="preserve">MVY </v>
          </cell>
        </row>
        <row r="3325">
          <cell r="A3325" t="str">
            <v xml:space="preserve">ACT </v>
          </cell>
        </row>
        <row r="3326">
          <cell r="A3326" t="str">
            <v xml:space="preserve">ALW </v>
          </cell>
        </row>
        <row r="3327">
          <cell r="A3327" t="str">
            <v xml:space="preserve">ALO </v>
          </cell>
        </row>
        <row r="3328">
          <cell r="A3328" t="str">
            <v xml:space="preserve">EAT </v>
          </cell>
        </row>
        <row r="3329">
          <cell r="A3329" t="str">
            <v xml:space="preserve">PBI </v>
          </cell>
        </row>
        <row r="3330">
          <cell r="A3330" t="str">
            <v xml:space="preserve">HPN </v>
          </cell>
        </row>
        <row r="3331">
          <cell r="A3331" t="str">
            <v xml:space="preserve">ICT </v>
          </cell>
        </row>
        <row r="3332">
          <cell r="A3332" t="str">
            <v xml:space="preserve">SPS </v>
          </cell>
        </row>
        <row r="3333">
          <cell r="A3333" t="str">
            <v xml:space="preserve">AVP </v>
          </cell>
        </row>
        <row r="3334">
          <cell r="A3334" t="str">
            <v xml:space="preserve">IPT </v>
          </cell>
        </row>
        <row r="3335">
          <cell r="A3335" t="str">
            <v xml:space="preserve">ILM </v>
          </cell>
        </row>
        <row r="3336">
          <cell r="A3336" t="str">
            <v xml:space="preserve">BDL </v>
          </cell>
        </row>
        <row r="3337">
          <cell r="A3337" t="str">
            <v xml:space="preserve">ORH </v>
          </cell>
        </row>
        <row r="3338">
          <cell r="A3338" t="str">
            <v xml:space="preserve">YKM </v>
          </cell>
        </row>
        <row r="3339">
          <cell r="A3339" t="str">
            <v xml:space="preserve">YAK </v>
          </cell>
        </row>
        <row r="3340">
          <cell r="A3340" t="str">
            <v xml:space="preserve">BHK </v>
          </cell>
        </row>
        <row r="3341">
          <cell r="A3341" t="str">
            <v xml:space="preserve">SKD </v>
          </cell>
        </row>
        <row r="3342">
          <cell r="A3342" t="str">
            <v xml:space="preserve">TAS </v>
          </cell>
        </row>
        <row r="3343">
          <cell r="A3343" t="str">
            <v xml:space="preserve">TMJ </v>
          </cell>
        </row>
        <row r="3344">
          <cell r="A3344" t="str">
            <v xml:space="preserve">UGC </v>
          </cell>
        </row>
        <row r="3345">
          <cell r="A3345" t="str">
            <v xml:space="preserve">SON </v>
          </cell>
        </row>
        <row r="3346">
          <cell r="A3346" t="str">
            <v xml:space="preserve">VLI </v>
          </cell>
        </row>
        <row r="3347">
          <cell r="A3347" t="str">
            <v xml:space="preserve">AGV </v>
          </cell>
        </row>
        <row r="3348">
          <cell r="A3348" t="str">
            <v xml:space="preserve">AAO </v>
          </cell>
        </row>
        <row r="3349">
          <cell r="A3349" t="str">
            <v xml:space="preserve">BNS </v>
          </cell>
        </row>
        <row r="3350">
          <cell r="A3350" t="str">
            <v xml:space="preserve">BRM </v>
          </cell>
        </row>
        <row r="3351">
          <cell r="A3351" t="str">
            <v xml:space="preserve">CLZ </v>
          </cell>
        </row>
        <row r="3352">
          <cell r="A3352" t="str">
            <v xml:space="preserve">CAJ </v>
          </cell>
        </row>
        <row r="3353">
          <cell r="A3353" t="str">
            <v xml:space="preserve">VCR </v>
          </cell>
        </row>
        <row r="3354">
          <cell r="A3354" t="str">
            <v xml:space="preserve">CUP </v>
          </cell>
        </row>
        <row r="3355">
          <cell r="A3355" t="str">
            <v xml:space="preserve">CBL </v>
          </cell>
        </row>
        <row r="3356">
          <cell r="A3356" t="str">
            <v xml:space="preserve">CGU </v>
          </cell>
        </row>
        <row r="3357">
          <cell r="A3357" t="str">
            <v xml:space="preserve">CZE </v>
          </cell>
        </row>
        <row r="3358">
          <cell r="A3358" t="str">
            <v xml:space="preserve">CUM </v>
          </cell>
        </row>
        <row r="3359">
          <cell r="A3359" t="str">
            <v xml:space="preserve">VIG </v>
          </cell>
        </row>
        <row r="3360">
          <cell r="A3360" t="str">
            <v xml:space="preserve">GUQ </v>
          </cell>
        </row>
        <row r="3361">
          <cell r="A3361" t="str">
            <v xml:space="preserve">GUI </v>
          </cell>
        </row>
        <row r="3362">
          <cell r="A3362" t="str">
            <v xml:space="preserve">LFR </v>
          </cell>
        </row>
        <row r="3363">
          <cell r="A3363" t="str">
            <v xml:space="preserve">CCS </v>
          </cell>
        </row>
        <row r="3364">
          <cell r="A3364" t="str">
            <v xml:space="preserve">MAR </v>
          </cell>
        </row>
        <row r="3365">
          <cell r="A3365" t="str">
            <v xml:space="preserve">PMV </v>
          </cell>
        </row>
        <row r="3366">
          <cell r="A3366" t="str">
            <v xml:space="preserve">MUN </v>
          </cell>
        </row>
        <row r="3367">
          <cell r="A3367" t="str">
            <v xml:space="preserve">MRD </v>
          </cell>
        </row>
        <row r="3368">
          <cell r="A3368" t="str">
            <v xml:space="preserve">PYH </v>
          </cell>
        </row>
        <row r="3369">
          <cell r="A3369" t="str">
            <v xml:space="preserve">PBL </v>
          </cell>
        </row>
        <row r="3370">
          <cell r="A3370" t="str">
            <v xml:space="preserve">SCI </v>
          </cell>
        </row>
        <row r="3371">
          <cell r="A3371" t="str">
            <v xml:space="preserve">SNF </v>
          </cell>
        </row>
        <row r="3372">
          <cell r="A3372" t="str">
            <v xml:space="preserve">SFD </v>
          </cell>
        </row>
        <row r="3373">
          <cell r="A3373" t="str">
            <v xml:space="preserve">SOM </v>
          </cell>
        </row>
        <row r="3374">
          <cell r="A3374" t="str">
            <v xml:space="preserve">STD </v>
          </cell>
        </row>
        <row r="3375">
          <cell r="A3375" t="str">
            <v xml:space="preserve">TUV </v>
          </cell>
        </row>
        <row r="3376">
          <cell r="A3376" t="str">
            <v xml:space="preserve">TMO </v>
          </cell>
        </row>
        <row r="3377">
          <cell r="A3377" t="str">
            <v xml:space="preserve">VLN </v>
          </cell>
        </row>
        <row r="3378">
          <cell r="A3378" t="str">
            <v xml:space="preserve">VLV </v>
          </cell>
        </row>
        <row r="3379">
          <cell r="A3379" t="str">
            <v xml:space="preserve">VDP </v>
          </cell>
        </row>
        <row r="3380">
          <cell r="A3380" t="str">
            <v xml:space="preserve">AUH </v>
          </cell>
        </row>
        <row r="3381">
          <cell r="A3381" t="str">
            <v xml:space="preserve">AAN </v>
          </cell>
        </row>
        <row r="3382">
          <cell r="A3382" t="str">
            <v xml:space="preserve">AZI </v>
          </cell>
        </row>
        <row r="3383">
          <cell r="A3383" t="str">
            <v xml:space="preserve">DXB </v>
          </cell>
        </row>
        <row r="3384">
          <cell r="A3384" t="str">
            <v xml:space="preserve">FJR </v>
          </cell>
        </row>
        <row r="3385">
          <cell r="A3385" t="str">
            <v xml:space="preserve">RKT </v>
          </cell>
        </row>
        <row r="3386">
          <cell r="A3386" t="str">
            <v xml:space="preserve">SHJ </v>
          </cell>
        </row>
        <row r="3387">
          <cell r="A3387" t="str">
            <v xml:space="preserve">BMV </v>
          </cell>
        </row>
        <row r="3388">
          <cell r="A3388" t="str">
            <v xml:space="preserve">VCA </v>
          </cell>
        </row>
        <row r="3389">
          <cell r="A3389" t="str">
            <v xml:space="preserve">VCS </v>
          </cell>
        </row>
        <row r="3390">
          <cell r="A3390" t="str">
            <v xml:space="preserve">DAD </v>
          </cell>
        </row>
        <row r="3391">
          <cell r="A3391" t="str">
            <v xml:space="preserve">DIN </v>
          </cell>
        </row>
        <row r="3392">
          <cell r="A3392" t="str">
            <v xml:space="preserve">HPH </v>
          </cell>
        </row>
        <row r="3393">
          <cell r="A3393" t="str">
            <v xml:space="preserve">HAN </v>
          </cell>
        </row>
        <row r="3394">
          <cell r="A3394" t="str">
            <v xml:space="preserve">SGN </v>
          </cell>
        </row>
        <row r="3395">
          <cell r="A3395" t="str">
            <v xml:space="preserve">HUI </v>
          </cell>
        </row>
        <row r="3396">
          <cell r="A3396" t="str">
            <v xml:space="preserve">CXR </v>
          </cell>
        </row>
        <row r="3397">
          <cell r="A3397" t="str">
            <v xml:space="preserve">PQC </v>
          </cell>
        </row>
        <row r="3398">
          <cell r="A3398" t="str">
            <v xml:space="preserve">PXU </v>
          </cell>
        </row>
        <row r="3399">
          <cell r="A3399" t="str">
            <v xml:space="preserve">UIH </v>
          </cell>
        </row>
        <row r="3400">
          <cell r="A3400" t="str">
            <v xml:space="preserve">TBB </v>
          </cell>
        </row>
        <row r="3401">
          <cell r="A3401" t="str">
            <v xml:space="preserve">VII </v>
          </cell>
        </row>
        <row r="3402">
          <cell r="A3402" t="str">
            <v xml:space="preserve">BQT </v>
          </cell>
        </row>
        <row r="3403">
          <cell r="A3403" t="str">
            <v xml:space="preserve">GME </v>
          </cell>
        </row>
        <row r="3404">
          <cell r="A3404" t="str">
            <v xml:space="preserve">GNA </v>
          </cell>
        </row>
        <row r="3405">
          <cell r="A3405" t="str">
            <v xml:space="preserve">MHP </v>
          </cell>
        </row>
        <row r="3406">
          <cell r="A3406" t="str">
            <v xml:space="preserve">VTB </v>
          </cell>
        </row>
        <row r="3407">
          <cell r="A3407" t="str">
            <v xml:space="preserve">BGU </v>
          </cell>
        </row>
        <row r="3408">
          <cell r="A3408" t="str">
            <v xml:space="preserve">BGF </v>
          </cell>
        </row>
        <row r="3409">
          <cell r="A3409" t="str">
            <v xml:space="preserve">BBT </v>
          </cell>
        </row>
        <row r="3410">
          <cell r="A3410" t="str">
            <v xml:space="preserve">BOP </v>
          </cell>
        </row>
        <row r="3411">
          <cell r="A3411" t="str">
            <v xml:space="preserve">LCA </v>
          </cell>
        </row>
        <row r="3412">
          <cell r="A3412" t="str">
            <v xml:space="preserve">ECN </v>
          </cell>
        </row>
        <row r="3413">
          <cell r="A3413" t="str">
            <v xml:space="preserve">PFO </v>
          </cell>
        </row>
        <row r="3414">
          <cell r="A3414" t="str">
            <v>MUC</v>
          </cell>
        </row>
      </sheetData>
      <sheetData sheetId="27"/>
      <sheetData sheetId="28">
        <row r="1">
          <cell r="A1" t="str">
            <v>Zugtypen</v>
          </cell>
          <cell r="G1" t="str">
            <v>Pauschalisiert Zug</v>
          </cell>
        </row>
        <row r="2">
          <cell r="A2" t="str">
            <v>Wahlmöglichkeiten</v>
          </cell>
          <cell r="G2" t="str">
            <v>Wahlmöglichkeiten</v>
          </cell>
        </row>
        <row r="3">
          <cell r="A3" t="str">
            <v>ICE</v>
          </cell>
          <cell r="G3" t="str">
            <v>ICE &gt; 500</v>
          </cell>
        </row>
        <row r="4">
          <cell r="A4" t="str">
            <v>IC</v>
          </cell>
          <cell r="G4" t="str">
            <v>ICE &lt; 500</v>
          </cell>
        </row>
        <row r="5">
          <cell r="A5" t="str">
            <v>IR</v>
          </cell>
          <cell r="G5" t="str">
            <v>IC &lt; 500</v>
          </cell>
        </row>
        <row r="6">
          <cell r="A6" t="str">
            <v>Regio</v>
          </cell>
          <cell r="G6" t="str">
            <v>IR &lt; 300</v>
          </cell>
        </row>
        <row r="7">
          <cell r="A7" t="str">
            <v>unbekannt</v>
          </cell>
          <cell r="G7" t="str">
            <v>Regio &lt; 100</v>
          </cell>
        </row>
        <row r="8">
          <cell r="A8">
            <v>0</v>
          </cell>
        </row>
      </sheetData>
      <sheetData sheetId="29">
        <row r="1">
          <cell r="A1" t="str">
            <v>Heizungsarten</v>
          </cell>
          <cell r="K1" t="str">
            <v>Berechnungsgrundlage</v>
          </cell>
        </row>
        <row r="2">
          <cell r="A2" t="str">
            <v>Wahlmöglichkeiten</v>
          </cell>
          <cell r="K2" t="str">
            <v>Wahlmöglichkeiten</v>
          </cell>
        </row>
        <row r="3">
          <cell r="A3" t="str">
            <v>Heizöl</v>
          </cell>
          <cell r="K3" t="str">
            <v>Energie</v>
          </cell>
        </row>
        <row r="4">
          <cell r="A4" t="str">
            <v>Gas</v>
          </cell>
          <cell r="K4" t="str">
            <v>Volumen/Masse</v>
          </cell>
        </row>
        <row r="5">
          <cell r="A5" t="str">
            <v>Nachtspeicher</v>
          </cell>
        </row>
        <row r="6">
          <cell r="A6" t="str">
            <v>Fernwärme</v>
          </cell>
        </row>
        <row r="7">
          <cell r="A7" t="str">
            <v>Flüssiggas</v>
          </cell>
        </row>
        <row r="8">
          <cell r="A8" t="str">
            <v>Stückholz</v>
          </cell>
        </row>
        <row r="9">
          <cell r="A9" t="str">
            <v>Hackschnitzel</v>
          </cell>
        </row>
        <row r="10">
          <cell r="A10" t="str">
            <v>Holz-Pellets</v>
          </cell>
        </row>
        <row r="11">
          <cell r="A11" t="str">
            <v>Rapsöl</v>
          </cell>
        </row>
        <row r="12">
          <cell r="A12">
            <v>0</v>
          </cell>
        </row>
      </sheetData>
      <sheetData sheetId="30">
        <row r="1">
          <cell r="B1">
            <v>0</v>
          </cell>
          <cell r="G1" t="str">
            <v>Pauschal Fahrzeugklasse/Treibstoff</v>
          </cell>
          <cell r="R1" t="str">
            <v>Fahrzeugklassen</v>
          </cell>
          <cell r="T1" t="str">
            <v>Pauschal Fahrzeugklassen</v>
          </cell>
          <cell r="V1" t="str">
            <v>Pauschal Treibstoff</v>
          </cell>
        </row>
        <row r="2">
          <cell r="B2" t="str">
            <v>Benzin</v>
          </cell>
          <cell r="R2" t="str">
            <v>Auswahl</v>
          </cell>
          <cell r="T2" t="str">
            <v>Auswahl</v>
          </cell>
          <cell r="V2" t="str">
            <v>Auswahl</v>
          </cell>
        </row>
        <row r="3">
          <cell r="B3">
            <v>2.0264999999999999E-4</v>
          </cell>
          <cell r="G3" t="str">
            <v>Überwiegend Kleinwagen</v>
          </cell>
          <cell r="R3" t="str">
            <v>Kleinwagen</v>
          </cell>
          <cell r="T3" t="str">
            <v>Überwiegend Kleinwagen</v>
          </cell>
          <cell r="V3" t="str">
            <v>Überwiegend Benzin</v>
          </cell>
        </row>
        <row r="4">
          <cell r="B4">
            <v>1.8276999999999999E-4</v>
          </cell>
          <cell r="G4" t="str">
            <v>Überwiegend Mittelklasse</v>
          </cell>
          <cell r="R4" t="str">
            <v>Mittelklasse</v>
          </cell>
          <cell r="T4" t="str">
            <v>Überwiegend Mittelklasse</v>
          </cell>
          <cell r="V4" t="str">
            <v>Überwiegend Diesel</v>
          </cell>
        </row>
        <row r="5">
          <cell r="B5">
            <v>3.1550000000000003E-4</v>
          </cell>
          <cell r="G5" t="str">
            <v>Überwiegend Oberklasse</v>
          </cell>
          <cell r="R5" t="str">
            <v>Oberklasse</v>
          </cell>
          <cell r="T5" t="str">
            <v>Überwiegend Oberklasse</v>
          </cell>
          <cell r="V5" t="str">
            <v>Überwiegend Autogas</v>
          </cell>
        </row>
        <row r="6">
          <cell r="B6">
            <v>2.8537459999999999E-3</v>
          </cell>
          <cell r="G6" t="str">
            <v>Überwiegend Klein- und Mittelklasse</v>
          </cell>
          <cell r="T6" t="str">
            <v>Überwiegend Klein- und Mittelklasse</v>
          </cell>
          <cell r="V6" t="str">
            <v>Diesel und Benzin-Mix</v>
          </cell>
        </row>
        <row r="7">
          <cell r="G7" t="str">
            <v>Überwiegend Mittel- und Oberklasse</v>
          </cell>
          <cell r="T7" t="str">
            <v>Überwiegend Mittel- und Oberklasse</v>
          </cell>
          <cell r="V7" t="str">
            <v>Benzin und Autogas-Mix</v>
          </cell>
        </row>
        <row r="8">
          <cell r="V8" t="str">
            <v>Diesel und Autogas-Mix</v>
          </cell>
        </row>
      </sheetData>
      <sheetData sheetId="31">
        <row r="1">
          <cell r="A1" t="str">
            <v>Flugtypen</v>
          </cell>
        </row>
        <row r="2">
          <cell r="A2" t="str">
            <v>Entfernung untere Grenze</v>
          </cell>
        </row>
        <row r="3">
          <cell r="A3">
            <v>0</v>
          </cell>
        </row>
        <row r="4">
          <cell r="A4">
            <v>500</v>
          </cell>
        </row>
        <row r="5">
          <cell r="A5">
            <v>3500</v>
          </cell>
        </row>
      </sheetData>
      <sheetData sheetId="32">
        <row r="1">
          <cell r="A1" t="str">
            <v>Pendler</v>
          </cell>
          <cell r="G1" t="str">
            <v>Pauschal Pendler</v>
          </cell>
        </row>
        <row r="2">
          <cell r="A2" t="str">
            <v>Wahlmöglichkeiten</v>
          </cell>
          <cell r="G2" t="str">
            <v>Wahlmöglichkeiten</v>
          </cell>
        </row>
        <row r="3">
          <cell r="A3" t="str">
            <v>DB Regional</v>
          </cell>
          <cell r="G3" t="str">
            <v>DB Regional</v>
          </cell>
        </row>
        <row r="4">
          <cell r="A4" t="str">
            <v>S- U-Bahn</v>
          </cell>
          <cell r="G4" t="str">
            <v>S- U-Bahn</v>
          </cell>
        </row>
        <row r="5">
          <cell r="A5" t="str">
            <v>S- Bahn</v>
          </cell>
          <cell r="G5" t="str">
            <v>Bus/ Tram</v>
          </cell>
        </row>
        <row r="6">
          <cell r="A6" t="str">
            <v>U-Bahn</v>
          </cell>
          <cell r="G6" t="str">
            <v>Auto</v>
          </cell>
        </row>
        <row r="7">
          <cell r="A7" t="str">
            <v>Bus/ Tram</v>
          </cell>
          <cell r="G7" t="str">
            <v>Fahrrad</v>
          </cell>
        </row>
        <row r="8">
          <cell r="A8" t="str">
            <v>Straßenbahn</v>
          </cell>
        </row>
        <row r="9">
          <cell r="A9" t="str">
            <v>Bus</v>
          </cell>
        </row>
        <row r="10">
          <cell r="A10" t="str">
            <v>Fahrrad/ Fußweg</v>
          </cell>
        </row>
      </sheetData>
      <sheetData sheetId="33">
        <row r="1">
          <cell r="A1" t="str">
            <v>Taxen</v>
          </cell>
        </row>
        <row r="2">
          <cell r="A2" t="str">
            <v>Wahlmöglichkeiten</v>
          </cell>
        </row>
        <row r="3">
          <cell r="A3" t="str">
            <v>Pauschalwert</v>
          </cell>
        </row>
        <row r="4">
          <cell r="A4" t="str">
            <v>Fahrtkosten</v>
          </cell>
        </row>
        <row r="5">
          <cell r="A5">
            <v>0</v>
          </cell>
        </row>
        <row r="6">
          <cell r="A6">
            <v>0</v>
          </cell>
        </row>
        <row r="7">
          <cell r="A7">
            <v>0</v>
          </cell>
        </row>
      </sheetData>
      <sheetData sheetId="34">
        <row r="1">
          <cell r="A1" t="str">
            <v>Hotel</v>
          </cell>
          <cell r="G1" t="str">
            <v>Pauschal Hotel</v>
          </cell>
        </row>
        <row r="2">
          <cell r="A2" t="str">
            <v>Wahlmöglichkeiten</v>
          </cell>
          <cell r="G2" t="str">
            <v>Wahlmöglichkeiten</v>
          </cell>
        </row>
        <row r="3">
          <cell r="A3" t="str">
            <v>untere</v>
          </cell>
          <cell r="G3" t="str">
            <v>Anzahl Übernachtungen</v>
          </cell>
        </row>
        <row r="4">
          <cell r="A4" t="str">
            <v>mittlere</v>
          </cell>
          <cell r="G4">
            <v>0</v>
          </cell>
        </row>
        <row r="5">
          <cell r="A5" t="str">
            <v>obere</v>
          </cell>
          <cell r="G5">
            <v>0</v>
          </cell>
        </row>
        <row r="6">
          <cell r="A6">
            <v>0</v>
          </cell>
          <cell r="G6">
            <v>0</v>
          </cell>
        </row>
        <row r="7">
          <cell r="A7">
            <v>0</v>
          </cell>
          <cell r="G7">
            <v>0</v>
          </cell>
        </row>
        <row r="8">
          <cell r="G8">
            <v>0</v>
          </cell>
        </row>
        <row r="9">
          <cell r="G9">
            <v>0</v>
          </cell>
        </row>
        <row r="10">
          <cell r="G10">
            <v>0</v>
          </cell>
        </row>
        <row r="11">
          <cell r="G11">
            <v>0</v>
          </cell>
        </row>
      </sheetData>
      <sheetData sheetId="35">
        <row r="1">
          <cell r="A1" t="str">
            <v>Transportmittel</v>
          </cell>
          <cell r="G1" t="str">
            <v>Emmissionsfaktor je Liter</v>
          </cell>
        </row>
        <row r="2">
          <cell r="A2" t="str">
            <v>Wahlmöglichkeiten</v>
          </cell>
          <cell r="G2" t="str">
            <v>Wahlmöglichkeiten</v>
          </cell>
        </row>
        <row r="3">
          <cell r="A3" t="str">
            <v>Lastwagen (&gt; 7,5 t)</v>
          </cell>
          <cell r="G3" t="str">
            <v>Diesel</v>
          </cell>
        </row>
        <row r="4">
          <cell r="A4" t="str">
            <v>Lastwagen (3,5 - 7,5 t)</v>
          </cell>
          <cell r="G4">
            <v>0</v>
          </cell>
        </row>
        <row r="5">
          <cell r="A5" t="str">
            <v>Transporter (3,5 t)</v>
          </cell>
          <cell r="G5">
            <v>0</v>
          </cell>
        </row>
        <row r="6">
          <cell r="A6" t="str">
            <v>Van/ Kleintransporter (&lt; 3,5 t)</v>
          </cell>
          <cell r="G6">
            <v>0</v>
          </cell>
        </row>
        <row r="7">
          <cell r="A7">
            <v>0</v>
          </cell>
          <cell r="G7">
            <v>0</v>
          </cell>
        </row>
        <row r="8">
          <cell r="G8">
            <v>0</v>
          </cell>
        </row>
        <row r="9">
          <cell r="G9">
            <v>0</v>
          </cell>
        </row>
        <row r="10">
          <cell r="G10">
            <v>0</v>
          </cell>
        </row>
        <row r="11">
          <cell r="G11">
            <v>0</v>
          </cell>
        </row>
      </sheetData>
      <sheetData sheetId="36">
        <row r="1">
          <cell r="A1" t="str">
            <v>Papierqualität</v>
          </cell>
          <cell r="G1" t="str">
            <v>Format</v>
          </cell>
          <cell r="M1" t="str">
            <v>Papiergewicht</v>
          </cell>
          <cell r="S1" t="str">
            <v>Druck</v>
          </cell>
          <cell r="Y1" t="str">
            <v>Druckfarben</v>
          </cell>
          <cell r="AE1" t="str">
            <v>Pauschal Format</v>
          </cell>
          <cell r="AK1" t="str">
            <v>Pauschal Papiergewicht</v>
          </cell>
          <cell r="AQ1" t="str">
            <v>Pauschal Papierqualität</v>
          </cell>
          <cell r="BC1" t="str">
            <v>gestrichen</v>
          </cell>
        </row>
        <row r="2">
          <cell r="A2" t="str">
            <v>Wahlmöglichkeiten</v>
          </cell>
          <cell r="G2" t="str">
            <v>Wahlmöglichkeiten</v>
          </cell>
          <cell r="M2" t="str">
            <v>Wahlmöglichkeiten</v>
          </cell>
          <cell r="S2" t="str">
            <v>Wahlmöglichkeiten</v>
          </cell>
          <cell r="Y2" t="str">
            <v>Wahlmöglichkeiten</v>
          </cell>
          <cell r="AE2" t="str">
            <v>Wahlmöglichkeiten</v>
          </cell>
          <cell r="AK2" t="str">
            <v>Wahlmöglichkeiten</v>
          </cell>
          <cell r="AQ2" t="str">
            <v>Wahlmöglichkeiten</v>
          </cell>
          <cell r="BC2" t="str">
            <v>Wahlmöglichkeiten</v>
          </cell>
        </row>
        <row r="3">
          <cell r="A3" t="str">
            <v>Kopierpapier weiß, holzfrei</v>
          </cell>
          <cell r="G3" t="str">
            <v>DIN A0 (841x1189)</v>
          </cell>
          <cell r="M3">
            <v>60</v>
          </cell>
          <cell r="S3" t="str">
            <v>einseitig</v>
          </cell>
          <cell r="Y3" t="str">
            <v>schwarz/ weiß</v>
          </cell>
          <cell r="AE3" t="str">
            <v>DIN A0</v>
          </cell>
          <cell r="AK3">
            <v>100</v>
          </cell>
          <cell r="AQ3" t="str">
            <v>Papier weiß</v>
          </cell>
          <cell r="BC3" t="str">
            <v>gestrichen</v>
          </cell>
        </row>
        <row r="4">
          <cell r="A4" t="str">
            <v>Recyclingpapier</v>
          </cell>
          <cell r="G4" t="str">
            <v>DIN A1 (594x841)</v>
          </cell>
          <cell r="M4">
            <v>80</v>
          </cell>
          <cell r="S4" t="str">
            <v>zweiseitig</v>
          </cell>
          <cell r="Y4" t="str">
            <v>graustufen</v>
          </cell>
          <cell r="AE4" t="str">
            <v>DIN A1</v>
          </cell>
          <cell r="BC4" t="str">
            <v>ungestrichen</v>
          </cell>
        </row>
        <row r="5">
          <cell r="A5" t="str">
            <v>Hochglanzpapier</v>
          </cell>
          <cell r="G5" t="str">
            <v>DIN A2 (420x594)</v>
          </cell>
          <cell r="M5">
            <v>100</v>
          </cell>
          <cell r="Y5" t="str">
            <v>farbig</v>
          </cell>
          <cell r="AE5" t="str">
            <v>DIN A2</v>
          </cell>
          <cell r="BC5" t="str">
            <v>unbekannt</v>
          </cell>
        </row>
        <row r="6">
          <cell r="A6" t="str">
            <v>LWC</v>
          </cell>
          <cell r="G6" t="str">
            <v>DIN A3 (297x420)</v>
          </cell>
          <cell r="M6">
            <v>120</v>
          </cell>
          <cell r="AE6" t="str">
            <v>DIN A3</v>
          </cell>
        </row>
        <row r="7">
          <cell r="A7" t="str">
            <v>HWC</v>
          </cell>
          <cell r="G7" t="str">
            <v>DIN A4 (210x297)</v>
          </cell>
          <cell r="M7">
            <v>130</v>
          </cell>
          <cell r="AE7" t="str">
            <v>DIN A4</v>
          </cell>
        </row>
        <row r="8">
          <cell r="A8" t="str">
            <v>Umschlag, weiß</v>
          </cell>
          <cell r="G8" t="str">
            <v>DIN A5 (148x210)</v>
          </cell>
          <cell r="M8">
            <v>150</v>
          </cell>
          <cell r="AE8" t="str">
            <v>DIN A5</v>
          </cell>
        </row>
        <row r="9">
          <cell r="A9" t="str">
            <v>Umschlag, braun</v>
          </cell>
          <cell r="G9" t="str">
            <v>DIN A6 (105x148)</v>
          </cell>
          <cell r="M9">
            <v>160</v>
          </cell>
          <cell r="AE9" t="str">
            <v>DIN A6</v>
          </cell>
        </row>
        <row r="10">
          <cell r="A10" t="str">
            <v>Karton</v>
          </cell>
          <cell r="G10" t="str">
            <v>DIN A7 (74x105)</v>
          </cell>
          <cell r="M10">
            <v>170</v>
          </cell>
          <cell r="AE10" t="str">
            <v>Briefumschlag DIN Lang</v>
          </cell>
        </row>
        <row r="11">
          <cell r="G11" t="str">
            <v>DIN A8 (52x74)</v>
          </cell>
          <cell r="M11">
            <v>180</v>
          </cell>
          <cell r="AE11" t="str">
            <v>Briefumschlag DIN C6/5</v>
          </cell>
        </row>
        <row r="12">
          <cell r="G12" t="str">
            <v>DIN A9 (37x52)</v>
          </cell>
          <cell r="M12">
            <v>200</v>
          </cell>
          <cell r="AE12" t="str">
            <v>Briefumschlag C4</v>
          </cell>
        </row>
        <row r="13">
          <cell r="G13" t="str">
            <v>DIN A10 (26x37)</v>
          </cell>
          <cell r="M13">
            <v>250</v>
          </cell>
        </row>
        <row r="14">
          <cell r="G14" t="str">
            <v>DIN B0</v>
          </cell>
          <cell r="M14">
            <v>300</v>
          </cell>
        </row>
        <row r="15">
          <cell r="G15" t="str">
            <v>BIN B1</v>
          </cell>
        </row>
        <row r="16">
          <cell r="G16" t="str">
            <v>DIN B2</v>
          </cell>
        </row>
        <row r="17">
          <cell r="G17" t="str">
            <v>DIN B3</v>
          </cell>
        </row>
        <row r="18">
          <cell r="G18" t="str">
            <v>BIN B4</v>
          </cell>
        </row>
        <row r="19">
          <cell r="G19" t="str">
            <v>DIN B5</v>
          </cell>
        </row>
        <row r="20">
          <cell r="G20" t="str">
            <v>DIN B6</v>
          </cell>
        </row>
        <row r="21">
          <cell r="G21" t="str">
            <v>DIN C0</v>
          </cell>
        </row>
        <row r="22">
          <cell r="G22" t="str">
            <v>DIN C1</v>
          </cell>
        </row>
        <row r="23">
          <cell r="G23" t="str">
            <v>DIN C2</v>
          </cell>
        </row>
        <row r="24">
          <cell r="G24" t="str">
            <v>DIN C3</v>
          </cell>
        </row>
        <row r="25">
          <cell r="G25" t="str">
            <v>DIN C4</v>
          </cell>
        </row>
        <row r="26">
          <cell r="G26" t="str">
            <v>DIN C5</v>
          </cell>
        </row>
        <row r="27">
          <cell r="G27" t="str">
            <v>DIN C6</v>
          </cell>
        </row>
        <row r="28">
          <cell r="G28" t="str">
            <v>DIN Lang (210x110)</v>
          </cell>
        </row>
        <row r="29">
          <cell r="G29" t="str">
            <v>Briefumschlag DIN C6/5</v>
          </cell>
        </row>
        <row r="30">
          <cell r="G30" t="str">
            <v>Biefumschlag US Letter</v>
          </cell>
        </row>
        <row r="31">
          <cell r="G31" t="str">
            <v>210x400</v>
          </cell>
        </row>
        <row r="32">
          <cell r="G32" t="str">
            <v>210x315</v>
          </cell>
        </row>
        <row r="33">
          <cell r="G33" t="str">
            <v>360x270</v>
          </cell>
        </row>
        <row r="34">
          <cell r="G34" t="str">
            <v>210x525</v>
          </cell>
        </row>
        <row r="35">
          <cell r="G35" t="str">
            <v>100x70</v>
          </cell>
        </row>
        <row r="36">
          <cell r="G36" t="str">
            <v>40x70</v>
          </cell>
        </row>
        <row r="37">
          <cell r="G37" t="str">
            <v>210x630</v>
          </cell>
        </row>
        <row r="38">
          <cell r="G38" t="str">
            <v>Postkarte (105x148)</v>
          </cell>
        </row>
        <row r="39">
          <cell r="G39" t="str">
            <v>12x25</v>
          </cell>
        </row>
        <row r="40">
          <cell r="G40" t="str">
            <v>210x210</v>
          </cell>
        </row>
        <row r="41">
          <cell r="G41" t="str">
            <v>Visitenkarten</v>
          </cell>
        </row>
        <row r="42">
          <cell r="G42" t="str">
            <v>Grußarten</v>
          </cell>
        </row>
        <row r="43">
          <cell r="G43" t="str">
            <v>Aufkleber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leitung"/>
      <sheetName val="Übersicht"/>
      <sheetName val="Scope 1"/>
      <sheetName val="Scope 2"/>
      <sheetName val="Scope 3"/>
      <sheetName val="EF Scope 3 (Div)"/>
      <sheetName val="EF Strom, Wärme, Dampf"/>
      <sheetName val="EF Brennstoffe"/>
      <sheetName val="EF Kraftstoffe"/>
      <sheetName val="EF Prozesse"/>
      <sheetName val="EF Fahrzeuge"/>
      <sheetName val="EF Flüchtige Gase"/>
      <sheetName val="Pendler"/>
      <sheetName val="Bahn"/>
      <sheetName val="Taxi"/>
      <sheetName val="Flug"/>
      <sheetName val="Abfall - (Ab)Wasser"/>
      <sheetName val="Veranstaltungen"/>
      <sheetName val="Logistik"/>
      <sheetName val="Papier"/>
      <sheetName val="Liquid Liner DIP"/>
      <sheetName val="Liquid Liner PEN"/>
      <sheetName val="Matic Max"/>
      <sheetName val="Matic Slim"/>
      <sheetName val="Sharpenable"/>
      <sheetName val="Emissionen Liquid"/>
      <sheetName val="Emissionen Matic"/>
      <sheetName val="Emissionen Sharpenable"/>
      <sheetName val="EF-Produkte"/>
      <sheetName val="Tianjin"/>
      <sheetName val="Sao Jose"/>
      <sheetName val="Toluca"/>
      <sheetName val="Mexico City"/>
      <sheetName val="Weißenburg"/>
      <sheetName val="Cesky Krumlov"/>
      <sheetName val="Murfreesboro"/>
      <sheetName val="Bogota"/>
      <sheetName val="Regeln"/>
      <sheetName val="Versionshistorie"/>
      <sheetName val="Kopie2017_CCF_Tool_SSC_2017-08-"/>
      <sheetName val="interne-Tabellen"/>
      <sheetName val="EF"/>
    </sheetNames>
    <sheetDataSet>
      <sheetData sheetId="0" refreshError="1"/>
      <sheetData sheetId="1"/>
      <sheetData sheetId="2">
        <row r="2">
          <cell r="B2" t="str">
            <v>Scope 1 - Direkte Emissionen</v>
          </cell>
        </row>
      </sheetData>
      <sheetData sheetId="3">
        <row r="2">
          <cell r="B2" t="str">
            <v>Scope 2 - Indirekte Emissionen</v>
          </cell>
        </row>
        <row r="11">
          <cell r="B11" t="str">
            <v>Scope 2.1</v>
          </cell>
        </row>
        <row r="50">
          <cell r="B50" t="str">
            <v>Scope 2.2</v>
          </cell>
        </row>
        <row r="74">
          <cell r="B74" t="str">
            <v>Scope 2.3</v>
          </cell>
        </row>
      </sheetData>
      <sheetData sheetId="4">
        <row r="23">
          <cell r="B23" t="str">
            <v>Scope 3.1</v>
          </cell>
        </row>
        <row r="49">
          <cell r="B49" t="str">
            <v>Scope 3.2</v>
          </cell>
        </row>
        <row r="69">
          <cell r="B69" t="str">
            <v>Scope 3.3</v>
          </cell>
        </row>
        <row r="86">
          <cell r="B86" t="str">
            <v>Scope 3.4</v>
          </cell>
        </row>
        <row r="101">
          <cell r="B101" t="str">
            <v>Scope 3.5</v>
          </cell>
        </row>
        <row r="119">
          <cell r="B119" t="str">
            <v>Scope 3.6</v>
          </cell>
        </row>
        <row r="133">
          <cell r="B133" t="str">
            <v>Scope 3.7</v>
          </cell>
        </row>
        <row r="147">
          <cell r="B147" t="str">
            <v>Scope 3.8</v>
          </cell>
        </row>
        <row r="165">
          <cell r="B165" t="str">
            <v>Scope 3.9</v>
          </cell>
        </row>
        <row r="180">
          <cell r="B180" t="str">
            <v>Scope 3.10</v>
          </cell>
        </row>
        <row r="200">
          <cell r="B200" t="str">
            <v>Scope 3.11</v>
          </cell>
        </row>
        <row r="219">
          <cell r="B219" t="str">
            <v>Scope 3.12</v>
          </cell>
        </row>
        <row r="239">
          <cell r="B239" t="str">
            <v>Scope 3.13</v>
          </cell>
        </row>
        <row r="256">
          <cell r="B256" t="str">
            <v>Scope 3.14</v>
          </cell>
        </row>
        <row r="274">
          <cell r="B274" t="str">
            <v>Scope 3.15</v>
          </cell>
        </row>
      </sheetData>
      <sheetData sheetId="5"/>
      <sheetData sheetId="6">
        <row r="12">
          <cell r="D12">
            <v>5.9192999999999995E-4</v>
          </cell>
        </row>
      </sheetData>
      <sheetData sheetId="7"/>
      <sheetData sheetId="8"/>
      <sheetData sheetId="9"/>
      <sheetData sheetId="10"/>
      <sheetData sheetId="11"/>
      <sheetData sheetId="12" refreshError="1"/>
      <sheetData sheetId="13"/>
      <sheetData sheetId="14" refreshError="1"/>
      <sheetData sheetId="15" refreshError="1"/>
      <sheetData sheetId="16">
        <row r="45">
          <cell r="D45">
            <v>3.4410000000000002E-4</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26">
          <cell r="K26" t="str">
            <v xml:space="preserve">Document of the Colombian Mine and Energy Ministry </v>
          </cell>
        </row>
      </sheetData>
      <sheetData sheetId="37" refreshError="1"/>
      <sheetData sheetId="38" refreshError="1"/>
      <sheetData sheetId="39" refreshError="1"/>
      <sheetData sheetId="40" refreshError="1"/>
      <sheetData sheetId="4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leitung"/>
      <sheetName val="Übersicht"/>
      <sheetName val="Scope 1"/>
      <sheetName val="Scope 2"/>
      <sheetName val="Scope 3"/>
      <sheetName val="Uniper Uk plc"/>
      <sheetName val="EFs supply chain monetary"/>
      <sheetName val="EF Kraftstoffe"/>
      <sheetName val="EF Flüchtige Gase"/>
      <sheetName val="EF Brennstoffe"/>
      <sheetName val="EF Scope 3 (Div)"/>
      <sheetName val="EF Strom, Wärme, Dampf"/>
      <sheetName val="EF Prozesse"/>
      <sheetName val="EF Fahrzeuge"/>
      <sheetName val="Regeln"/>
      <sheetName val="Uniper_CCF-Tool__2016-11-24a"/>
    </sheetNames>
    <sheetDataSet>
      <sheetData sheetId="0"/>
      <sheetData sheetId="1"/>
      <sheetData sheetId="2">
        <row r="2">
          <cell r="B2" t="str">
            <v>Scope 1 - Direkte Emissionen</v>
          </cell>
        </row>
      </sheetData>
      <sheetData sheetId="3">
        <row r="2">
          <cell r="B2" t="str">
            <v>Scope 2 - Indirekte Emissionen</v>
          </cell>
        </row>
      </sheetData>
      <sheetData sheetId="4">
        <row r="2">
          <cell r="B2" t="str">
            <v>Scope 3 - Sonstige indirekte Emissionen</v>
          </cell>
        </row>
      </sheetData>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Info zu HER"/>
      <sheetName val="Energie+Wasser_HER"/>
      <sheetName val="Energie+Wasser+Plastik_WUG"/>
      <sheetName val="Dienstwagen_HER+WUG"/>
      <sheetName val="Logistik"/>
      <sheetName val="Flug_HER"/>
      <sheetName val="Bahn_HER"/>
      <sheetName val="Taxi_HER"/>
      <sheetName val="Messen_HER"/>
      <sheetName val="Papier &amp; Druck_HER"/>
      <sheetName val="Abfall_HER"/>
      <sheetName val="Pendler_HER"/>
      <sheetName val="Liquid DIP"/>
      <sheetName val="Liquid PEN"/>
      <sheetName val="MAX MATIC"/>
      <sheetName val="SLIM MATIC"/>
      <sheetName val="SHARPENABLE"/>
      <sheetName val="EF-Produkte"/>
      <sheetName val="Materialbezeichungen + EFs"/>
      <sheetName val="Speditionsanlieferung"/>
      <sheetName val="Hotel"/>
      <sheetName val="Bilder Slim"/>
      <sheetName val="Jumbo"/>
      <sheetName val="Bilder Jumbo"/>
      <sheetName val="Pendlerdaten"/>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C3">
            <v>4.5050673999999997</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Übersicht"/>
      <sheetName val="Energie"/>
      <sheetName val="Papier"/>
      <sheetName val="Abfall - Abwasser"/>
      <sheetName val="Pendler"/>
      <sheetName val="Auto"/>
      <sheetName val="Logistik"/>
      <sheetName val="Flug"/>
      <sheetName val="Bahn"/>
      <sheetName val="Taxi"/>
      <sheetName val="Hotel"/>
      <sheetName val="Veranstaltungen"/>
      <sheetName val="EFs"/>
      <sheetName val="Summe-Produkte"/>
      <sheetName val="Liquid Liner DIP"/>
      <sheetName val="Liquid Liner PEN"/>
      <sheetName val="Matic Slim"/>
      <sheetName val="Matic Max"/>
      <sheetName val="Sharpenable"/>
      <sheetName val="Bilder Slim"/>
      <sheetName val="Jumbo"/>
      <sheetName val="Bilder Jumbo"/>
      <sheetName val="EF-Produkte"/>
      <sheetName val="Produktbezeichungen + EFs"/>
      <sheetName val="Pendlerdaten"/>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70">
          <cell r="E70">
            <v>2.5413999999999998E-4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2">
          <cell r="C2">
            <v>4.5050673999999997</v>
          </cell>
        </row>
      </sheetData>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Info zu HER"/>
      <sheetName val="Energie+Wasser_HER"/>
      <sheetName val="Energie+Wasser+Plastik_WUG"/>
      <sheetName val="Dienstwagen_HER+WUG"/>
      <sheetName val="Logistik"/>
      <sheetName val="Flug_HER"/>
      <sheetName val="Bahn_HER"/>
      <sheetName val="Taxi_HER"/>
      <sheetName val="Messen_HER"/>
      <sheetName val="Papier &amp; Druck_HER"/>
      <sheetName val="Abfall_HER"/>
      <sheetName val="Pendler_HER"/>
      <sheetName val="Liquid DIP"/>
      <sheetName val="Liquid PEN"/>
      <sheetName val="MAX MATIC"/>
      <sheetName val="SLIM MATIC"/>
      <sheetName val="SHARPENABLE"/>
      <sheetName val="EF-Produkte"/>
      <sheetName val="Materialbezeichungen + EFs"/>
      <sheetName val="Speditionsanlieferung"/>
      <sheetName val="Hotel"/>
      <sheetName val="Bilder Slim"/>
      <sheetName val="Jumbo"/>
      <sheetName val="Bilder Jumbo"/>
      <sheetName val="Pendlerdaten"/>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C3">
            <v>4.5050673999999997</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dienungsanleitung INTERN"/>
      <sheetName val="Intro &amp; Bedienungshinweise"/>
      <sheetName val="Organisationsstruktur"/>
      <sheetName val="Ergebnisse"/>
      <sheetName val="Diagramme"/>
      <sheetName val="1.1 Eigene Energieerzeugung"/>
      <sheetName val="1.1b Prozessemissionen"/>
      <sheetName val="1.1c Klimaanlagen (Kältemittel)"/>
      <sheetName val="1.2a Stromverbrauch"/>
      <sheetName val="Stromverbrauch SMM"/>
      <sheetName val="1.2b Wärme"/>
      <sheetName val="1.1d Fuhrpark"/>
      <sheetName val="3.1a Waren und Betriebsmittel"/>
      <sheetName val="3.1 Dienstleistungen"/>
      <sheetName val="3.1c Kantinen"/>
      <sheetName val="3.2 Kapitalgüter"/>
      <sheetName val="3.4 Logistik (extern)"/>
      <sheetName val="3.5 Abfall + Abwasser"/>
      <sheetName val="3.6a Flüge"/>
      <sheetName val="3.6b Bahn + Fernbus"/>
      <sheetName val="3.6c ÖPNV"/>
      <sheetName val="3.6d Miet- &amp; Poolwagen"/>
      <sheetName val="3.6e Taxi"/>
      <sheetName val="3.6f Übernachtungen"/>
      <sheetName val="3.7x Arbeitswege Mitarbeiter"/>
      <sheetName val="Arbeitswege Mitarbeiter_alt"/>
      <sheetName val="Maschinenpark und Kleingeräte"/>
      <sheetName val="Druck"/>
      <sheetName val="EF"/>
      <sheetName val="Druckseite"/>
      <sheetName val="Dropdown"/>
      <sheetName val="Tabel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Results"/>
      <sheetName val="Production Data"/>
      <sheetName val="Input Categorization"/>
      <sheetName val="Category A Inputs"/>
      <sheetName val="Category B Inputs "/>
      <sheetName val="Category C Inputs "/>
      <sheetName val="Energies I - Cooling Medium"/>
      <sheetName val="Energies II - Natural Gas"/>
      <sheetName val="Energies III - Electricity"/>
      <sheetName val="Energies III - Cooling Medium"/>
      <sheetName val="Energies IV - Water"/>
      <sheetName val="By-Product I - Waste"/>
      <sheetName val="By-Product II - Waste Water"/>
      <sheetName val="Transportation"/>
      <sheetName val="Car Fleet"/>
      <sheetName val="Emissionsfaktoren"/>
      <sheetName val="Produktbezeichungen + E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0">
          <cell r="C60">
            <v>0</v>
          </cell>
        </row>
        <row r="61">
          <cell r="C61" t="str">
            <v>river-going ship</v>
          </cell>
        </row>
        <row r="62">
          <cell r="C62" t="str">
            <v>sea-going ship</v>
          </cell>
        </row>
        <row r="63">
          <cell r="C63" t="str">
            <v>truck</v>
          </cell>
        </row>
        <row r="64">
          <cell r="C64" t="str">
            <v>airplain</v>
          </cell>
        </row>
        <row r="65">
          <cell r="C65" t="str">
            <v>car</v>
          </cell>
        </row>
        <row r="66">
          <cell r="C66" t="str">
            <v>pipeline</v>
          </cell>
        </row>
      </sheetData>
      <sheetData sheetId="15"/>
      <sheetData sheetId="16"/>
      <sheetData sheetId="1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blatt"/>
      <sheetName val="Datenblatt"/>
      <sheetName val="Druckseite"/>
      <sheetName val="Cockpit"/>
      <sheetName val="Grafik Preis-Umlauf-Progn."/>
      <sheetName val="Grafik CO2-Umlauf"/>
      <sheetName val="Grafik BIP-CO2"/>
      <sheetName val="Grafik Strom-CO2"/>
      <sheetName val="Berechnung"/>
      <sheetName val="Cap"/>
      <sheetName val="CSCF"/>
      <sheetName val="MSR"/>
      <sheetName val="Emissionen"/>
      <sheetName val="Zuteilung 13-20"/>
      <sheetName val="Aviation 13-20"/>
      <sheetName val="Auktion 13-20"/>
      <sheetName val="NER"/>
      <sheetName val="CER-ERU 13-20"/>
      <sheetName val="Mengen 21-30"/>
      <sheetName val="Kohleausstieg"/>
      <sheetName val="Kohleausstieg Daten"/>
      <sheetName val="Effort Sharing"/>
      <sheetName val="Brexit"/>
      <sheetName val="Vergleichswerte"/>
      <sheetName val="Überschuss"/>
      <sheetName val="Ergebnis und Steuerung"/>
      <sheetName val="AR"/>
      <sheetName val="BM"/>
      <sheetName val="CLF"/>
      <sheetName val="FWKWK"/>
      <sheetName val="CL-Liste"/>
      <sheetName val="Ergebnistabelle"/>
      <sheetName val="Ergebnisse EN"/>
    </sheetNames>
    <sheetDataSet>
      <sheetData sheetId="0" refreshError="1"/>
      <sheetData sheetId="1" refreshError="1"/>
      <sheetData sheetId="2"/>
      <sheetData sheetId="3">
        <row r="11">
          <cell r="R11" t="str">
            <v>Szenario 1.4</v>
          </cell>
        </row>
      </sheetData>
      <sheetData sheetId="4" refreshError="1"/>
      <sheetData sheetId="5" refreshError="1"/>
      <sheetData sheetId="6" refreshError="1"/>
      <sheetData sheetId="7" refreshError="1"/>
      <sheetData sheetId="8">
        <row r="1">
          <cell r="G1" t="str">
            <v>Auktion MS abzüglich Bewegungen in MSR abzüglich Effort-Sharing</v>
          </cell>
        </row>
      </sheetData>
      <sheetData sheetId="9" refreshError="1"/>
      <sheetData sheetId="10" refreshError="1"/>
      <sheetData sheetId="11">
        <row r="1">
          <cell r="C1" t="str">
            <v>Untere Schwelle</v>
          </cell>
        </row>
      </sheetData>
      <sheetData sheetId="12">
        <row r="3">
          <cell r="D3" t="str">
            <v>Cap</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leitung"/>
      <sheetName val="Übersicht"/>
      <sheetName val="Scope 1"/>
      <sheetName val="Scope 2"/>
      <sheetName val="Scope 3"/>
      <sheetName val="EF Scope 3 (Div)"/>
      <sheetName val="EF Strom, Wärme, Dampf"/>
      <sheetName val="EF Brennstoffe"/>
      <sheetName val="EF Kraftstoffe"/>
      <sheetName val="EF Prozesse"/>
      <sheetName val="EF Fahrzeuge"/>
      <sheetName val="EF Flüchtige Gase"/>
      <sheetName val="Pendler"/>
      <sheetName val="Bahn"/>
      <sheetName val="Taxi"/>
      <sheetName val="Flug"/>
      <sheetName val="Abfall - (Ab)Wasser"/>
      <sheetName val="Veranstaltungen"/>
      <sheetName val="Logistik"/>
      <sheetName val="Papier"/>
      <sheetName val="Liquid Liner DIP"/>
      <sheetName val="Liquid Liner PEN"/>
      <sheetName val="Matic Max"/>
      <sheetName val="Matic Slim"/>
      <sheetName val="Sharpenable"/>
      <sheetName val="Emissionen Liquid"/>
      <sheetName val="Emissionen Matic"/>
      <sheetName val="Emissionen Sharpenable"/>
      <sheetName val="EF-Produkte"/>
      <sheetName val="Tianjin"/>
      <sheetName val="Sao Jose"/>
      <sheetName val="Toluca"/>
      <sheetName val="Mexico City"/>
      <sheetName val="Weißenburg"/>
      <sheetName val="Cesky Krumlov"/>
      <sheetName val="Murfreesboro"/>
      <sheetName val="Bogota"/>
      <sheetName val="Regeln"/>
      <sheetName val="Versionshistorie"/>
      <sheetName val="Kopie2017_CCF_Tool_SSC_2017-08-"/>
      <sheetName val="interne-Tabellen"/>
      <sheetName val="EF"/>
    </sheetNames>
    <sheetDataSet>
      <sheetData sheetId="0" refreshError="1"/>
      <sheetData sheetId="1"/>
      <sheetData sheetId="2">
        <row r="2">
          <cell r="B2" t="str">
            <v>Scope 1 - Direkte Emissionen</v>
          </cell>
        </row>
      </sheetData>
      <sheetData sheetId="3">
        <row r="2">
          <cell r="B2" t="str">
            <v>Scope 2 - Indirekte Emissionen</v>
          </cell>
        </row>
        <row r="11">
          <cell r="B11" t="str">
            <v>Scope 2.1</v>
          </cell>
        </row>
        <row r="50">
          <cell r="B50" t="str">
            <v>Scope 2.2</v>
          </cell>
        </row>
        <row r="74">
          <cell r="B74" t="str">
            <v>Scope 2.3</v>
          </cell>
        </row>
      </sheetData>
      <sheetData sheetId="4">
        <row r="23">
          <cell r="B23" t="str">
            <v>Scope 3.1</v>
          </cell>
        </row>
        <row r="49">
          <cell r="B49" t="str">
            <v>Scope 3.2</v>
          </cell>
        </row>
        <row r="69">
          <cell r="B69" t="str">
            <v>Scope 3.3</v>
          </cell>
        </row>
        <row r="86">
          <cell r="B86" t="str">
            <v>Scope 3.4</v>
          </cell>
        </row>
        <row r="101">
          <cell r="B101" t="str">
            <v>Scope 3.5</v>
          </cell>
        </row>
        <row r="119">
          <cell r="B119" t="str">
            <v>Scope 3.6</v>
          </cell>
        </row>
        <row r="133">
          <cell r="B133" t="str">
            <v>Scope 3.7</v>
          </cell>
        </row>
        <row r="147">
          <cell r="B147" t="str">
            <v>Scope 3.8</v>
          </cell>
        </row>
        <row r="165">
          <cell r="B165" t="str">
            <v>Scope 3.9</v>
          </cell>
        </row>
        <row r="180">
          <cell r="B180" t="str">
            <v>Scope 3.10</v>
          </cell>
        </row>
        <row r="200">
          <cell r="B200" t="str">
            <v>Scope 3.11</v>
          </cell>
        </row>
        <row r="219">
          <cell r="B219" t="str">
            <v>Scope 3.12</v>
          </cell>
        </row>
        <row r="239">
          <cell r="B239" t="str">
            <v>Scope 3.13</v>
          </cell>
        </row>
        <row r="256">
          <cell r="B256" t="str">
            <v>Scope 3.14</v>
          </cell>
        </row>
        <row r="274">
          <cell r="B274" t="str">
            <v>Scope 3.15</v>
          </cell>
        </row>
      </sheetData>
      <sheetData sheetId="5"/>
      <sheetData sheetId="6">
        <row r="12">
          <cell r="D12">
            <v>5.9192999999999995E-4</v>
          </cell>
        </row>
      </sheetData>
      <sheetData sheetId="7"/>
      <sheetData sheetId="8"/>
      <sheetData sheetId="9"/>
      <sheetData sheetId="10"/>
      <sheetData sheetId="11"/>
      <sheetData sheetId="12" refreshError="1"/>
      <sheetData sheetId="13"/>
      <sheetData sheetId="14" refreshError="1"/>
      <sheetData sheetId="15" refreshError="1"/>
      <sheetData sheetId="16">
        <row r="45">
          <cell r="D45">
            <v>3.4410000000000002E-4</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26">
          <cell r="K26" t="str">
            <v xml:space="preserve">Document of the Colombian Mine and Energy Ministry </v>
          </cell>
        </row>
      </sheetData>
      <sheetData sheetId="37" refreshError="1"/>
      <sheetData sheetId="38" refreshError="1"/>
      <sheetData sheetId="39" refreshError="1"/>
      <sheetData sheetId="40" refreshError="1"/>
      <sheetData sheetId="4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blatt"/>
      <sheetName val="Datenblatt"/>
      <sheetName val="Druckseite"/>
      <sheetName val="Cockpit"/>
      <sheetName val="Grafik Preis-Umlauf-Progn."/>
      <sheetName val="Grafik CO2-Umlauf"/>
      <sheetName val="Grafik BIP-CO2"/>
      <sheetName val="Grafik Strom-CO2"/>
      <sheetName val="Berechnung"/>
      <sheetName val="Cap"/>
      <sheetName val="CSCF"/>
      <sheetName val="MSR"/>
      <sheetName val="Emissionen"/>
      <sheetName val="Zuteilung 13-20"/>
      <sheetName val="Aviation 13-20"/>
      <sheetName val="Auktion 13-20"/>
      <sheetName val="NER"/>
      <sheetName val="CER-ERU 13-20"/>
      <sheetName val="Mengen 21-30"/>
      <sheetName val="Kohleausstieg"/>
      <sheetName val="Kohleausstieg Daten"/>
      <sheetName val="Effort Sharing"/>
      <sheetName val="Brexit"/>
      <sheetName val="Vergleichswerte"/>
      <sheetName val="Überschuss"/>
      <sheetName val="Ergebnis und Steuerung"/>
      <sheetName val="AR"/>
      <sheetName val="BM"/>
      <sheetName val="CLF"/>
      <sheetName val="FWKWK"/>
      <sheetName val="CL-Liste"/>
      <sheetName val="Ergebnistabelle"/>
      <sheetName val="Ergebnisse EN"/>
    </sheetNames>
    <sheetDataSet>
      <sheetData sheetId="0" refreshError="1"/>
      <sheetData sheetId="1" refreshError="1"/>
      <sheetData sheetId="2"/>
      <sheetData sheetId="3">
        <row r="11">
          <cell r="R11" t="str">
            <v>Szenario 1.4</v>
          </cell>
        </row>
      </sheetData>
      <sheetData sheetId="4" refreshError="1"/>
      <sheetData sheetId="5" refreshError="1"/>
      <sheetData sheetId="6" refreshError="1"/>
      <sheetData sheetId="7" refreshError="1"/>
      <sheetData sheetId="8">
        <row r="1">
          <cell r="G1" t="str">
            <v>Auktion MS abzüglich Bewegungen in MSR abzüglich Effort-Sharing</v>
          </cell>
        </row>
      </sheetData>
      <sheetData sheetId="9" refreshError="1"/>
      <sheetData sheetId="10" refreshError="1"/>
      <sheetData sheetId="11">
        <row r="1">
          <cell r="C1" t="str">
            <v>Untere Schwelle</v>
          </cell>
        </row>
      </sheetData>
      <sheetData sheetId="12">
        <row r="3">
          <cell r="D3" t="str">
            <v>Cap</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Leitwarte"/>
      <sheetName val="Druckseite"/>
      <sheetName val="Kostenüberwälzung"/>
      <sheetName val="Kostenbelastung gesamt"/>
      <sheetName val="Direkte Kosten"/>
      <sheetName val="Indirekte Kosten"/>
      <sheetName val="CL-Status"/>
      <sheetName val="Ausstattungsgrad"/>
      <sheetName val="Prod-Em-Entwicklung"/>
      <sheetName val="Szenariobericht 1.Gen."/>
      <sheetName val="Szenariobericht 2.Gen."/>
      <sheetName val="SPK"/>
      <sheetName val="CL-Liste"/>
      <sheetName val="AF-Liste IA"/>
      <sheetName val="VET Deutschland"/>
      <sheetName val="Zuteilung"/>
      <sheetName val="Dropdown"/>
      <sheetName val="Daten_KB_fuer_pivot"/>
      <sheetName val="Daten_KB_f_Diagramm"/>
    </sheetNames>
    <sheetDataSet>
      <sheetData sheetId="0"/>
      <sheetData sheetId="1">
        <row r="3">
          <cell r="F3" t="str">
            <v>Anteil am Cap</v>
          </cell>
        </row>
        <row r="4">
          <cell r="F4">
            <v>0.40400000000000003</v>
          </cell>
          <cell r="K4" t="str">
            <v>EU-Kom 100/30</v>
          </cell>
        </row>
        <row r="6">
          <cell r="B6" t="str">
            <v>BAU (normaler CO2-Preis)</v>
          </cell>
          <cell r="K6" t="str">
            <v>nein</v>
          </cell>
        </row>
        <row r="7">
          <cell r="F7">
            <v>0</v>
          </cell>
          <cell r="K7" t="str">
            <v>ja</v>
          </cell>
        </row>
        <row r="8">
          <cell r="B8" t="str">
            <v>EUTL-Auswertung</v>
          </cell>
          <cell r="K8" t="str">
            <v>ja</v>
          </cell>
        </row>
        <row r="10">
          <cell r="F10" t="str">
            <v>Berücks. CL-Faktor</v>
          </cell>
        </row>
        <row r="11">
          <cell r="H11" t="str">
            <v>Jetzige Liste</v>
          </cell>
        </row>
        <row r="13">
          <cell r="I13" t="str">
            <v>Gesamtkosten</v>
          </cell>
          <cell r="K13">
            <v>0.65</v>
          </cell>
        </row>
        <row r="14">
          <cell r="I14">
            <v>0.05</v>
          </cell>
          <cell r="K14" t="str">
            <v>Szenario 2: Pfad weiter</v>
          </cell>
        </row>
        <row r="15">
          <cell r="K15" t="str">
            <v>Sz.2.1: Entspr. BM Zuteilung</v>
          </cell>
        </row>
        <row r="16">
          <cell r="K16">
            <v>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Leitwarte"/>
      <sheetName val="Druckseite"/>
      <sheetName val="Kostenüberwälzung"/>
      <sheetName val="Kostenbelastung gesamt"/>
      <sheetName val="Direkte Kosten"/>
      <sheetName val="Indirekte Kosten"/>
      <sheetName val="CL-Status"/>
      <sheetName val="Ausstattungsgrad"/>
      <sheetName val="Prod-Em-Entwicklung"/>
      <sheetName val="Szenariobericht 1.Gen."/>
      <sheetName val="Szenariobericht 2.Gen."/>
      <sheetName val="SPK"/>
      <sheetName val="CL-Liste"/>
      <sheetName val="AF-Liste IA"/>
      <sheetName val="VET Deutschland"/>
      <sheetName val="Zuteilung"/>
      <sheetName val="Dropdown"/>
      <sheetName val="Daten_KB_fuer_pivot"/>
      <sheetName val="Daten_KB_f_Diagramm"/>
    </sheetNames>
    <sheetDataSet>
      <sheetData sheetId="0"/>
      <sheetData sheetId="1">
        <row r="3">
          <cell r="F3" t="str">
            <v>Anteil am Cap</v>
          </cell>
        </row>
        <row r="4">
          <cell r="F4">
            <v>0.40400000000000003</v>
          </cell>
          <cell r="K4" t="str">
            <v>EU-Kom 100/30</v>
          </cell>
        </row>
        <row r="6">
          <cell r="B6" t="str">
            <v>BAU (normaler CO2-Preis)</v>
          </cell>
          <cell r="K6" t="str">
            <v>nein</v>
          </cell>
        </row>
        <row r="7">
          <cell r="F7">
            <v>0</v>
          </cell>
          <cell r="K7" t="str">
            <v>ja</v>
          </cell>
        </row>
        <row r="8">
          <cell r="B8" t="str">
            <v>EUTL-Auswertung</v>
          </cell>
          <cell r="K8" t="str">
            <v>ja</v>
          </cell>
        </row>
        <row r="10">
          <cell r="F10" t="str">
            <v>Berücks. CL-Faktor</v>
          </cell>
        </row>
        <row r="11">
          <cell r="H11" t="str">
            <v>Jetzige Liste</v>
          </cell>
        </row>
        <row r="13">
          <cell r="I13" t="str">
            <v>Gesamtkosten</v>
          </cell>
          <cell r="K13">
            <v>0.65</v>
          </cell>
        </row>
        <row r="14">
          <cell r="I14">
            <v>0.05</v>
          </cell>
          <cell r="K14" t="str">
            <v>Szenario 2: Pfad weiter</v>
          </cell>
        </row>
        <row r="15">
          <cell r="K15" t="str">
            <v>Sz.2.1: Entspr. BM Zuteilung</v>
          </cell>
        </row>
        <row r="16">
          <cell r="K16">
            <v>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seite"/>
      <sheetName val="Grunddaten"/>
      <sheetName val="Standorte"/>
      <sheetName val="Übertrag"/>
      <sheetName val="Strom"/>
      <sheetName val="Heizung"/>
      <sheetName val="Nebenkosten"/>
      <sheetName val="Firmenwagen"/>
      <sheetName val="PrivatPKW"/>
      <sheetName val="PauschalPKW"/>
      <sheetName val="Bahn"/>
      <sheetName val="PauschalBahn"/>
      <sheetName val="Flug"/>
      <sheetName val="PauschalFlug"/>
      <sheetName val="Taxi"/>
      <sheetName val="PauschalTaxi"/>
      <sheetName val="Pendler"/>
      <sheetName val="PauschalPendler"/>
      <sheetName val="InternLogistik"/>
      <sheetName val="ExternLogistik"/>
      <sheetName val="PauschalLogistik"/>
      <sheetName val="InternDruck"/>
      <sheetName val="ExternDruck"/>
      <sheetName val="PauschalPapier"/>
      <sheetName val="Hotel"/>
      <sheetName val="PauschalHotel"/>
      <sheetName val="Ergebnisdarstellung"/>
      <sheetName val="ErgebnisdarstellungGesamt"/>
      <sheetName val="ErgebnisBüro"/>
      <sheetName val="Diagramm"/>
      <sheetName val="Impressum"/>
      <sheetName val="Faktoren"/>
      <sheetName val="Vorlage"/>
      <sheetName val="Vorlage Pauschal"/>
      <sheetName val="Auto-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seite"/>
      <sheetName val="Grunddaten"/>
      <sheetName val="Standorte"/>
      <sheetName val="Übertrag"/>
      <sheetName val="Strom"/>
      <sheetName val="Heizung"/>
      <sheetName val="Nebenkosten"/>
      <sheetName val="Firmenwagen"/>
      <sheetName val="PrivatPKW"/>
      <sheetName val="PauschalPKW"/>
      <sheetName val="Bahn"/>
      <sheetName val="PauschalBahn"/>
      <sheetName val="Flug"/>
      <sheetName val="PauschalFlug"/>
      <sheetName val="Taxi"/>
      <sheetName val="PauschalTaxi"/>
      <sheetName val="Pendler"/>
      <sheetName val="PauschalPendler"/>
      <sheetName val="InternLogistik"/>
      <sheetName val="ExternLogistik"/>
      <sheetName val="PauschalLogistik"/>
      <sheetName val="InternDruck"/>
      <sheetName val="ExternDruck"/>
      <sheetName val="PauschalPapier"/>
      <sheetName val="Hotel"/>
      <sheetName val="PauschalHotel"/>
      <sheetName val="Ergebnisdarstellung"/>
      <sheetName val="ErgebnisdarstellungGesamt"/>
      <sheetName val="ErgebnisBüro"/>
      <sheetName val="Diagramm"/>
      <sheetName val="Impressum"/>
      <sheetName val="Faktoren"/>
      <sheetName val="Vorlage"/>
      <sheetName val="Vorlage Pauschal"/>
      <sheetName val="Auto-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seite"/>
      <sheetName val="Grunddaten"/>
      <sheetName val="Standorte"/>
      <sheetName val="Übertrag"/>
      <sheetName val="Strom"/>
      <sheetName val="Heizung"/>
      <sheetName val="Nebenkosten"/>
      <sheetName val="Firmenwagen"/>
      <sheetName val="PrivatPKW"/>
      <sheetName val="PauschalPKW"/>
      <sheetName val="Bahn"/>
      <sheetName val="PauschalBahn"/>
      <sheetName val="Flug"/>
      <sheetName val="PauschalFlug"/>
      <sheetName val="Taxi"/>
      <sheetName val="PauschalTaxi"/>
      <sheetName val="Pendler"/>
      <sheetName val="PauschalPendler"/>
      <sheetName val="InternLogistik"/>
      <sheetName val="ExternLogistik"/>
      <sheetName val="PauschalLogistik"/>
      <sheetName val="InternDruck"/>
      <sheetName val="ExternDruck"/>
      <sheetName val="PauschalPapier"/>
      <sheetName val="Hotel"/>
      <sheetName val="PauschalHotel"/>
      <sheetName val="Ergebnisdarstellung"/>
      <sheetName val="ErgebnisdarstellungGesamt"/>
      <sheetName val="ErgebnisBüro"/>
      <sheetName val="Diagramm"/>
      <sheetName val="Impressum"/>
      <sheetName val="Faktoren"/>
      <sheetName val="Vorlage"/>
      <sheetName val="Vorlage Pauschal"/>
      <sheetName val="PENDLER-TEst-2013-06-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seite"/>
      <sheetName val="Grunddaten"/>
      <sheetName val="Standorte"/>
      <sheetName val="Übertrag"/>
      <sheetName val="Strom"/>
      <sheetName val="Heizung"/>
      <sheetName val="Nebenkosten"/>
      <sheetName val="Firmenwagen"/>
      <sheetName val="PrivatPKW"/>
      <sheetName val="PauschalPKW"/>
      <sheetName val="Bahn"/>
      <sheetName val="PauschalBahn"/>
      <sheetName val="Flug"/>
      <sheetName val="PauschalFlug"/>
      <sheetName val="Taxi"/>
      <sheetName val="PauschalTaxi"/>
      <sheetName val="Pendler"/>
      <sheetName val="PauschalPendler"/>
      <sheetName val="InternLogistik"/>
      <sheetName val="ExternLogistik"/>
      <sheetName val="PauschalLogistik"/>
      <sheetName val="InternDruck"/>
      <sheetName val="ExternDruck"/>
      <sheetName val="PauschalPapier"/>
      <sheetName val="Hotel"/>
      <sheetName val="PauschalHotel"/>
      <sheetName val="Ergebnisdarstellung"/>
      <sheetName val="ErgebnisdarstellungGesamt"/>
      <sheetName val="ErgebnisBüro"/>
      <sheetName val="Diagramm"/>
      <sheetName val="Impressum"/>
      <sheetName val="Faktoren"/>
      <sheetName val="Vorlage"/>
      <sheetName val="Vorlage Pauschal"/>
      <sheetName val="PENDLER-TEst-2013-06-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_Eingaben"/>
      <sheetName val="Grunddaten"/>
      <sheetName val="Büro"/>
      <sheetName val="Bahn"/>
      <sheetName val="Bahn Pauschale"/>
      <sheetName val="Auto"/>
      <sheetName val="Auto Pauschale"/>
      <sheetName val="Flug"/>
      <sheetName val="Flug Pauschale"/>
      <sheetName val="Pendler"/>
      <sheetName val="Pendler Pauschale"/>
      <sheetName val="Taxi"/>
      <sheetName val="Taxi Pauschale"/>
      <sheetName val="Hotel"/>
      <sheetName val="Hotel Pauschale"/>
      <sheetName val="Druck"/>
      <sheetName val="Papier Pauschale"/>
      <sheetName val="Logistik"/>
      <sheetName val="Logistik Pauschale"/>
      <sheetName val="Messen"/>
      <sheetName val="Messe_Auto"/>
      <sheetName val="Messe_Bahn"/>
      <sheetName val="Messe_Flugzeug"/>
      <sheetName val="Messe_Hotel"/>
      <sheetName val="Messe_Logistik"/>
      <sheetName val="Ergebnis_Druck"/>
      <sheetName val="Data"/>
      <sheetName val="Faktor"/>
      <sheetName val="Faktoren Bahn"/>
      <sheetName val="Faktoren Büro"/>
      <sheetName val="Faktoren Auto"/>
      <sheetName val="Faktoren Flugzeug"/>
      <sheetName val="Faktoren Pendler"/>
      <sheetName val="Faktoren Taxen"/>
      <sheetName val="Faktoren Hotel"/>
      <sheetName val="Faktoren Logistik"/>
      <sheetName val="Faktoren Papi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1">
          <cell r="A1" t="str">
            <v>Aufkleber</v>
          </cell>
        </row>
        <row r="2">
          <cell r="A2" t="str">
            <v xml:space="preserve">CCN </v>
          </cell>
        </row>
        <row r="3">
          <cell r="A3" t="str">
            <v xml:space="preserve">FBD </v>
          </cell>
        </row>
        <row r="4">
          <cell r="A4" t="str">
            <v xml:space="preserve">FAH </v>
          </cell>
        </row>
        <row r="5">
          <cell r="A5" t="str">
            <v xml:space="preserve">HEA </v>
          </cell>
        </row>
        <row r="6">
          <cell r="A6" t="str">
            <v xml:space="preserve">JAA </v>
          </cell>
        </row>
        <row r="7">
          <cell r="A7" t="str">
            <v xml:space="preserve">KBL </v>
          </cell>
        </row>
        <row r="8">
          <cell r="A8" t="str">
            <v xml:space="preserve">KDH </v>
          </cell>
        </row>
        <row r="9">
          <cell r="A9" t="str">
            <v xml:space="preserve">KHT </v>
          </cell>
        </row>
        <row r="10">
          <cell r="A10" t="str">
            <v xml:space="preserve">UND </v>
          </cell>
        </row>
        <row r="11">
          <cell r="A11" t="str">
            <v xml:space="preserve">MZR </v>
          </cell>
        </row>
        <row r="12">
          <cell r="A12" t="str">
            <v xml:space="preserve">ABS </v>
          </cell>
        </row>
        <row r="13">
          <cell r="A13" t="str">
            <v xml:space="preserve">ALY </v>
          </cell>
        </row>
        <row r="14">
          <cell r="A14" t="str">
            <v xml:space="preserve">ASW </v>
          </cell>
        </row>
        <row r="15">
          <cell r="A15" t="str">
            <v xml:space="preserve">ATZ </v>
          </cell>
        </row>
        <row r="16">
          <cell r="A16" t="str">
            <v xml:space="preserve">HBE </v>
          </cell>
        </row>
        <row r="17">
          <cell r="A17" t="str">
            <v xml:space="preserve">CAI </v>
          </cell>
        </row>
        <row r="18">
          <cell r="A18" t="str">
            <v xml:space="preserve">DAK </v>
          </cell>
        </row>
        <row r="19">
          <cell r="A19" t="str">
            <v xml:space="preserve">AAC </v>
          </cell>
        </row>
        <row r="20">
          <cell r="A20" t="str">
            <v xml:space="preserve">UVL </v>
          </cell>
        </row>
        <row r="21">
          <cell r="A21" t="str">
            <v xml:space="preserve">ELT </v>
          </cell>
        </row>
        <row r="22">
          <cell r="A22" t="str">
            <v xml:space="preserve">HRG </v>
          </cell>
        </row>
        <row r="23">
          <cell r="A23" t="str">
            <v xml:space="preserve">LXR </v>
          </cell>
        </row>
        <row r="24">
          <cell r="A24" t="str">
            <v xml:space="preserve">RMF </v>
          </cell>
        </row>
        <row r="25">
          <cell r="A25" t="str">
            <v xml:space="preserve">MUH </v>
          </cell>
        </row>
        <row r="26">
          <cell r="A26" t="str">
            <v xml:space="preserve">PSD </v>
          </cell>
        </row>
        <row r="27">
          <cell r="A27" t="str">
            <v xml:space="preserve">GSQ </v>
          </cell>
        </row>
        <row r="28">
          <cell r="A28" t="str">
            <v xml:space="preserve">SSH </v>
          </cell>
        </row>
        <row r="29">
          <cell r="A29" t="str">
            <v xml:space="preserve">SKV </v>
          </cell>
        </row>
        <row r="30">
          <cell r="A30" t="str">
            <v xml:space="preserve">TCP </v>
          </cell>
        </row>
        <row r="31">
          <cell r="A31" t="str">
            <v xml:space="preserve">TIA </v>
          </cell>
        </row>
        <row r="32">
          <cell r="A32" t="str">
            <v xml:space="preserve">AZR </v>
          </cell>
        </row>
        <row r="33">
          <cell r="A33" t="str">
            <v xml:space="preserve">ALG </v>
          </cell>
        </row>
        <row r="34">
          <cell r="A34" t="str">
            <v xml:space="preserve">AAE </v>
          </cell>
        </row>
        <row r="35">
          <cell r="A35" t="str">
            <v xml:space="preserve">BJA </v>
          </cell>
        </row>
        <row r="36">
          <cell r="A36" t="str">
            <v xml:space="preserve">BMW </v>
          </cell>
        </row>
        <row r="37">
          <cell r="A37" t="str">
            <v xml:space="preserve">BUJ </v>
          </cell>
        </row>
        <row r="38">
          <cell r="A38" t="str">
            <v xml:space="preserve">CZL </v>
          </cell>
        </row>
        <row r="39">
          <cell r="A39" t="str">
            <v xml:space="preserve">DJG </v>
          </cell>
        </row>
        <row r="40">
          <cell r="A40" t="str">
            <v xml:space="preserve">ELG </v>
          </cell>
        </row>
        <row r="41">
          <cell r="A41" t="str">
            <v xml:space="preserve">ELU </v>
          </cell>
        </row>
        <row r="42">
          <cell r="A42" t="str">
            <v xml:space="preserve">GHA </v>
          </cell>
        </row>
        <row r="43">
          <cell r="A43" t="str">
            <v xml:space="preserve">HME </v>
          </cell>
        </row>
        <row r="44">
          <cell r="A44" t="str">
            <v xml:space="preserve">INF </v>
          </cell>
        </row>
        <row r="45">
          <cell r="A45" t="str">
            <v xml:space="preserve">INZ </v>
          </cell>
        </row>
        <row r="46">
          <cell r="A46" t="str">
            <v xml:space="preserve">GJL </v>
          </cell>
        </row>
        <row r="47">
          <cell r="A47" t="str">
            <v xml:space="preserve">ORN </v>
          </cell>
        </row>
        <row r="48">
          <cell r="A48" t="str">
            <v xml:space="preserve">OGX </v>
          </cell>
        </row>
        <row r="49">
          <cell r="A49" t="str">
            <v xml:space="preserve">TMR </v>
          </cell>
        </row>
        <row r="50">
          <cell r="A50" t="str">
            <v xml:space="preserve">TEE </v>
          </cell>
        </row>
        <row r="51">
          <cell r="A51" t="str">
            <v xml:space="preserve">TID </v>
          </cell>
        </row>
        <row r="52">
          <cell r="A52" t="str">
            <v xml:space="preserve">TMX </v>
          </cell>
        </row>
        <row r="53">
          <cell r="A53" t="str">
            <v xml:space="preserve">TLM </v>
          </cell>
        </row>
        <row r="54">
          <cell r="A54" t="str">
            <v xml:space="preserve">TGR </v>
          </cell>
        </row>
        <row r="55">
          <cell r="A55" t="str">
            <v xml:space="preserve">IAM </v>
          </cell>
        </row>
        <row r="56">
          <cell r="A56" t="str">
            <v xml:space="preserve">STX </v>
          </cell>
        </row>
        <row r="57">
          <cell r="A57" t="str">
            <v xml:space="preserve">STT </v>
          </cell>
        </row>
        <row r="58">
          <cell r="A58" t="str">
            <v xml:space="preserve">BUG </v>
          </cell>
        </row>
        <row r="59">
          <cell r="A59" t="str">
            <v xml:space="preserve">CAB </v>
          </cell>
        </row>
        <row r="60">
          <cell r="A60" t="str">
            <v xml:space="preserve">NOV </v>
          </cell>
        </row>
        <row r="61">
          <cell r="A61" t="str">
            <v xml:space="preserve">SVP </v>
          </cell>
        </row>
        <row r="62">
          <cell r="A62" t="str">
            <v xml:space="preserve">LAD </v>
          </cell>
        </row>
        <row r="63">
          <cell r="A63" t="str">
            <v xml:space="preserve">SDD </v>
          </cell>
        </row>
        <row r="64">
          <cell r="A64" t="str">
            <v xml:space="preserve">LUO </v>
          </cell>
        </row>
        <row r="65">
          <cell r="A65" t="str">
            <v xml:space="preserve">SSY </v>
          </cell>
        </row>
        <row r="66">
          <cell r="A66" t="str">
            <v xml:space="preserve">MEG </v>
          </cell>
        </row>
        <row r="67">
          <cell r="A67" t="str">
            <v xml:space="preserve">SPP </v>
          </cell>
        </row>
        <row r="68">
          <cell r="A68" t="str">
            <v xml:space="preserve">NGV </v>
          </cell>
        </row>
        <row r="69">
          <cell r="A69" t="str">
            <v xml:space="preserve">GXG </v>
          </cell>
        </row>
        <row r="70">
          <cell r="A70" t="str">
            <v xml:space="preserve">PBN </v>
          </cell>
        </row>
        <row r="71">
          <cell r="A71" t="str">
            <v xml:space="preserve">VHC </v>
          </cell>
        </row>
        <row r="72">
          <cell r="A72" t="str">
            <v xml:space="preserve">SZA </v>
          </cell>
        </row>
        <row r="73">
          <cell r="A73" t="str">
            <v xml:space="preserve">UGO </v>
          </cell>
        </row>
        <row r="74">
          <cell r="A74" t="str">
            <v xml:space="preserve">XGN </v>
          </cell>
        </row>
        <row r="75">
          <cell r="A75" t="str">
            <v xml:space="preserve">AXA </v>
          </cell>
        </row>
        <row r="76">
          <cell r="A76" t="str">
            <v xml:space="preserve">ANU </v>
          </cell>
        </row>
        <row r="77">
          <cell r="A77" t="str">
            <v xml:space="preserve">BSG </v>
          </cell>
        </row>
        <row r="78">
          <cell r="A78" t="str">
            <v xml:space="preserve">SSG </v>
          </cell>
        </row>
        <row r="79">
          <cell r="A79" t="str">
            <v xml:space="preserve">BHI </v>
          </cell>
        </row>
        <row r="80">
          <cell r="A80" t="str">
            <v xml:space="preserve">BRC </v>
          </cell>
        </row>
        <row r="81">
          <cell r="A81" t="str">
            <v xml:space="preserve">AEP </v>
          </cell>
        </row>
        <row r="82">
          <cell r="A82" t="str">
            <v xml:space="preserve">CTC </v>
          </cell>
        </row>
        <row r="83">
          <cell r="A83" t="str">
            <v xml:space="preserve">CRD </v>
          </cell>
        </row>
        <row r="84">
          <cell r="A84" t="str">
            <v xml:space="preserve">EQS </v>
          </cell>
        </row>
        <row r="85">
          <cell r="A85" t="str">
            <v xml:space="preserve">EZE </v>
          </cell>
        </row>
        <row r="86">
          <cell r="A86" t="str">
            <v xml:space="preserve">FMA </v>
          </cell>
        </row>
        <row r="87">
          <cell r="A87" t="str">
            <v xml:space="preserve">GPO </v>
          </cell>
        </row>
        <row r="88">
          <cell r="A88" t="str">
            <v xml:space="preserve">IRJ </v>
          </cell>
        </row>
        <row r="89">
          <cell r="A89" t="str">
            <v xml:space="preserve">LGS </v>
          </cell>
        </row>
        <row r="90">
          <cell r="A90" t="str">
            <v xml:space="preserve">MDQ </v>
          </cell>
        </row>
        <row r="91">
          <cell r="A91" t="str">
            <v xml:space="preserve">MDZ </v>
          </cell>
        </row>
        <row r="92">
          <cell r="A92" t="str">
            <v xml:space="preserve">PRA </v>
          </cell>
        </row>
        <row r="93">
          <cell r="A93" t="str">
            <v xml:space="preserve">PSS </v>
          </cell>
        </row>
        <row r="94">
          <cell r="A94" t="str">
            <v xml:space="preserve">IGR </v>
          </cell>
        </row>
        <row r="95">
          <cell r="A95" t="str">
            <v xml:space="preserve">PMY </v>
          </cell>
        </row>
        <row r="96">
          <cell r="A96" t="str">
            <v xml:space="preserve">RCQ </v>
          </cell>
        </row>
        <row r="97">
          <cell r="A97" t="str">
            <v xml:space="preserve">RES </v>
          </cell>
        </row>
        <row r="98">
          <cell r="A98" t="str">
            <v xml:space="preserve">RCU </v>
          </cell>
        </row>
        <row r="99">
          <cell r="A99" t="str">
            <v xml:space="preserve">RGL </v>
          </cell>
        </row>
        <row r="100">
          <cell r="A100" t="str">
            <v xml:space="preserve">RGA </v>
          </cell>
        </row>
        <row r="101">
          <cell r="A101" t="str">
            <v xml:space="preserve">ROS </v>
          </cell>
        </row>
        <row r="102">
          <cell r="A102" t="str">
            <v xml:space="preserve">SLA </v>
          </cell>
        </row>
        <row r="103">
          <cell r="A103" t="str">
            <v xml:space="preserve">LUQ </v>
          </cell>
        </row>
        <row r="104">
          <cell r="A104" t="str">
            <v xml:space="preserve">AFA </v>
          </cell>
        </row>
        <row r="105">
          <cell r="A105" t="str">
            <v xml:space="preserve">RSA </v>
          </cell>
        </row>
        <row r="106">
          <cell r="A106" t="str">
            <v xml:space="preserve">SDE </v>
          </cell>
        </row>
        <row r="107">
          <cell r="A107" t="str">
            <v xml:space="preserve">TUC </v>
          </cell>
        </row>
        <row r="108">
          <cell r="A108" t="str">
            <v xml:space="preserve">USH </v>
          </cell>
        </row>
        <row r="109">
          <cell r="A109" t="str">
            <v xml:space="preserve">VDM </v>
          </cell>
        </row>
        <row r="110">
          <cell r="A110" t="str">
            <v xml:space="preserve">VME </v>
          </cell>
        </row>
        <row r="111">
          <cell r="A111" t="str">
            <v xml:space="preserve">AUA </v>
          </cell>
        </row>
        <row r="112">
          <cell r="A112" t="str">
            <v xml:space="preserve">BAK </v>
          </cell>
        </row>
        <row r="113">
          <cell r="A113" t="str">
            <v xml:space="preserve">KVD </v>
          </cell>
        </row>
        <row r="114">
          <cell r="A114" t="str">
            <v xml:space="preserve">ADD </v>
          </cell>
        </row>
        <row r="115">
          <cell r="A115" t="str">
            <v xml:space="preserve">AMH </v>
          </cell>
        </row>
        <row r="116">
          <cell r="A116" t="str">
            <v xml:space="preserve">ASO </v>
          </cell>
        </row>
        <row r="117">
          <cell r="A117" t="str">
            <v xml:space="preserve">AXU </v>
          </cell>
        </row>
        <row r="118">
          <cell r="A118" t="str">
            <v xml:space="preserve">BJR </v>
          </cell>
        </row>
        <row r="119">
          <cell r="A119" t="str">
            <v xml:space="preserve">DIR </v>
          </cell>
        </row>
        <row r="120">
          <cell r="A120" t="str">
            <v xml:space="preserve">FNH </v>
          </cell>
        </row>
        <row r="121">
          <cell r="A121" t="str">
            <v xml:space="preserve">GMB </v>
          </cell>
        </row>
        <row r="122">
          <cell r="A122" t="str">
            <v xml:space="preserve">GOB </v>
          </cell>
        </row>
        <row r="123">
          <cell r="A123" t="str">
            <v xml:space="preserve">GDQ </v>
          </cell>
        </row>
        <row r="124">
          <cell r="A124" t="str">
            <v xml:space="preserve">JIM </v>
          </cell>
        </row>
        <row r="125">
          <cell r="A125" t="str">
            <v xml:space="preserve">ABK </v>
          </cell>
        </row>
        <row r="126">
          <cell r="A126" t="str">
            <v xml:space="preserve">LLI </v>
          </cell>
        </row>
        <row r="127">
          <cell r="A127" t="str">
            <v xml:space="preserve">MQX </v>
          </cell>
        </row>
        <row r="128">
          <cell r="A128" t="str">
            <v xml:space="preserve">NDM </v>
          </cell>
        </row>
        <row r="129">
          <cell r="A129" t="str">
            <v xml:space="preserve">ADL </v>
          </cell>
        </row>
        <row r="130">
          <cell r="A130" t="str">
            <v xml:space="preserve">ALH </v>
          </cell>
        </row>
        <row r="131">
          <cell r="A131" t="str">
            <v xml:space="preserve">ABX </v>
          </cell>
        </row>
        <row r="132">
          <cell r="A132" t="str">
            <v xml:space="preserve">ASP </v>
          </cell>
        </row>
        <row r="133">
          <cell r="A133" t="str">
            <v xml:space="preserve">ABH </v>
          </cell>
        </row>
        <row r="134">
          <cell r="A134" t="str">
            <v xml:space="preserve">ARY </v>
          </cell>
        </row>
        <row r="135">
          <cell r="A135" t="str">
            <v xml:space="preserve">ARM </v>
          </cell>
        </row>
        <row r="136">
          <cell r="A136" t="str">
            <v xml:space="preserve">BSJ </v>
          </cell>
        </row>
        <row r="137">
          <cell r="A137" t="str">
            <v xml:space="preserve">BNK </v>
          </cell>
        </row>
        <row r="138">
          <cell r="A138" t="str">
            <v xml:space="preserve">BZD </v>
          </cell>
        </row>
        <row r="139">
          <cell r="A139" t="str">
            <v xml:space="preserve">BWU </v>
          </cell>
        </row>
        <row r="140">
          <cell r="A140" t="str">
            <v xml:space="preserve">BRT </v>
          </cell>
        </row>
        <row r="141">
          <cell r="A141" t="str">
            <v xml:space="preserve">BEU </v>
          </cell>
        </row>
        <row r="142">
          <cell r="A142" t="str">
            <v xml:space="preserve">BLN </v>
          </cell>
        </row>
        <row r="143">
          <cell r="A143" t="str">
            <v xml:space="preserve">BKQ </v>
          </cell>
        </row>
        <row r="144">
          <cell r="A144" t="str">
            <v xml:space="preserve">BLT </v>
          </cell>
        </row>
        <row r="145">
          <cell r="A145" t="str">
            <v xml:space="preserve">BQL </v>
          </cell>
        </row>
        <row r="146">
          <cell r="A146" t="str">
            <v xml:space="preserve">BRK </v>
          </cell>
        </row>
        <row r="147">
          <cell r="A147" t="str">
            <v xml:space="preserve">BWQ </v>
          </cell>
        </row>
        <row r="148">
          <cell r="A148" t="str">
            <v xml:space="preserve">MHU </v>
          </cell>
        </row>
        <row r="149">
          <cell r="A149" t="str">
            <v xml:space="preserve">BNE </v>
          </cell>
        </row>
        <row r="150">
          <cell r="A150" t="str">
            <v xml:space="preserve">BHQ </v>
          </cell>
        </row>
        <row r="151">
          <cell r="A151" t="str">
            <v xml:space="preserve">BME </v>
          </cell>
        </row>
        <row r="152">
          <cell r="A152" t="str">
            <v xml:space="preserve">BDB </v>
          </cell>
        </row>
        <row r="153">
          <cell r="A153" t="str">
            <v xml:space="preserve">BWT </v>
          </cell>
        </row>
        <row r="154">
          <cell r="A154" t="str">
            <v xml:space="preserve">BQB </v>
          </cell>
        </row>
        <row r="155">
          <cell r="A155" t="str">
            <v xml:space="preserve">CNS </v>
          </cell>
        </row>
        <row r="156">
          <cell r="A156" t="str">
            <v xml:space="preserve">CDU </v>
          </cell>
        </row>
        <row r="157">
          <cell r="A157" t="str">
            <v xml:space="preserve">CBR </v>
          </cell>
        </row>
        <row r="158">
          <cell r="A158" t="str">
            <v xml:space="preserve">CVQ </v>
          </cell>
        </row>
        <row r="159">
          <cell r="A159" t="str">
            <v xml:space="preserve">CED </v>
          </cell>
        </row>
        <row r="160">
          <cell r="A160" t="str">
            <v xml:space="preserve">CTL </v>
          </cell>
        </row>
        <row r="161">
          <cell r="A161" t="str">
            <v xml:space="preserve">CCL </v>
          </cell>
        </row>
        <row r="162">
          <cell r="A162" t="str">
            <v xml:space="preserve">XCH </v>
          </cell>
        </row>
        <row r="163">
          <cell r="A163" t="str">
            <v xml:space="preserve">CMQ </v>
          </cell>
        </row>
        <row r="164">
          <cell r="A164" t="str">
            <v xml:space="preserve">CVC </v>
          </cell>
        </row>
        <row r="165">
          <cell r="A165" t="str">
            <v xml:space="preserve">CNJ </v>
          </cell>
        </row>
        <row r="166">
          <cell r="A166" t="str">
            <v xml:space="preserve">CAZ </v>
          </cell>
        </row>
        <row r="167">
          <cell r="A167" t="str">
            <v xml:space="preserve">CCK </v>
          </cell>
        </row>
        <row r="168">
          <cell r="A168" t="str">
            <v xml:space="preserve">CUQ </v>
          </cell>
        </row>
        <row r="169">
          <cell r="A169" t="str">
            <v xml:space="preserve">CPD </v>
          </cell>
        </row>
        <row r="170">
          <cell r="A170" t="str">
            <v xml:space="preserve">OOL </v>
          </cell>
        </row>
        <row r="171">
          <cell r="A171" t="str">
            <v xml:space="preserve">OOM </v>
          </cell>
        </row>
        <row r="172">
          <cell r="A172" t="str">
            <v xml:space="preserve">COJ </v>
          </cell>
        </row>
        <row r="173">
          <cell r="A173" t="str">
            <v xml:space="preserve">CNB </v>
          </cell>
        </row>
        <row r="174">
          <cell r="A174" t="str">
            <v xml:space="preserve">CMD </v>
          </cell>
        </row>
        <row r="175">
          <cell r="A175" t="str">
            <v xml:space="preserve">CWW </v>
          </cell>
        </row>
        <row r="176">
          <cell r="A176" t="str">
            <v xml:space="preserve">CYG </v>
          </cell>
        </row>
        <row r="177">
          <cell r="A177" t="str">
            <v xml:space="preserve">CWT </v>
          </cell>
        </row>
        <row r="178">
          <cell r="A178" t="str">
            <v xml:space="preserve">CKI </v>
          </cell>
        </row>
        <row r="179">
          <cell r="A179" t="str">
            <v xml:space="preserve">CUY </v>
          </cell>
        </row>
        <row r="180">
          <cell r="A180" t="str">
            <v xml:space="preserve">DRW </v>
          </cell>
        </row>
        <row r="181">
          <cell r="A181" t="str">
            <v xml:space="preserve">DNO </v>
          </cell>
        </row>
        <row r="182">
          <cell r="A182" t="str">
            <v xml:space="preserve">DRB </v>
          </cell>
        </row>
        <row r="183">
          <cell r="A183" t="str">
            <v xml:space="preserve">DPO </v>
          </cell>
        </row>
        <row r="184">
          <cell r="A184" t="str">
            <v xml:space="preserve">DRN </v>
          </cell>
        </row>
        <row r="185">
          <cell r="A185" t="str">
            <v xml:space="preserve">DBO </v>
          </cell>
        </row>
        <row r="186">
          <cell r="A186" t="str">
            <v xml:space="preserve">DYA </v>
          </cell>
        </row>
        <row r="187">
          <cell r="A187" t="str">
            <v xml:space="preserve">ECH </v>
          </cell>
        </row>
        <row r="188">
          <cell r="A188" t="str">
            <v xml:space="preserve">ELC </v>
          </cell>
        </row>
        <row r="189">
          <cell r="A189" t="str">
            <v xml:space="preserve">EMD </v>
          </cell>
        </row>
        <row r="190">
          <cell r="A190" t="str">
            <v xml:space="preserve">EPR </v>
          </cell>
        </row>
        <row r="191">
          <cell r="A191" t="str">
            <v xml:space="preserve">MEB </v>
          </cell>
        </row>
        <row r="192">
          <cell r="A192" t="str">
            <v xml:space="preserve">LEA </v>
          </cell>
        </row>
        <row r="193">
          <cell r="A193" t="str">
            <v xml:space="preserve">FIZ </v>
          </cell>
        </row>
        <row r="194">
          <cell r="A194" t="str">
            <v xml:space="preserve">FLS </v>
          </cell>
        </row>
        <row r="195">
          <cell r="A195" t="str">
            <v xml:space="preserve">FRB </v>
          </cell>
        </row>
        <row r="196">
          <cell r="A196" t="str">
            <v xml:space="preserve">FOS </v>
          </cell>
        </row>
        <row r="197">
          <cell r="A197" t="str">
            <v xml:space="preserve">GET </v>
          </cell>
        </row>
        <row r="198">
          <cell r="A198" t="str">
            <v xml:space="preserve">GLT </v>
          </cell>
        </row>
        <row r="199">
          <cell r="A199" t="str">
            <v xml:space="preserve">GLI </v>
          </cell>
        </row>
        <row r="200">
          <cell r="A200" t="str">
            <v xml:space="preserve">GUL </v>
          </cell>
        </row>
        <row r="201">
          <cell r="A201" t="str">
            <v xml:space="preserve">GFN </v>
          </cell>
        </row>
        <row r="202">
          <cell r="A202" t="str">
            <v xml:space="preserve">GFF </v>
          </cell>
        </row>
        <row r="203">
          <cell r="A203" t="str">
            <v xml:space="preserve">GTE </v>
          </cell>
        </row>
        <row r="204">
          <cell r="A204" t="str">
            <v xml:space="preserve">GUH </v>
          </cell>
        </row>
        <row r="205">
          <cell r="A205" t="str">
            <v xml:space="preserve">HCQ </v>
          </cell>
        </row>
        <row r="206">
          <cell r="A206" t="str">
            <v xml:space="preserve">HTI </v>
          </cell>
        </row>
        <row r="207">
          <cell r="A207" t="str">
            <v xml:space="preserve">HXX </v>
          </cell>
        </row>
        <row r="208">
          <cell r="A208" t="str">
            <v xml:space="preserve">HVB </v>
          </cell>
        </row>
        <row r="209">
          <cell r="A209" t="str">
            <v xml:space="preserve">HTU </v>
          </cell>
        </row>
        <row r="210">
          <cell r="A210" t="str">
            <v xml:space="preserve">HID </v>
          </cell>
        </row>
        <row r="211">
          <cell r="A211" t="str">
            <v xml:space="preserve">HSM </v>
          </cell>
        </row>
        <row r="212">
          <cell r="A212" t="str">
            <v xml:space="preserve">IVR </v>
          </cell>
        </row>
        <row r="213">
          <cell r="A213" t="str">
            <v xml:space="preserve">JAD </v>
          </cell>
        </row>
        <row r="214">
          <cell r="A214" t="str">
            <v xml:space="preserve">KGI </v>
          </cell>
        </row>
        <row r="215">
          <cell r="A215" t="str">
            <v xml:space="preserve">KTA </v>
          </cell>
        </row>
        <row r="216">
          <cell r="A216" t="str">
            <v xml:space="preserve">KRB </v>
          </cell>
        </row>
        <row r="217">
          <cell r="A217" t="str">
            <v xml:space="preserve">KPS </v>
          </cell>
        </row>
        <row r="218">
          <cell r="A218" t="str">
            <v xml:space="preserve">KRA </v>
          </cell>
        </row>
        <row r="219">
          <cell r="A219" t="str">
            <v xml:space="preserve">KNS </v>
          </cell>
        </row>
        <row r="220">
          <cell r="A220" t="str">
            <v xml:space="preserve">KGY </v>
          </cell>
        </row>
        <row r="221">
          <cell r="A221" t="str">
            <v xml:space="preserve">KGC </v>
          </cell>
        </row>
        <row r="222">
          <cell r="A222" t="str">
            <v xml:space="preserve">KWM </v>
          </cell>
        </row>
        <row r="223">
          <cell r="A223" t="str">
            <v xml:space="preserve">KNX </v>
          </cell>
        </row>
        <row r="224">
          <cell r="A224" t="str">
            <v xml:space="preserve">LST </v>
          </cell>
        </row>
        <row r="225">
          <cell r="A225" t="str">
            <v xml:space="preserve">LGH </v>
          </cell>
        </row>
        <row r="226">
          <cell r="A226" t="str">
            <v xml:space="preserve">LER </v>
          </cell>
        </row>
        <row r="227">
          <cell r="A227" t="str">
            <v xml:space="preserve">LNO </v>
          </cell>
        </row>
        <row r="228">
          <cell r="A228" t="str">
            <v xml:space="preserve">LHG </v>
          </cell>
        </row>
        <row r="229">
          <cell r="A229" t="str">
            <v xml:space="preserve">LSY </v>
          </cell>
        </row>
        <row r="230">
          <cell r="A230" t="str">
            <v xml:space="preserve">IRG </v>
          </cell>
        </row>
        <row r="231">
          <cell r="A231" t="str">
            <v xml:space="preserve">LRE </v>
          </cell>
        </row>
        <row r="232">
          <cell r="A232" t="str">
            <v xml:space="preserve">LDH </v>
          </cell>
        </row>
        <row r="233">
          <cell r="A233" t="str">
            <v xml:space="preserve">MKY </v>
          </cell>
        </row>
        <row r="234">
          <cell r="A234" t="str">
            <v xml:space="preserve">XMC </v>
          </cell>
        </row>
        <row r="235">
          <cell r="A235" t="str">
            <v xml:space="preserve">MNG </v>
          </cell>
        </row>
        <row r="236">
          <cell r="A236" t="str">
            <v xml:space="preserve">MRG </v>
          </cell>
        </row>
        <row r="237">
          <cell r="A237" t="str">
            <v xml:space="preserve">MCY </v>
          </cell>
        </row>
        <row r="238">
          <cell r="A238" t="str">
            <v xml:space="preserve">SYD </v>
          </cell>
        </row>
        <row r="239">
          <cell r="A239" t="str">
            <v xml:space="preserve">MKR </v>
          </cell>
        </row>
        <row r="240">
          <cell r="A240" t="str">
            <v xml:space="preserve">GPN </v>
          </cell>
        </row>
        <row r="241">
          <cell r="A241" t="str">
            <v xml:space="preserve">MIM </v>
          </cell>
        </row>
        <row r="242">
          <cell r="A242" t="str">
            <v xml:space="preserve">MQL </v>
          </cell>
        </row>
        <row r="243">
          <cell r="A243" t="str">
            <v xml:space="preserve">MBW </v>
          </cell>
        </row>
        <row r="244">
          <cell r="A244" t="str">
            <v xml:space="preserve">MOV </v>
          </cell>
        </row>
        <row r="245">
          <cell r="A245" t="str">
            <v xml:space="preserve">MRZ </v>
          </cell>
        </row>
        <row r="246">
          <cell r="A246" t="str">
            <v xml:space="preserve">MYA </v>
          </cell>
        </row>
        <row r="247">
          <cell r="A247" t="str">
            <v xml:space="preserve">LTB </v>
          </cell>
        </row>
        <row r="248">
          <cell r="A248" t="str">
            <v xml:space="preserve">MGB </v>
          </cell>
        </row>
        <row r="249">
          <cell r="A249" t="str">
            <v xml:space="preserve">ISA </v>
          </cell>
        </row>
        <row r="250">
          <cell r="A250" t="str">
            <v xml:space="preserve">WME </v>
          </cell>
        </row>
        <row r="251">
          <cell r="A251" t="str">
            <v xml:space="preserve">MMG </v>
          </cell>
        </row>
        <row r="252">
          <cell r="A252" t="str">
            <v xml:space="preserve">DGE </v>
          </cell>
        </row>
        <row r="253">
          <cell r="A253" t="str">
            <v xml:space="preserve">NAA </v>
          </cell>
        </row>
        <row r="254">
          <cell r="A254" t="str">
            <v xml:space="preserve">NRA </v>
          </cell>
        </row>
        <row r="255">
          <cell r="A255" t="str">
            <v xml:space="preserve">QRM </v>
          </cell>
        </row>
        <row r="256">
          <cell r="A256" t="str">
            <v xml:space="preserve">ZNE </v>
          </cell>
        </row>
        <row r="257">
          <cell r="A257" t="str">
            <v xml:space="preserve">GOV </v>
          </cell>
        </row>
        <row r="258">
          <cell r="A258" t="str">
            <v xml:space="preserve">NLK </v>
          </cell>
        </row>
        <row r="259">
          <cell r="A259" t="str">
            <v xml:space="preserve">NTN </v>
          </cell>
        </row>
        <row r="260">
          <cell r="A260" t="str">
            <v xml:space="preserve">OAG </v>
          </cell>
        </row>
        <row r="261">
          <cell r="A261" t="str">
            <v xml:space="preserve">RBS </v>
          </cell>
        </row>
        <row r="262">
          <cell r="A262" t="str">
            <v xml:space="preserve">PBO </v>
          </cell>
        </row>
        <row r="263">
          <cell r="A263" t="str">
            <v xml:space="preserve">PKE </v>
          </cell>
        </row>
        <row r="264">
          <cell r="A264" t="str">
            <v xml:space="preserve">PUG </v>
          </cell>
        </row>
        <row r="265">
          <cell r="A265" t="str">
            <v xml:space="preserve">PHE </v>
          </cell>
        </row>
        <row r="266">
          <cell r="A266" t="str">
            <v xml:space="preserve">PKT </v>
          </cell>
        </row>
        <row r="267">
          <cell r="A267" t="str">
            <v xml:space="preserve">PLO </v>
          </cell>
        </row>
        <row r="268">
          <cell r="A268" t="str">
            <v xml:space="preserve">PQQ </v>
          </cell>
        </row>
        <row r="269">
          <cell r="A269" t="str">
            <v xml:space="preserve">PPI </v>
          </cell>
        </row>
        <row r="270">
          <cell r="A270" t="str">
            <v xml:space="preserve">PTJ </v>
          </cell>
        </row>
        <row r="271">
          <cell r="A271" t="str">
            <v xml:space="preserve">PPP </v>
          </cell>
        </row>
        <row r="272">
          <cell r="A272" t="str">
            <v xml:space="preserve">ULP </v>
          </cell>
        </row>
        <row r="273">
          <cell r="A273" t="str">
            <v xml:space="preserve">PER </v>
          </cell>
        </row>
        <row r="274">
          <cell r="A274" t="str">
            <v xml:space="preserve">RMK </v>
          </cell>
        </row>
        <row r="275">
          <cell r="A275" t="str">
            <v xml:space="preserve">RBC </v>
          </cell>
        </row>
        <row r="276">
          <cell r="A276" t="str">
            <v xml:space="preserve">ROK </v>
          </cell>
        </row>
        <row r="277">
          <cell r="A277" t="str">
            <v xml:space="preserve">RMA </v>
          </cell>
        </row>
        <row r="278">
          <cell r="A278" t="str">
            <v xml:space="preserve">RPM </v>
          </cell>
        </row>
        <row r="279">
          <cell r="A279" t="str">
            <v xml:space="preserve">RTS </v>
          </cell>
        </row>
        <row r="280">
          <cell r="A280" t="str">
            <v xml:space="preserve">SGO </v>
          </cell>
        </row>
        <row r="281">
          <cell r="A281" t="str">
            <v xml:space="preserve">SXE </v>
          </cell>
        </row>
        <row r="282">
          <cell r="A282" t="str">
            <v xml:space="preserve">SHT </v>
          </cell>
        </row>
        <row r="283">
          <cell r="A283" t="str">
            <v xml:space="preserve">SIO </v>
          </cell>
        </row>
        <row r="284">
          <cell r="A284" t="str">
            <v xml:space="preserve">SHQ </v>
          </cell>
        </row>
        <row r="285">
          <cell r="A285" t="str">
            <v xml:space="preserve">HLS </v>
          </cell>
        </row>
        <row r="286">
          <cell r="A286" t="str">
            <v xml:space="preserve">SWC </v>
          </cell>
        </row>
        <row r="287">
          <cell r="A287" t="str">
            <v xml:space="preserve">SRN </v>
          </cell>
        </row>
        <row r="288">
          <cell r="A288" t="str">
            <v xml:space="preserve">SWH </v>
          </cell>
        </row>
        <row r="289">
          <cell r="A289" t="str">
            <v xml:space="preserve">TMW </v>
          </cell>
        </row>
        <row r="290">
          <cell r="A290" t="str">
            <v xml:space="preserve">TRO </v>
          </cell>
        </row>
        <row r="291">
          <cell r="A291" t="str">
            <v xml:space="preserve">XTO </v>
          </cell>
        </row>
        <row r="292">
          <cell r="A292" t="str">
            <v xml:space="preserve">TEM </v>
          </cell>
        </row>
        <row r="293">
          <cell r="A293" t="str">
            <v xml:space="preserve">TCA </v>
          </cell>
        </row>
        <row r="294">
          <cell r="A294" t="str">
            <v xml:space="preserve">THG </v>
          </cell>
        </row>
        <row r="295">
          <cell r="A295" t="str">
            <v xml:space="preserve">XTG </v>
          </cell>
        </row>
        <row r="296">
          <cell r="A296" t="str">
            <v xml:space="preserve">TYB </v>
          </cell>
        </row>
        <row r="297">
          <cell r="A297" t="str">
            <v xml:space="preserve">TWB </v>
          </cell>
        </row>
        <row r="298">
          <cell r="A298" t="str">
            <v xml:space="preserve">TSV </v>
          </cell>
        </row>
        <row r="299">
          <cell r="A299" t="str">
            <v xml:space="preserve">MEL </v>
          </cell>
        </row>
        <row r="300">
          <cell r="A300" t="str">
            <v xml:space="preserve">TUM </v>
          </cell>
        </row>
        <row r="301">
          <cell r="A301" t="str">
            <v xml:space="preserve">WGA </v>
          </cell>
        </row>
        <row r="302">
          <cell r="A302" t="str">
            <v xml:space="preserve">WGE </v>
          </cell>
        </row>
        <row r="303">
          <cell r="A303" t="str">
            <v xml:space="preserve">WGT </v>
          </cell>
        </row>
        <row r="304">
          <cell r="A304" t="str">
            <v xml:space="preserve">WKB </v>
          </cell>
        </row>
        <row r="305">
          <cell r="A305" t="str">
            <v xml:space="preserve">QRR </v>
          </cell>
        </row>
        <row r="306">
          <cell r="A306" t="str">
            <v xml:space="preserve">WEI </v>
          </cell>
        </row>
        <row r="307">
          <cell r="A307" t="str">
            <v xml:space="preserve">WWA </v>
          </cell>
        </row>
        <row r="308">
          <cell r="A308" t="str">
            <v xml:space="preserve">WYA </v>
          </cell>
        </row>
        <row r="309">
          <cell r="A309" t="str">
            <v xml:space="preserve">WUN </v>
          </cell>
        </row>
        <row r="310">
          <cell r="A310" t="str">
            <v xml:space="preserve">WNR </v>
          </cell>
        </row>
        <row r="311">
          <cell r="A311" t="str">
            <v xml:space="preserve">WIN </v>
          </cell>
        </row>
        <row r="312">
          <cell r="A312" t="str">
            <v xml:space="preserve">WOL </v>
          </cell>
        </row>
        <row r="313">
          <cell r="A313" t="str">
            <v xml:space="preserve">NGA </v>
          </cell>
        </row>
        <row r="314">
          <cell r="A314" t="str">
            <v xml:space="preserve">AYQ </v>
          </cell>
        </row>
        <row r="315">
          <cell r="A315" t="str">
            <v xml:space="preserve">ASD </v>
          </cell>
        </row>
        <row r="316">
          <cell r="A316" t="str">
            <v xml:space="preserve">ATC </v>
          </cell>
        </row>
        <row r="317">
          <cell r="A317" t="str">
            <v xml:space="preserve">CCZ </v>
          </cell>
        </row>
        <row r="318">
          <cell r="A318" t="str">
            <v xml:space="preserve">ZSA </v>
          </cell>
        </row>
        <row r="319">
          <cell r="A319" t="str">
            <v xml:space="preserve">CRI </v>
          </cell>
        </row>
        <row r="320">
          <cell r="A320" t="str">
            <v xml:space="preserve">COX </v>
          </cell>
        </row>
        <row r="321">
          <cell r="A321" t="str">
            <v xml:space="preserve">LGI </v>
          </cell>
        </row>
        <row r="322">
          <cell r="A322" t="str">
            <v xml:space="preserve">FPO </v>
          </cell>
        </row>
        <row r="323">
          <cell r="A323" t="str">
            <v xml:space="preserve">GHB </v>
          </cell>
        </row>
        <row r="324">
          <cell r="A324" t="str">
            <v xml:space="preserve">GGT </v>
          </cell>
        </row>
        <row r="325">
          <cell r="A325" t="str">
            <v xml:space="preserve">GHC </v>
          </cell>
        </row>
        <row r="326">
          <cell r="A326" t="str">
            <v xml:space="preserve">SML </v>
          </cell>
        </row>
        <row r="327">
          <cell r="A327" t="str">
            <v xml:space="preserve">MHH </v>
          </cell>
        </row>
        <row r="328">
          <cell r="A328" t="str">
            <v xml:space="preserve">IGA </v>
          </cell>
        </row>
        <row r="329">
          <cell r="A329" t="str">
            <v xml:space="preserve">MYG </v>
          </cell>
        </row>
        <row r="330">
          <cell r="A330" t="str">
            <v xml:space="preserve">NAS </v>
          </cell>
        </row>
        <row r="331">
          <cell r="A331" t="str">
            <v xml:space="preserve">CAT </v>
          </cell>
        </row>
        <row r="332">
          <cell r="A332" t="str">
            <v xml:space="preserve">ELH </v>
          </cell>
        </row>
        <row r="333">
          <cell r="A333" t="str">
            <v xml:space="preserve">RSD </v>
          </cell>
        </row>
        <row r="334">
          <cell r="A334" t="str">
            <v xml:space="preserve">BIM </v>
          </cell>
        </row>
        <row r="335">
          <cell r="A335" t="str">
            <v xml:space="preserve">AXP </v>
          </cell>
        </row>
        <row r="336">
          <cell r="A336" t="str">
            <v xml:space="preserve">TYM </v>
          </cell>
        </row>
        <row r="337">
          <cell r="A337" t="str">
            <v xml:space="preserve">TCB </v>
          </cell>
        </row>
        <row r="338">
          <cell r="A338" t="str">
            <v xml:space="preserve">BAH </v>
          </cell>
        </row>
        <row r="339">
          <cell r="A339" t="str">
            <v xml:space="preserve">BZL </v>
          </cell>
        </row>
        <row r="340">
          <cell r="A340" t="str">
            <v xml:space="preserve">CGP </v>
          </cell>
        </row>
        <row r="341">
          <cell r="A341" t="str">
            <v xml:space="preserve">CLA </v>
          </cell>
        </row>
        <row r="342">
          <cell r="A342" t="str">
            <v xml:space="preserve">CXB </v>
          </cell>
        </row>
        <row r="343">
          <cell r="A343" t="str">
            <v xml:space="preserve">DAC </v>
          </cell>
        </row>
        <row r="344">
          <cell r="A344" t="str">
            <v xml:space="preserve">JSR </v>
          </cell>
        </row>
        <row r="345">
          <cell r="A345" t="str">
            <v xml:space="preserve">RJH </v>
          </cell>
        </row>
        <row r="346">
          <cell r="A346" t="str">
            <v xml:space="preserve">SPD </v>
          </cell>
        </row>
        <row r="347">
          <cell r="A347" t="str">
            <v xml:space="preserve">ZYL </v>
          </cell>
        </row>
        <row r="348">
          <cell r="A348" t="str">
            <v xml:space="preserve">TKR </v>
          </cell>
        </row>
        <row r="349">
          <cell r="A349" t="str">
            <v xml:space="preserve">BGI </v>
          </cell>
        </row>
        <row r="350">
          <cell r="A350" t="str">
            <v xml:space="preserve">ANR </v>
          </cell>
        </row>
        <row r="351">
          <cell r="A351" t="str">
            <v xml:space="preserve">BRU </v>
          </cell>
        </row>
        <row r="352">
          <cell r="A352" t="str">
            <v xml:space="preserve">CRL </v>
          </cell>
        </row>
        <row r="353">
          <cell r="A353" t="str">
            <v xml:space="preserve">KJK </v>
          </cell>
        </row>
        <row r="354">
          <cell r="A354" t="str">
            <v xml:space="preserve">LGG </v>
          </cell>
        </row>
        <row r="355">
          <cell r="A355" t="str">
            <v xml:space="preserve">OST </v>
          </cell>
        </row>
        <row r="356">
          <cell r="A356" t="str">
            <v xml:space="preserve">BZE </v>
          </cell>
        </row>
        <row r="357">
          <cell r="A357" t="str">
            <v xml:space="preserve">COO </v>
          </cell>
        </row>
        <row r="358">
          <cell r="A358" t="str">
            <v xml:space="preserve">PKO </v>
          </cell>
        </row>
        <row r="359">
          <cell r="A359" t="str">
            <v xml:space="preserve">BDA </v>
          </cell>
        </row>
        <row r="360">
          <cell r="A360" t="str">
            <v xml:space="preserve">PBH </v>
          </cell>
        </row>
        <row r="361">
          <cell r="A361" t="str">
            <v xml:space="preserve">APB </v>
          </cell>
        </row>
        <row r="362">
          <cell r="A362" t="str">
            <v xml:space="preserve">BJO </v>
          </cell>
        </row>
        <row r="363">
          <cell r="A363" t="str">
            <v xml:space="preserve">CAM </v>
          </cell>
        </row>
        <row r="364">
          <cell r="A364" t="str">
            <v xml:space="preserve">CIJ </v>
          </cell>
        </row>
        <row r="365">
          <cell r="A365" t="str">
            <v xml:space="preserve">CBB </v>
          </cell>
        </row>
        <row r="366">
          <cell r="A366" t="str">
            <v xml:space="preserve">CEP </v>
          </cell>
        </row>
        <row r="367">
          <cell r="A367" t="str">
            <v xml:space="preserve">GYA </v>
          </cell>
        </row>
        <row r="368">
          <cell r="A368" t="str">
            <v xml:space="preserve">MGD </v>
          </cell>
        </row>
        <row r="369">
          <cell r="A369" t="str">
            <v xml:space="preserve">MHW </v>
          </cell>
        </row>
        <row r="370">
          <cell r="A370" t="str">
            <v xml:space="preserve">ORU </v>
          </cell>
        </row>
        <row r="371">
          <cell r="A371" t="str">
            <v xml:space="preserve">PSZ </v>
          </cell>
        </row>
        <row r="372">
          <cell r="A372" t="str">
            <v xml:space="preserve">REY </v>
          </cell>
        </row>
        <row r="373">
          <cell r="A373" t="str">
            <v xml:space="preserve">RIB </v>
          </cell>
        </row>
        <row r="374">
          <cell r="A374" t="str">
            <v xml:space="preserve">RBO </v>
          </cell>
        </row>
        <row r="375">
          <cell r="A375" t="str">
            <v xml:space="preserve">RBQ </v>
          </cell>
        </row>
        <row r="376">
          <cell r="A376" t="str">
            <v xml:space="preserve">SRJ </v>
          </cell>
        </row>
        <row r="377">
          <cell r="A377" t="str">
            <v xml:space="preserve">SNM </v>
          </cell>
        </row>
        <row r="378">
          <cell r="A378" t="str">
            <v xml:space="preserve">SNG </v>
          </cell>
        </row>
        <row r="379">
          <cell r="A379" t="str">
            <v xml:space="preserve">SJV </v>
          </cell>
        </row>
        <row r="380">
          <cell r="A380" t="str">
            <v xml:space="preserve">SJB </v>
          </cell>
        </row>
        <row r="381">
          <cell r="A381" t="str">
            <v xml:space="preserve">SRD </v>
          </cell>
        </row>
        <row r="382">
          <cell r="A382" t="str">
            <v xml:space="preserve">SRZ </v>
          </cell>
        </row>
        <row r="383">
          <cell r="A383" t="str">
            <v xml:space="preserve">SRE </v>
          </cell>
        </row>
        <row r="384">
          <cell r="A384" t="str">
            <v xml:space="preserve">TJA </v>
          </cell>
        </row>
        <row r="385">
          <cell r="A385" t="str">
            <v xml:space="preserve">VAH </v>
          </cell>
        </row>
        <row r="386">
          <cell r="A386" t="str">
            <v xml:space="preserve">VLM </v>
          </cell>
        </row>
        <row r="387">
          <cell r="A387" t="str">
            <v xml:space="preserve">BYC </v>
          </cell>
        </row>
        <row r="388">
          <cell r="A388" t="str">
            <v xml:space="preserve">BNX </v>
          </cell>
        </row>
        <row r="389">
          <cell r="A389" t="str">
            <v xml:space="preserve">OMO </v>
          </cell>
        </row>
        <row r="390">
          <cell r="A390" t="str">
            <v xml:space="preserve">SJJ </v>
          </cell>
        </row>
        <row r="391">
          <cell r="A391" t="str">
            <v xml:space="preserve">TZL </v>
          </cell>
        </row>
        <row r="392">
          <cell r="A392" t="str">
            <v xml:space="preserve">FRW </v>
          </cell>
        </row>
        <row r="393">
          <cell r="A393" t="str">
            <v xml:space="preserve">GBE </v>
          </cell>
        </row>
        <row r="394">
          <cell r="A394" t="str">
            <v xml:space="preserve">GNZ </v>
          </cell>
        </row>
        <row r="395">
          <cell r="A395" t="str">
            <v xml:space="preserve">JWA </v>
          </cell>
        </row>
        <row r="396">
          <cell r="A396" t="str">
            <v xml:space="preserve">BBK </v>
          </cell>
        </row>
        <row r="397">
          <cell r="A397" t="str">
            <v xml:space="preserve">MUB </v>
          </cell>
        </row>
        <row r="398">
          <cell r="A398" t="str">
            <v xml:space="preserve">ORP </v>
          </cell>
        </row>
        <row r="399">
          <cell r="A399" t="str">
            <v xml:space="preserve">PKW </v>
          </cell>
        </row>
        <row r="400">
          <cell r="A400" t="str">
            <v xml:space="preserve">AJU </v>
          </cell>
        </row>
        <row r="401">
          <cell r="A401" t="str">
            <v xml:space="preserve">BEL </v>
          </cell>
        </row>
        <row r="402">
          <cell r="A402" t="str">
            <v xml:space="preserve">PLU </v>
          </cell>
        </row>
        <row r="403">
          <cell r="A403" t="str">
            <v xml:space="preserve">BVB </v>
          </cell>
        </row>
        <row r="404">
          <cell r="A404" t="str">
            <v xml:space="preserve">BSB </v>
          </cell>
        </row>
        <row r="405">
          <cell r="A405" t="str">
            <v xml:space="preserve">VCP </v>
          </cell>
        </row>
        <row r="406">
          <cell r="A406" t="str">
            <v xml:space="preserve">CGR </v>
          </cell>
        </row>
        <row r="407">
          <cell r="A407" t="str">
            <v xml:space="preserve">CMG </v>
          </cell>
        </row>
        <row r="408">
          <cell r="A408" t="str">
            <v xml:space="preserve">CZS </v>
          </cell>
        </row>
        <row r="409">
          <cell r="A409" t="str">
            <v xml:space="preserve">CGB </v>
          </cell>
        </row>
        <row r="410">
          <cell r="A410" t="str">
            <v xml:space="preserve">CWB </v>
          </cell>
        </row>
        <row r="411">
          <cell r="A411" t="str">
            <v xml:space="preserve">FLN </v>
          </cell>
        </row>
        <row r="412">
          <cell r="A412" t="str">
            <v xml:space="preserve">FOR </v>
          </cell>
        </row>
        <row r="413">
          <cell r="A413" t="str">
            <v xml:space="preserve">IGU </v>
          </cell>
        </row>
        <row r="414">
          <cell r="A414" t="str">
            <v xml:space="preserve">GYN </v>
          </cell>
        </row>
        <row r="415">
          <cell r="A415" t="str">
            <v xml:space="preserve">IOS </v>
          </cell>
        </row>
        <row r="416">
          <cell r="A416" t="str">
            <v xml:space="preserve">IMP </v>
          </cell>
        </row>
        <row r="417">
          <cell r="A417" t="str">
            <v xml:space="preserve">JPA </v>
          </cell>
        </row>
        <row r="418">
          <cell r="A418" t="str">
            <v xml:space="preserve">JOI </v>
          </cell>
        </row>
        <row r="419">
          <cell r="A419" t="str">
            <v xml:space="preserve">LDB </v>
          </cell>
        </row>
        <row r="420">
          <cell r="A420" t="str">
            <v xml:space="preserve">MCP </v>
          </cell>
        </row>
        <row r="421">
          <cell r="A421" t="str">
            <v xml:space="preserve">MCZ </v>
          </cell>
        </row>
        <row r="422">
          <cell r="A422" t="str">
            <v xml:space="preserve">MAO </v>
          </cell>
        </row>
        <row r="423">
          <cell r="A423" t="str">
            <v xml:space="preserve">MAB </v>
          </cell>
        </row>
        <row r="424">
          <cell r="A424" t="str">
            <v xml:space="preserve">MGF </v>
          </cell>
        </row>
        <row r="425">
          <cell r="A425" t="str">
            <v xml:space="preserve">NAT </v>
          </cell>
        </row>
        <row r="426">
          <cell r="A426" t="str">
            <v xml:space="preserve">NVT </v>
          </cell>
        </row>
        <row r="427">
          <cell r="A427" t="str">
            <v xml:space="preserve">PMW </v>
          </cell>
        </row>
        <row r="428">
          <cell r="A428" t="str">
            <v xml:space="preserve">PMG </v>
          </cell>
        </row>
        <row r="429">
          <cell r="A429" t="str">
            <v xml:space="preserve">POA </v>
          </cell>
        </row>
        <row r="430">
          <cell r="A430" t="str">
            <v xml:space="preserve">BPS </v>
          </cell>
        </row>
        <row r="431">
          <cell r="A431" t="str">
            <v xml:space="preserve">PVH </v>
          </cell>
        </row>
        <row r="432">
          <cell r="A432" t="str">
            <v xml:space="preserve">REC </v>
          </cell>
        </row>
        <row r="433">
          <cell r="A433" t="str">
            <v xml:space="preserve">RAO </v>
          </cell>
        </row>
        <row r="434">
          <cell r="A434" t="str">
            <v xml:space="preserve">RBR </v>
          </cell>
        </row>
        <row r="435">
          <cell r="A435" t="str">
            <v xml:space="preserve">GIG </v>
          </cell>
        </row>
        <row r="436">
          <cell r="A436" t="str">
            <v xml:space="preserve">SSA </v>
          </cell>
        </row>
        <row r="437">
          <cell r="A437" t="str">
            <v xml:space="preserve">STM </v>
          </cell>
        </row>
        <row r="438">
          <cell r="A438" t="str">
            <v xml:space="preserve">SJP </v>
          </cell>
        </row>
        <row r="439">
          <cell r="A439" t="str">
            <v xml:space="preserve">SLZ </v>
          </cell>
        </row>
        <row r="440">
          <cell r="A440" t="str">
            <v xml:space="preserve">GRU </v>
          </cell>
        </row>
        <row r="441">
          <cell r="A441" t="str">
            <v xml:space="preserve">THE </v>
          </cell>
        </row>
        <row r="442">
          <cell r="A442" t="str">
            <v xml:space="preserve">UDI </v>
          </cell>
        </row>
        <row r="443">
          <cell r="A443" t="str">
            <v xml:space="preserve">VIX </v>
          </cell>
        </row>
        <row r="444">
          <cell r="A444" t="str">
            <v xml:space="preserve">EIS </v>
          </cell>
        </row>
        <row r="445">
          <cell r="A445" t="str">
            <v xml:space="preserve">VIJ </v>
          </cell>
        </row>
        <row r="446">
          <cell r="A446" t="str">
            <v xml:space="preserve">BWN </v>
          </cell>
        </row>
        <row r="447">
          <cell r="A447" t="str">
            <v xml:space="preserve">BOJ </v>
          </cell>
        </row>
        <row r="448">
          <cell r="A448" t="str">
            <v xml:space="preserve">GOZ </v>
          </cell>
        </row>
        <row r="449">
          <cell r="A449" t="str">
            <v xml:space="preserve">PDV </v>
          </cell>
        </row>
        <row r="450">
          <cell r="A450" t="str">
            <v xml:space="preserve">SOF </v>
          </cell>
        </row>
        <row r="451">
          <cell r="A451" t="str">
            <v xml:space="preserve">VAR </v>
          </cell>
        </row>
        <row r="452">
          <cell r="A452" t="str">
            <v xml:space="preserve">BOY </v>
          </cell>
        </row>
        <row r="453">
          <cell r="A453" t="str">
            <v xml:space="preserve">OUA </v>
          </cell>
        </row>
        <row r="454">
          <cell r="A454" t="str">
            <v xml:space="preserve">BJM </v>
          </cell>
        </row>
        <row r="455">
          <cell r="A455" t="str">
            <v xml:space="preserve">GID </v>
          </cell>
        </row>
        <row r="456">
          <cell r="A456" t="str">
            <v xml:space="preserve">KRE </v>
          </cell>
        </row>
        <row r="457">
          <cell r="A457" t="str">
            <v xml:space="preserve">ZMH </v>
          </cell>
        </row>
        <row r="458">
          <cell r="A458" t="str">
            <v xml:space="preserve">YXX </v>
          </cell>
        </row>
        <row r="459">
          <cell r="A459" t="str">
            <v xml:space="preserve">LAK </v>
          </cell>
        </row>
        <row r="460">
          <cell r="A460" t="str">
            <v xml:space="preserve">AKV </v>
          </cell>
        </row>
        <row r="461">
          <cell r="A461" t="str">
            <v xml:space="preserve">YLT </v>
          </cell>
        </row>
        <row r="462">
          <cell r="A462" t="str">
            <v xml:space="preserve">YAL </v>
          </cell>
        </row>
        <row r="463">
          <cell r="A463" t="str">
            <v xml:space="preserve">YTF </v>
          </cell>
        </row>
        <row r="464">
          <cell r="A464" t="str">
            <v xml:space="preserve">YEY </v>
          </cell>
        </row>
        <row r="465">
          <cell r="A465" t="str">
            <v xml:space="preserve">YAA </v>
          </cell>
        </row>
        <row r="466">
          <cell r="A466" t="str">
            <v xml:space="preserve">YAX </v>
          </cell>
        </row>
        <row r="467">
          <cell r="A467" t="str">
            <v xml:space="preserve">YYW </v>
          </cell>
        </row>
        <row r="468">
          <cell r="A468" t="str">
            <v xml:space="preserve">YEK </v>
          </cell>
        </row>
        <row r="469">
          <cell r="A469" t="str">
            <v xml:space="preserve">YIB </v>
          </cell>
        </row>
        <row r="470">
          <cell r="A470" t="str">
            <v xml:space="preserve">YAT </v>
          </cell>
        </row>
        <row r="471">
          <cell r="A471" t="str">
            <v xml:space="preserve">YPJ </v>
          </cell>
        </row>
        <row r="472">
          <cell r="A472" t="str">
            <v xml:space="preserve">YBG </v>
          </cell>
        </row>
        <row r="473">
          <cell r="A473" t="str">
            <v xml:space="preserve">YBC </v>
          </cell>
        </row>
        <row r="474">
          <cell r="A474" t="str">
            <v xml:space="preserve">YBK </v>
          </cell>
        </row>
        <row r="475">
          <cell r="A475" t="str">
            <v xml:space="preserve">ZBF </v>
          </cell>
        </row>
        <row r="476">
          <cell r="A476" t="str">
            <v xml:space="preserve">XBE </v>
          </cell>
        </row>
        <row r="477">
          <cell r="A477" t="str">
            <v xml:space="preserve">YXQ </v>
          </cell>
        </row>
        <row r="478">
          <cell r="A478" t="str">
            <v xml:space="preserve">ZEL </v>
          </cell>
        </row>
        <row r="479">
          <cell r="A479" t="str">
            <v xml:space="preserve">QBC </v>
          </cell>
        </row>
        <row r="480">
          <cell r="A480" t="str">
            <v xml:space="preserve">YBV </v>
          </cell>
        </row>
        <row r="481">
          <cell r="A481" t="str">
            <v xml:space="preserve">YTL </v>
          </cell>
        </row>
        <row r="482">
          <cell r="A482" t="str">
            <v xml:space="preserve">YBI </v>
          </cell>
        </row>
        <row r="483">
          <cell r="A483" t="str">
            <v xml:space="preserve">YDV </v>
          </cell>
        </row>
        <row r="484">
          <cell r="A484" t="str">
            <v xml:space="preserve">YVB </v>
          </cell>
        </row>
        <row r="485">
          <cell r="A485" t="str">
            <v xml:space="preserve">YBY </v>
          </cell>
        </row>
        <row r="486">
          <cell r="A486" t="str">
            <v xml:space="preserve">YDT </v>
          </cell>
        </row>
        <row r="487">
          <cell r="A487" t="str">
            <v xml:space="preserve">YBR </v>
          </cell>
        </row>
        <row r="488">
          <cell r="A488" t="str">
            <v xml:space="preserve">YBT </v>
          </cell>
        </row>
        <row r="489">
          <cell r="A489" t="str">
            <v xml:space="preserve">XBR </v>
          </cell>
        </row>
        <row r="490">
          <cell r="A490" t="str">
            <v xml:space="preserve">ZBM </v>
          </cell>
        </row>
        <row r="491">
          <cell r="A491" t="str">
            <v xml:space="preserve">YVT </v>
          </cell>
        </row>
        <row r="492">
          <cell r="A492" t="str">
            <v xml:space="preserve">YPZ </v>
          </cell>
        </row>
        <row r="493">
          <cell r="A493" t="str">
            <v xml:space="preserve">YDB </v>
          </cell>
        </row>
        <row r="494">
          <cell r="A494" t="str">
            <v xml:space="preserve">YYC </v>
          </cell>
        </row>
        <row r="495">
          <cell r="A495" t="str">
            <v xml:space="preserve">YCB </v>
          </cell>
        </row>
        <row r="496">
          <cell r="A496" t="str">
            <v xml:space="preserve">YBL </v>
          </cell>
        </row>
        <row r="497">
          <cell r="A497" t="str">
            <v xml:space="preserve">YTE </v>
          </cell>
        </row>
        <row r="498">
          <cell r="A498" t="str">
            <v xml:space="preserve">YRF </v>
          </cell>
        </row>
        <row r="499">
          <cell r="A499" t="str">
            <v xml:space="preserve">YCG </v>
          </cell>
        </row>
        <row r="500">
          <cell r="A500" t="str">
            <v xml:space="preserve">YAC </v>
          </cell>
        </row>
        <row r="501">
          <cell r="A501" t="str">
            <v xml:space="preserve">YCE </v>
          </cell>
        </row>
        <row r="502">
          <cell r="A502" t="str">
            <v xml:space="preserve">YLD </v>
          </cell>
        </row>
        <row r="503">
          <cell r="A503" t="str">
            <v xml:space="preserve">YML </v>
          </cell>
        </row>
        <row r="504">
          <cell r="A504" t="str">
            <v xml:space="preserve">YCL </v>
          </cell>
        </row>
        <row r="505">
          <cell r="A505" t="str">
            <v xml:space="preserve">YYG </v>
          </cell>
        </row>
        <row r="506">
          <cell r="A506" t="str">
            <v xml:space="preserve">XCM </v>
          </cell>
        </row>
        <row r="507">
          <cell r="A507" t="str">
            <v xml:space="preserve">YCS </v>
          </cell>
        </row>
        <row r="508">
          <cell r="A508" t="str">
            <v xml:space="preserve">YCQ </v>
          </cell>
        </row>
        <row r="509">
          <cell r="A509" t="str">
            <v xml:space="preserve">YHR </v>
          </cell>
        </row>
        <row r="510">
          <cell r="A510" t="str">
            <v xml:space="preserve">YMT </v>
          </cell>
        </row>
        <row r="511">
          <cell r="A511" t="str">
            <v xml:space="preserve">YCW </v>
          </cell>
        </row>
        <row r="512">
          <cell r="A512" t="str">
            <v xml:space="preserve">YYQ </v>
          </cell>
        </row>
        <row r="513">
          <cell r="A513" t="str">
            <v xml:space="preserve">ZUM </v>
          </cell>
        </row>
        <row r="514">
          <cell r="A514" t="str">
            <v xml:space="preserve">XCL </v>
          </cell>
        </row>
        <row r="515">
          <cell r="A515" t="str">
            <v xml:space="preserve">YCY </v>
          </cell>
        </row>
        <row r="516">
          <cell r="A516" t="str">
            <v xml:space="preserve">YCN </v>
          </cell>
        </row>
        <row r="517">
          <cell r="A517" t="str">
            <v xml:space="preserve">YOD </v>
          </cell>
        </row>
        <row r="518">
          <cell r="A518" t="str">
            <v xml:space="preserve">YKC </v>
          </cell>
        </row>
        <row r="519">
          <cell r="A519" t="str">
            <v xml:space="preserve">YCK </v>
          </cell>
        </row>
        <row r="520">
          <cell r="A520" t="str">
            <v xml:space="preserve">YQQ </v>
          </cell>
        </row>
        <row r="521">
          <cell r="A521" t="str">
            <v xml:space="preserve">YZS </v>
          </cell>
        </row>
        <row r="522">
          <cell r="A522" t="str">
            <v xml:space="preserve">YCC </v>
          </cell>
        </row>
        <row r="523">
          <cell r="A523" t="str">
            <v xml:space="preserve">YCT </v>
          </cell>
        </row>
        <row r="524">
          <cell r="A524" t="str">
            <v xml:space="preserve">YCA </v>
          </cell>
        </row>
        <row r="525">
          <cell r="A525" t="str">
            <v xml:space="preserve">YYM </v>
          </cell>
        </row>
        <row r="526">
          <cell r="A526" t="str">
            <v xml:space="preserve">YXC </v>
          </cell>
        </row>
        <row r="527">
          <cell r="A527" t="str">
            <v xml:space="preserve">YCR </v>
          </cell>
        </row>
        <row r="528">
          <cell r="A528" t="str">
            <v xml:space="preserve">YDN </v>
          </cell>
        </row>
        <row r="529">
          <cell r="A529" t="str">
            <v xml:space="preserve">YDA </v>
          </cell>
        </row>
        <row r="530">
          <cell r="A530" t="str">
            <v xml:space="preserve">YDQ </v>
          </cell>
        </row>
        <row r="531">
          <cell r="A531" t="str">
            <v xml:space="preserve">YDL </v>
          </cell>
        </row>
        <row r="532">
          <cell r="A532" t="str">
            <v xml:space="preserve">YDF </v>
          </cell>
        </row>
        <row r="533">
          <cell r="A533" t="str">
            <v xml:space="preserve">YWJ </v>
          </cell>
        </row>
        <row r="534">
          <cell r="A534" t="str">
            <v xml:space="preserve">YDG </v>
          </cell>
        </row>
        <row r="535">
          <cell r="A535" t="str">
            <v xml:space="preserve">YDO </v>
          </cell>
        </row>
        <row r="536">
          <cell r="A536" t="str">
            <v xml:space="preserve">YDC </v>
          </cell>
        </row>
        <row r="537">
          <cell r="A537" t="str">
            <v xml:space="preserve">YHD </v>
          </cell>
        </row>
        <row r="538">
          <cell r="A538" t="str">
            <v xml:space="preserve">YXR </v>
          </cell>
        </row>
        <row r="539">
          <cell r="A539" t="str">
            <v xml:space="preserve">ZEM </v>
          </cell>
        </row>
        <row r="540">
          <cell r="A540" t="str">
            <v xml:space="preserve">YEG </v>
          </cell>
        </row>
        <row r="541">
          <cell r="A541" t="str">
            <v xml:space="preserve">YET </v>
          </cell>
        </row>
        <row r="542">
          <cell r="A542" t="str">
            <v xml:space="preserve">YEL </v>
          </cell>
        </row>
        <row r="543">
          <cell r="A543" t="str">
            <v xml:space="preserve">YEN </v>
          </cell>
        </row>
        <row r="544">
          <cell r="A544" t="str">
            <v xml:space="preserve">YEU </v>
          </cell>
        </row>
        <row r="545">
          <cell r="A545" t="str">
            <v xml:space="preserve">YCZ </v>
          </cell>
        </row>
        <row r="546">
          <cell r="A546" t="str">
            <v xml:space="preserve">ZFW </v>
          </cell>
        </row>
        <row r="547">
          <cell r="A547" t="str">
            <v xml:space="preserve">ZFA </v>
          </cell>
        </row>
        <row r="548">
          <cell r="A548" t="str">
            <v xml:space="preserve">YFO </v>
          </cell>
        </row>
        <row r="549">
          <cell r="A549" t="str">
            <v xml:space="preserve">ZFD </v>
          </cell>
        </row>
        <row r="550">
          <cell r="A550" t="str">
            <v xml:space="preserve">YFC </v>
          </cell>
        </row>
        <row r="551">
          <cell r="A551" t="str">
            <v xml:space="preserve">YFA </v>
          </cell>
        </row>
        <row r="552">
          <cell r="A552" t="str">
            <v xml:space="preserve">YPY </v>
          </cell>
        </row>
        <row r="553">
          <cell r="A553" t="str">
            <v xml:space="preserve">YAG </v>
          </cell>
        </row>
        <row r="554">
          <cell r="A554" t="str">
            <v xml:space="preserve">YGH </v>
          </cell>
        </row>
        <row r="555">
          <cell r="A555" t="str">
            <v xml:space="preserve">YFH </v>
          </cell>
        </row>
        <row r="556">
          <cell r="A556" t="str">
            <v xml:space="preserve">YJF </v>
          </cell>
        </row>
        <row r="557">
          <cell r="A557" t="str">
            <v xml:space="preserve">YMM </v>
          </cell>
        </row>
        <row r="558">
          <cell r="A558" t="str">
            <v xml:space="preserve">ZFM </v>
          </cell>
        </row>
        <row r="559">
          <cell r="A559" t="str">
            <v xml:space="preserve">YYE </v>
          </cell>
        </row>
        <row r="560">
          <cell r="A560" t="str">
            <v xml:space="preserve">ZFN </v>
          </cell>
        </row>
        <row r="561">
          <cell r="A561" t="str">
            <v xml:space="preserve">YFR </v>
          </cell>
        </row>
        <row r="562">
          <cell r="A562" t="str">
            <v xml:space="preserve">YER </v>
          </cell>
        </row>
        <row r="563">
          <cell r="A563" t="str">
            <v xml:space="preserve">YFS </v>
          </cell>
        </row>
        <row r="564">
          <cell r="A564" t="str">
            <v xml:space="preserve">YSM </v>
          </cell>
        </row>
        <row r="565">
          <cell r="A565" t="str">
            <v xml:space="preserve">YXJ </v>
          </cell>
        </row>
        <row r="566">
          <cell r="A566" t="str">
            <v xml:space="preserve">YQX </v>
          </cell>
        </row>
        <row r="567">
          <cell r="A567" t="str">
            <v xml:space="preserve">YGP </v>
          </cell>
        </row>
        <row r="568">
          <cell r="A568" t="str">
            <v xml:space="preserve">YND </v>
          </cell>
        </row>
        <row r="569">
          <cell r="A569" t="str">
            <v xml:space="preserve">YGQ </v>
          </cell>
        </row>
        <row r="570">
          <cell r="A570" t="str">
            <v xml:space="preserve">YGX </v>
          </cell>
        </row>
        <row r="571">
          <cell r="A571" t="str">
            <v xml:space="preserve">YGM </v>
          </cell>
        </row>
        <row r="572">
          <cell r="A572" t="str">
            <v xml:space="preserve">YHK </v>
          </cell>
        </row>
        <row r="573">
          <cell r="A573" t="str">
            <v xml:space="preserve">YGO </v>
          </cell>
        </row>
        <row r="574">
          <cell r="A574" t="str">
            <v xml:space="preserve">ZGI </v>
          </cell>
        </row>
        <row r="575">
          <cell r="A575" t="str">
            <v xml:space="preserve">YYR </v>
          </cell>
        </row>
        <row r="576">
          <cell r="A576" t="str">
            <v xml:space="preserve">YZE </v>
          </cell>
        </row>
        <row r="577">
          <cell r="A577" t="str">
            <v xml:space="preserve">ZGF </v>
          </cell>
        </row>
        <row r="578">
          <cell r="A578" t="str">
            <v xml:space="preserve">YGC </v>
          </cell>
        </row>
        <row r="579">
          <cell r="A579" t="str">
            <v xml:space="preserve">YQU </v>
          </cell>
        </row>
        <row r="580">
          <cell r="A580" t="str">
            <v xml:space="preserve">YZX </v>
          </cell>
        </row>
        <row r="581">
          <cell r="A581" t="str">
            <v xml:space="preserve">YGZ </v>
          </cell>
        </row>
        <row r="582">
          <cell r="A582" t="str">
            <v xml:space="preserve">YHT </v>
          </cell>
        </row>
        <row r="583">
          <cell r="A583" t="str">
            <v xml:space="preserve">YHZ </v>
          </cell>
        </row>
        <row r="584">
          <cell r="A584" t="str">
            <v xml:space="preserve">YUX </v>
          </cell>
        </row>
        <row r="585">
          <cell r="A585" t="str">
            <v xml:space="preserve">YHM </v>
          </cell>
        </row>
        <row r="586">
          <cell r="A586" t="str">
            <v xml:space="preserve">YDJ </v>
          </cell>
        </row>
        <row r="587">
          <cell r="A587" t="str">
            <v xml:space="preserve">YGV </v>
          </cell>
        </row>
        <row r="588">
          <cell r="A588" t="str">
            <v xml:space="preserve">YHY </v>
          </cell>
        </row>
        <row r="589">
          <cell r="A589" t="str">
            <v xml:space="preserve">YHF </v>
          </cell>
        </row>
        <row r="590">
          <cell r="A590" t="str">
            <v xml:space="preserve">YOJ </v>
          </cell>
        </row>
        <row r="591">
          <cell r="A591" t="str">
            <v xml:space="preserve">ZHP </v>
          </cell>
        </row>
        <row r="592">
          <cell r="A592" t="str">
            <v xml:space="preserve">YJA </v>
          </cell>
        </row>
        <row r="593">
          <cell r="A593" t="str">
            <v xml:space="preserve">YHI </v>
          </cell>
        </row>
        <row r="594">
          <cell r="A594" t="str">
            <v xml:space="preserve">YHE </v>
          </cell>
        </row>
        <row r="595">
          <cell r="A595" t="str">
            <v xml:space="preserve">YHO </v>
          </cell>
        </row>
        <row r="596">
          <cell r="A596" t="str">
            <v xml:space="preserve">YHN </v>
          </cell>
        </row>
        <row r="597">
          <cell r="A597" t="str">
            <v xml:space="preserve">YHB </v>
          </cell>
        </row>
        <row r="598">
          <cell r="A598" t="str">
            <v xml:space="preserve">YNH </v>
          </cell>
        </row>
        <row r="599">
          <cell r="A599" t="str">
            <v xml:space="preserve">YGT </v>
          </cell>
        </row>
        <row r="600">
          <cell r="A600" t="str">
            <v xml:space="preserve">ZUC </v>
          </cell>
        </row>
        <row r="601">
          <cell r="A601" t="str">
            <v xml:space="preserve">YGR </v>
          </cell>
        </row>
        <row r="602">
          <cell r="A602" t="str">
            <v xml:space="preserve">ILF </v>
          </cell>
        </row>
        <row r="603">
          <cell r="A603" t="str">
            <v xml:space="preserve">YPH </v>
          </cell>
        </row>
        <row r="604">
          <cell r="A604" t="str">
            <v xml:space="preserve">YEV </v>
          </cell>
        </row>
        <row r="605">
          <cell r="A605" t="str">
            <v xml:space="preserve">YFB </v>
          </cell>
        </row>
        <row r="606">
          <cell r="A606" t="str">
            <v xml:space="preserve">YIV </v>
          </cell>
        </row>
        <row r="607">
          <cell r="A607" t="str">
            <v xml:space="preserve">YIK </v>
          </cell>
        </row>
        <row r="608">
          <cell r="A608" t="str">
            <v xml:space="preserve">ZJG </v>
          </cell>
        </row>
        <row r="609">
          <cell r="A609" t="str">
            <v xml:space="preserve">YKA </v>
          </cell>
        </row>
        <row r="610">
          <cell r="A610" t="str">
            <v xml:space="preserve">XGR </v>
          </cell>
        </row>
        <row r="611">
          <cell r="A611" t="str">
            <v xml:space="preserve">YWB </v>
          </cell>
        </row>
        <row r="612">
          <cell r="A612" t="str">
            <v xml:space="preserve">YKG </v>
          </cell>
        </row>
        <row r="613">
          <cell r="A613" t="str">
            <v xml:space="preserve">YYU </v>
          </cell>
        </row>
        <row r="614">
          <cell r="A614" t="str">
            <v xml:space="preserve">XKS </v>
          </cell>
        </row>
        <row r="615">
          <cell r="A615" t="str">
            <v xml:space="preserve">YDU </v>
          </cell>
        </row>
        <row r="616">
          <cell r="A616" t="str">
            <v xml:space="preserve">ZKE </v>
          </cell>
        </row>
        <row r="617">
          <cell r="A617" t="str">
            <v xml:space="preserve">KEW </v>
          </cell>
        </row>
        <row r="618">
          <cell r="A618" t="str">
            <v xml:space="preserve">YLW </v>
          </cell>
        </row>
        <row r="619">
          <cell r="A619" t="str">
            <v xml:space="preserve">KES </v>
          </cell>
        </row>
        <row r="620">
          <cell r="A620" t="str">
            <v xml:space="preserve">YQK </v>
          </cell>
        </row>
        <row r="621">
          <cell r="A621" t="str">
            <v xml:space="preserve">YKJ </v>
          </cell>
        </row>
        <row r="622">
          <cell r="A622" t="str">
            <v xml:space="preserve">YKD </v>
          </cell>
        </row>
        <row r="623">
          <cell r="A623" t="str">
            <v xml:space="preserve">YKY </v>
          </cell>
        </row>
        <row r="624">
          <cell r="A624" t="str">
            <v xml:space="preserve">KIF </v>
          </cell>
        </row>
        <row r="625">
          <cell r="A625" t="str">
            <v xml:space="preserve">YGK </v>
          </cell>
        </row>
        <row r="626">
          <cell r="A626" t="str">
            <v xml:space="preserve">YKX </v>
          </cell>
        </row>
        <row r="627">
          <cell r="A627" t="str">
            <v xml:space="preserve">YKF </v>
          </cell>
        </row>
        <row r="628">
          <cell r="A628" t="str">
            <v xml:space="preserve">YCO </v>
          </cell>
        </row>
        <row r="629">
          <cell r="A629" t="str">
            <v xml:space="preserve">YVP </v>
          </cell>
        </row>
        <row r="630">
          <cell r="A630" t="str">
            <v xml:space="preserve">YGW </v>
          </cell>
        </row>
        <row r="631">
          <cell r="A631" t="str">
            <v xml:space="preserve">YGL </v>
          </cell>
        </row>
        <row r="632">
          <cell r="A632" t="str">
            <v xml:space="preserve">YVC </v>
          </cell>
        </row>
        <row r="633">
          <cell r="A633" t="str">
            <v xml:space="preserve">SSQ </v>
          </cell>
        </row>
        <row r="634">
          <cell r="A634" t="str">
            <v xml:space="preserve">YLQ </v>
          </cell>
        </row>
        <row r="635">
          <cell r="A635" t="str">
            <v xml:space="preserve">XLB </v>
          </cell>
        </row>
        <row r="636">
          <cell r="A636" t="str">
            <v xml:space="preserve">YLB </v>
          </cell>
        </row>
        <row r="637">
          <cell r="A637" t="str">
            <v xml:space="preserve">YLE </v>
          </cell>
        </row>
        <row r="638">
          <cell r="A638" t="str">
            <v xml:space="preserve">YLH </v>
          </cell>
        </row>
        <row r="639">
          <cell r="A639" t="str">
            <v xml:space="preserve">YLR </v>
          </cell>
        </row>
        <row r="640">
          <cell r="A640" t="str">
            <v xml:space="preserve">YLS </v>
          </cell>
        </row>
        <row r="641">
          <cell r="A641" t="str">
            <v xml:space="preserve">YQL </v>
          </cell>
        </row>
        <row r="642">
          <cell r="A642" t="str">
            <v xml:space="preserve">ZGR </v>
          </cell>
        </row>
        <row r="643">
          <cell r="A643" t="str">
            <v xml:space="preserve">YLL </v>
          </cell>
        </row>
        <row r="644">
          <cell r="A644" t="str">
            <v xml:space="preserve">YXU </v>
          </cell>
        </row>
        <row r="645">
          <cell r="A645" t="str">
            <v xml:space="preserve">YYL </v>
          </cell>
        </row>
        <row r="646">
          <cell r="A646" t="str">
            <v xml:space="preserve">YMN </v>
          </cell>
        </row>
        <row r="647">
          <cell r="A647" t="str">
            <v xml:space="preserve">YMG </v>
          </cell>
        </row>
        <row r="648">
          <cell r="A648" t="str">
            <v xml:space="preserve">YEM </v>
          </cell>
        </row>
        <row r="649">
          <cell r="A649" t="str">
            <v xml:space="preserve">YMW </v>
          </cell>
        </row>
        <row r="650">
          <cell r="A650" t="str">
            <v xml:space="preserve">YSP </v>
          </cell>
        </row>
        <row r="651">
          <cell r="A651" t="str">
            <v xml:space="preserve">YMH </v>
          </cell>
        </row>
        <row r="652">
          <cell r="A652" t="str">
            <v xml:space="preserve">ZMT </v>
          </cell>
        </row>
        <row r="653">
          <cell r="A653" t="str">
            <v xml:space="preserve">YNM </v>
          </cell>
        </row>
        <row r="654">
          <cell r="A654" t="str">
            <v xml:space="preserve">YME </v>
          </cell>
        </row>
        <row r="655">
          <cell r="A655" t="str">
            <v xml:space="preserve">YMA </v>
          </cell>
        </row>
        <row r="656">
          <cell r="A656" t="str">
            <v xml:space="preserve">YLJ </v>
          </cell>
        </row>
        <row r="657">
          <cell r="A657" t="str">
            <v xml:space="preserve">YXH </v>
          </cell>
        </row>
        <row r="658">
          <cell r="A658" t="str">
            <v xml:space="preserve">YMB </v>
          </cell>
        </row>
        <row r="659">
          <cell r="A659" t="str">
            <v xml:space="preserve">YCH </v>
          </cell>
        </row>
        <row r="660">
          <cell r="A660" t="str">
            <v xml:space="preserve">YQM </v>
          </cell>
        </row>
        <row r="661">
          <cell r="A661" t="str">
            <v xml:space="preserve">YYY </v>
          </cell>
        </row>
        <row r="662">
          <cell r="A662" t="str">
            <v xml:space="preserve">YUL </v>
          </cell>
        </row>
        <row r="663">
          <cell r="A663" t="str">
            <v xml:space="preserve">YMJ </v>
          </cell>
        </row>
        <row r="664">
          <cell r="A664" t="str">
            <v xml:space="preserve">YMO </v>
          </cell>
        </row>
        <row r="665">
          <cell r="A665" t="str">
            <v xml:space="preserve">YQA </v>
          </cell>
        </row>
        <row r="666">
          <cell r="A666" t="str">
            <v xml:space="preserve">MSA </v>
          </cell>
        </row>
        <row r="667">
          <cell r="A667" t="str">
            <v xml:space="preserve">YDP </v>
          </cell>
        </row>
        <row r="668">
          <cell r="A668" t="str">
            <v xml:space="preserve">YQN </v>
          </cell>
        </row>
        <row r="669">
          <cell r="A669" t="str">
            <v xml:space="preserve">YCD </v>
          </cell>
        </row>
        <row r="670">
          <cell r="A670" t="str">
            <v xml:space="preserve">YSR </v>
          </cell>
        </row>
        <row r="671">
          <cell r="A671" t="str">
            <v xml:space="preserve">YNA </v>
          </cell>
        </row>
        <row r="672">
          <cell r="A672" t="str">
            <v xml:space="preserve">YNS </v>
          </cell>
        </row>
        <row r="673">
          <cell r="A673" t="str">
            <v xml:space="preserve">YVQ </v>
          </cell>
        </row>
        <row r="674">
          <cell r="A674" t="str">
            <v xml:space="preserve">YQW </v>
          </cell>
        </row>
        <row r="675">
          <cell r="A675" t="str">
            <v xml:space="preserve">YYB </v>
          </cell>
        </row>
        <row r="676">
          <cell r="A676" t="str">
            <v xml:space="preserve">YNE </v>
          </cell>
        </row>
        <row r="677">
          <cell r="A677" t="str">
            <v xml:space="preserve">YOG </v>
          </cell>
        </row>
        <row r="678">
          <cell r="A678" t="str">
            <v xml:space="preserve">YOC </v>
          </cell>
        </row>
        <row r="679">
          <cell r="A679" t="str">
            <v xml:space="preserve">YOO </v>
          </cell>
        </row>
        <row r="680">
          <cell r="A680" t="str">
            <v xml:space="preserve">YOW </v>
          </cell>
        </row>
        <row r="681">
          <cell r="A681" t="str">
            <v xml:space="preserve">YOS </v>
          </cell>
        </row>
        <row r="682">
          <cell r="A682" t="str">
            <v xml:space="preserve">YOH </v>
          </cell>
        </row>
        <row r="683">
          <cell r="A683" t="str">
            <v xml:space="preserve">YXP </v>
          </cell>
        </row>
        <row r="684">
          <cell r="A684" t="str">
            <v xml:space="preserve">YPD </v>
          </cell>
        </row>
        <row r="685">
          <cell r="A685" t="str">
            <v xml:space="preserve">YPC </v>
          </cell>
        </row>
        <row r="686">
          <cell r="A686" t="str">
            <v xml:space="preserve">YPE </v>
          </cell>
        </row>
        <row r="687">
          <cell r="A687" t="str">
            <v xml:space="preserve">YPO </v>
          </cell>
        </row>
        <row r="688">
          <cell r="A688" t="str">
            <v xml:space="preserve">YBB </v>
          </cell>
        </row>
        <row r="689">
          <cell r="A689" t="str">
            <v xml:space="preserve">YTA </v>
          </cell>
        </row>
        <row r="690">
          <cell r="A690" t="str">
            <v xml:space="preserve">YYF </v>
          </cell>
        </row>
        <row r="691">
          <cell r="A691" t="str">
            <v xml:space="preserve">YWA </v>
          </cell>
        </row>
        <row r="692">
          <cell r="A692" t="str">
            <v xml:space="preserve">YPQ </v>
          </cell>
        </row>
        <row r="693">
          <cell r="A693" t="str">
            <v xml:space="preserve">YPL </v>
          </cell>
        </row>
        <row r="694">
          <cell r="A694" t="str">
            <v xml:space="preserve">YPM </v>
          </cell>
        </row>
        <row r="695">
          <cell r="A695" t="str">
            <v xml:space="preserve">PIW </v>
          </cell>
        </row>
        <row r="696">
          <cell r="A696" t="str">
            <v xml:space="preserve">WPC </v>
          </cell>
        </row>
        <row r="697">
          <cell r="A697" t="str">
            <v xml:space="preserve">ZPO </v>
          </cell>
        </row>
        <row r="698">
          <cell r="A698" t="str">
            <v xml:space="preserve">YNL </v>
          </cell>
        </row>
        <row r="699">
          <cell r="A699" t="str">
            <v xml:space="preserve">YIO </v>
          </cell>
        </row>
        <row r="700">
          <cell r="A700" t="str">
            <v xml:space="preserve">XPP </v>
          </cell>
        </row>
        <row r="701">
          <cell r="A701" t="str">
            <v xml:space="preserve">YZT </v>
          </cell>
        </row>
        <row r="702">
          <cell r="A702" t="str">
            <v xml:space="preserve">YPS </v>
          </cell>
        </row>
        <row r="703">
          <cell r="A703" t="str">
            <v xml:space="preserve">YHA </v>
          </cell>
        </row>
        <row r="704">
          <cell r="A704" t="str">
            <v xml:space="preserve">YMP </v>
          </cell>
        </row>
        <row r="705">
          <cell r="A705" t="str">
            <v xml:space="preserve">YPN </v>
          </cell>
        </row>
        <row r="706">
          <cell r="A706" t="str">
            <v xml:space="preserve">YPG </v>
          </cell>
        </row>
        <row r="707">
          <cell r="A707" t="str">
            <v xml:space="preserve">YSO </v>
          </cell>
        </row>
        <row r="708">
          <cell r="A708" t="str">
            <v xml:space="preserve">YPW </v>
          </cell>
        </row>
        <row r="709">
          <cell r="A709" t="str">
            <v xml:space="preserve">YPA </v>
          </cell>
        </row>
        <row r="710">
          <cell r="A710" t="str">
            <v xml:space="preserve">YXS </v>
          </cell>
        </row>
        <row r="711">
          <cell r="A711" t="str">
            <v xml:space="preserve">YPR </v>
          </cell>
        </row>
        <row r="712">
          <cell r="A712" t="str">
            <v xml:space="preserve">XPK </v>
          </cell>
        </row>
        <row r="713">
          <cell r="A713" t="str">
            <v xml:space="preserve">YPX </v>
          </cell>
        </row>
        <row r="714">
          <cell r="A714" t="str">
            <v xml:space="preserve">YVM </v>
          </cell>
        </row>
        <row r="715">
          <cell r="A715" t="str">
            <v xml:space="preserve">YQC </v>
          </cell>
        </row>
        <row r="716">
          <cell r="A716" t="str">
            <v xml:space="preserve">YQB </v>
          </cell>
        </row>
        <row r="717">
          <cell r="A717" t="str">
            <v xml:space="preserve">YQZ </v>
          </cell>
        </row>
        <row r="718">
          <cell r="A718" t="str">
            <v xml:space="preserve">YOP </v>
          </cell>
        </row>
        <row r="719">
          <cell r="A719" t="str">
            <v xml:space="preserve">YRT </v>
          </cell>
        </row>
        <row r="720">
          <cell r="A720" t="str">
            <v xml:space="preserve">YQF </v>
          </cell>
        </row>
        <row r="721">
          <cell r="A721" t="str">
            <v xml:space="preserve">YRL </v>
          </cell>
        </row>
        <row r="722">
          <cell r="A722" t="str">
            <v xml:space="preserve">YRS </v>
          </cell>
        </row>
        <row r="723">
          <cell r="A723" t="str">
            <v xml:space="preserve">YQR </v>
          </cell>
        </row>
        <row r="724">
          <cell r="A724" t="str">
            <v xml:space="preserve">YUT </v>
          </cell>
        </row>
        <row r="725">
          <cell r="A725" t="str">
            <v xml:space="preserve">YRB </v>
          </cell>
        </row>
        <row r="726">
          <cell r="A726" t="str">
            <v xml:space="preserve">YRV </v>
          </cell>
        </row>
        <row r="727">
          <cell r="A727" t="str">
            <v xml:space="preserve">YRG </v>
          </cell>
        </row>
        <row r="728">
          <cell r="A728" t="str">
            <v xml:space="preserve">YXK </v>
          </cell>
        </row>
        <row r="729">
          <cell r="A729" t="str">
            <v xml:space="preserve">YRI </v>
          </cell>
        </row>
        <row r="730">
          <cell r="A730" t="str">
            <v xml:space="preserve">YRJ </v>
          </cell>
        </row>
        <row r="731">
          <cell r="A731" t="str">
            <v xml:space="preserve">YRM </v>
          </cell>
        </row>
        <row r="732">
          <cell r="A732" t="str">
            <v xml:space="preserve">XRR </v>
          </cell>
        </row>
        <row r="733">
          <cell r="A733" t="str">
            <v xml:space="preserve">ZRJ </v>
          </cell>
        </row>
        <row r="734">
          <cell r="A734" t="str">
            <v xml:space="preserve">YUY </v>
          </cell>
        </row>
        <row r="735">
          <cell r="A735" t="str">
            <v xml:space="preserve">ZPB </v>
          </cell>
        </row>
        <row r="736">
          <cell r="A736" t="str">
            <v xml:space="preserve">YSY </v>
          </cell>
        </row>
        <row r="737">
          <cell r="A737" t="str">
            <v xml:space="preserve">YSJ </v>
          </cell>
        </row>
        <row r="738">
          <cell r="A738" t="str">
            <v xml:space="preserve">YZG </v>
          </cell>
        </row>
        <row r="739">
          <cell r="A739" t="str">
            <v xml:space="preserve">YSN </v>
          </cell>
        </row>
        <row r="740">
          <cell r="A740" t="str">
            <v xml:space="preserve">YZP </v>
          </cell>
        </row>
        <row r="741">
          <cell r="A741" t="str">
            <v xml:space="preserve">ZSJ </v>
          </cell>
        </row>
        <row r="742">
          <cell r="A742" t="str">
            <v xml:space="preserve">YSK </v>
          </cell>
        </row>
        <row r="743">
          <cell r="A743" t="str">
            <v xml:space="preserve">YZR </v>
          </cell>
        </row>
        <row r="744">
          <cell r="A744" t="str">
            <v xml:space="preserve">YXE </v>
          </cell>
        </row>
        <row r="745">
          <cell r="A745" t="str">
            <v xml:space="preserve">YAM </v>
          </cell>
        </row>
        <row r="746">
          <cell r="A746" t="str">
            <v xml:space="preserve">YKL </v>
          </cell>
        </row>
        <row r="747">
          <cell r="A747" t="str">
            <v xml:space="preserve">YHS </v>
          </cell>
        </row>
        <row r="748">
          <cell r="A748" t="str">
            <v xml:space="preserve">YZV </v>
          </cell>
        </row>
        <row r="749">
          <cell r="A749" t="str">
            <v xml:space="preserve">ZTM </v>
          </cell>
        </row>
        <row r="750">
          <cell r="A750" t="str">
            <v xml:space="preserve">YSC </v>
          </cell>
        </row>
        <row r="751">
          <cell r="A751" t="str">
            <v xml:space="preserve">YXL </v>
          </cell>
        </row>
        <row r="752">
          <cell r="A752" t="str">
            <v xml:space="preserve">YZH </v>
          </cell>
        </row>
        <row r="753">
          <cell r="A753" t="str">
            <v xml:space="preserve">YYD </v>
          </cell>
        </row>
        <row r="754">
          <cell r="A754" t="str">
            <v xml:space="preserve">YSH </v>
          </cell>
        </row>
        <row r="755">
          <cell r="A755" t="str">
            <v xml:space="preserve">XSI </v>
          </cell>
        </row>
        <row r="756">
          <cell r="A756" t="str">
            <v xml:space="preserve">YSE </v>
          </cell>
        </row>
        <row r="757">
          <cell r="A757" t="str">
            <v xml:space="preserve">YAY </v>
          </cell>
        </row>
        <row r="758">
          <cell r="A758" t="str">
            <v xml:space="preserve">YIF </v>
          </cell>
        </row>
        <row r="759">
          <cell r="A759" t="str">
            <v xml:space="preserve">YCM </v>
          </cell>
        </row>
        <row r="760">
          <cell r="A760" t="str">
            <v xml:space="preserve">YHU </v>
          </cell>
        </row>
        <row r="761">
          <cell r="A761" t="str">
            <v xml:space="preserve">YJN </v>
          </cell>
        </row>
        <row r="762">
          <cell r="A762" t="str">
            <v xml:space="preserve">YYT </v>
          </cell>
        </row>
        <row r="763">
          <cell r="A763" t="str">
            <v xml:space="preserve">YSL </v>
          </cell>
        </row>
        <row r="764">
          <cell r="A764" t="str">
            <v xml:space="preserve">YFX </v>
          </cell>
        </row>
        <row r="765">
          <cell r="A765" t="str">
            <v xml:space="preserve">YST </v>
          </cell>
        </row>
        <row r="766">
          <cell r="A766" t="str">
            <v xml:space="preserve">YQS </v>
          </cell>
        </row>
        <row r="767">
          <cell r="A767" t="str">
            <v xml:space="preserve">YJT </v>
          </cell>
        </row>
        <row r="768">
          <cell r="A768" t="str">
            <v xml:space="preserve">ZST </v>
          </cell>
        </row>
        <row r="769">
          <cell r="A769" t="str">
            <v xml:space="preserve">YSF </v>
          </cell>
        </row>
        <row r="770">
          <cell r="A770" t="str">
            <v xml:space="preserve">YSB </v>
          </cell>
        </row>
        <row r="771">
          <cell r="A771" t="str">
            <v xml:space="preserve">SUR </v>
          </cell>
        </row>
        <row r="772">
          <cell r="A772" t="str">
            <v xml:space="preserve">YSU </v>
          </cell>
        </row>
        <row r="773">
          <cell r="A773" t="str">
            <v xml:space="preserve">ZJN </v>
          </cell>
        </row>
        <row r="774">
          <cell r="A774" t="str">
            <v xml:space="preserve">YYN </v>
          </cell>
        </row>
        <row r="775">
          <cell r="A775" t="str">
            <v xml:space="preserve">YQY </v>
          </cell>
        </row>
        <row r="776">
          <cell r="A776" t="str">
            <v xml:space="preserve">XTL </v>
          </cell>
        </row>
        <row r="777">
          <cell r="A777" t="str">
            <v xml:space="preserve">YYH </v>
          </cell>
        </row>
        <row r="778">
          <cell r="A778" t="str">
            <v xml:space="preserve">YTQ </v>
          </cell>
        </row>
        <row r="779">
          <cell r="A779" t="str">
            <v xml:space="preserve">YTX </v>
          </cell>
        </row>
        <row r="780">
          <cell r="A780" t="str">
            <v xml:space="preserve">YXT </v>
          </cell>
        </row>
        <row r="781">
          <cell r="A781" t="str">
            <v xml:space="preserve">YTJ </v>
          </cell>
        </row>
        <row r="782">
          <cell r="A782" t="str">
            <v xml:space="preserve">YZW </v>
          </cell>
        </row>
        <row r="783">
          <cell r="A783" t="str">
            <v xml:space="preserve">YGB </v>
          </cell>
        </row>
        <row r="784">
          <cell r="A784" t="str">
            <v xml:space="preserve">YQD </v>
          </cell>
        </row>
        <row r="785">
          <cell r="A785" t="str">
            <v xml:space="preserve">YTD </v>
          </cell>
        </row>
        <row r="786">
          <cell r="A786" t="str">
            <v xml:space="preserve">YTH </v>
          </cell>
        </row>
        <row r="787">
          <cell r="A787" t="str">
            <v xml:space="preserve">YQT </v>
          </cell>
        </row>
        <row r="788">
          <cell r="A788" t="str">
            <v xml:space="preserve">YTS </v>
          </cell>
        </row>
        <row r="789">
          <cell r="A789" t="str">
            <v xml:space="preserve">YTT </v>
          </cell>
        </row>
        <row r="790">
          <cell r="A790" t="str">
            <v xml:space="preserve">YAZ </v>
          </cell>
        </row>
        <row r="791">
          <cell r="A791" t="str">
            <v xml:space="preserve">YYZ </v>
          </cell>
        </row>
        <row r="792">
          <cell r="A792" t="str">
            <v xml:space="preserve">YTR </v>
          </cell>
        </row>
        <row r="793">
          <cell r="A793" t="str">
            <v xml:space="preserve">YRQ </v>
          </cell>
        </row>
        <row r="794">
          <cell r="A794" t="str">
            <v xml:space="preserve">YUB </v>
          </cell>
        </row>
        <row r="795">
          <cell r="A795" t="str">
            <v xml:space="preserve">TUX </v>
          </cell>
        </row>
        <row r="796">
          <cell r="A796" t="str">
            <v xml:space="preserve">TNS </v>
          </cell>
        </row>
        <row r="797">
          <cell r="A797" t="str">
            <v xml:space="preserve">YUD </v>
          </cell>
        </row>
        <row r="798">
          <cell r="A798" t="str">
            <v xml:space="preserve">YBE </v>
          </cell>
        </row>
        <row r="799">
          <cell r="A799" t="str">
            <v xml:space="preserve">YVO </v>
          </cell>
        </row>
        <row r="800">
          <cell r="A800" t="str">
            <v xml:space="preserve">YVR </v>
          </cell>
        </row>
        <row r="801">
          <cell r="A801" t="str">
            <v xml:space="preserve">YVG </v>
          </cell>
        </row>
        <row r="802">
          <cell r="A802" t="str">
            <v xml:space="preserve">YVE </v>
          </cell>
        </row>
        <row r="803">
          <cell r="A803" t="str">
            <v xml:space="preserve">YYJ </v>
          </cell>
        </row>
        <row r="804">
          <cell r="A804" t="str">
            <v xml:space="preserve">YWK </v>
          </cell>
        </row>
        <row r="805">
          <cell r="A805" t="str">
            <v xml:space="preserve">YKQ </v>
          </cell>
        </row>
        <row r="806">
          <cell r="A806" t="str">
            <v xml:space="preserve">YQH </v>
          </cell>
        </row>
        <row r="807">
          <cell r="A807" t="str">
            <v xml:space="preserve">YXZ </v>
          </cell>
        </row>
        <row r="808">
          <cell r="A808" t="str">
            <v xml:space="preserve">YWP </v>
          </cell>
        </row>
        <row r="809">
          <cell r="A809" t="str">
            <v xml:space="preserve">YFJ </v>
          </cell>
        </row>
        <row r="810">
          <cell r="A810" t="str">
            <v xml:space="preserve">YNC </v>
          </cell>
        </row>
        <row r="811">
          <cell r="A811" t="str">
            <v xml:space="preserve">YXN </v>
          </cell>
        </row>
        <row r="812">
          <cell r="A812" t="str">
            <v xml:space="preserve">YZU </v>
          </cell>
        </row>
        <row r="813">
          <cell r="A813" t="str">
            <v xml:space="preserve">YXY </v>
          </cell>
        </row>
        <row r="814">
          <cell r="A814" t="str">
            <v xml:space="preserve">YVV </v>
          </cell>
        </row>
        <row r="815">
          <cell r="A815" t="str">
            <v xml:space="preserve">YWM </v>
          </cell>
        </row>
        <row r="816">
          <cell r="A816" t="str">
            <v xml:space="preserve">YWL </v>
          </cell>
        </row>
        <row r="817">
          <cell r="A817" t="str">
            <v xml:space="preserve">YQG </v>
          </cell>
        </row>
        <row r="818">
          <cell r="A818" t="str">
            <v xml:space="preserve">YWG </v>
          </cell>
        </row>
        <row r="819">
          <cell r="A819" t="str">
            <v xml:space="preserve">ZWL </v>
          </cell>
        </row>
        <row r="820">
          <cell r="A820" t="str">
            <v xml:space="preserve">YWY </v>
          </cell>
        </row>
        <row r="821">
          <cell r="A821" t="str">
            <v xml:space="preserve">WNN </v>
          </cell>
        </row>
        <row r="822">
          <cell r="A822" t="str">
            <v xml:space="preserve">YQI </v>
          </cell>
        </row>
        <row r="823">
          <cell r="A823" t="str">
            <v xml:space="preserve">YZF </v>
          </cell>
        </row>
        <row r="824">
          <cell r="A824" t="str">
            <v xml:space="preserve">ZAC </v>
          </cell>
        </row>
        <row r="825">
          <cell r="A825" t="str">
            <v xml:space="preserve">YQV </v>
          </cell>
        </row>
        <row r="826">
          <cell r="A826" t="str">
            <v xml:space="preserve">ZUD </v>
          </cell>
        </row>
        <row r="827">
          <cell r="A827" t="str">
            <v xml:space="preserve">ANF </v>
          </cell>
        </row>
        <row r="828">
          <cell r="A828" t="str">
            <v xml:space="preserve">ARI </v>
          </cell>
        </row>
        <row r="829">
          <cell r="A829" t="str">
            <v xml:space="preserve">BBA </v>
          </cell>
        </row>
        <row r="830">
          <cell r="A830" t="str">
            <v xml:space="preserve">CJC </v>
          </cell>
        </row>
        <row r="831">
          <cell r="A831" t="str">
            <v xml:space="preserve">SMB </v>
          </cell>
        </row>
        <row r="832">
          <cell r="A832" t="str">
            <v xml:space="preserve">WCH </v>
          </cell>
        </row>
        <row r="833">
          <cell r="A833" t="str">
            <v xml:space="preserve">CNR </v>
          </cell>
        </row>
        <row r="834">
          <cell r="A834" t="str">
            <v xml:space="preserve">CCH </v>
          </cell>
        </row>
        <row r="835">
          <cell r="A835" t="str">
            <v xml:space="preserve">YAI </v>
          </cell>
        </row>
        <row r="836">
          <cell r="A836" t="str">
            <v xml:space="preserve">LGR </v>
          </cell>
        </row>
        <row r="837">
          <cell r="A837" t="str">
            <v xml:space="preserve">CPO </v>
          </cell>
        </row>
        <row r="838">
          <cell r="A838" t="str">
            <v xml:space="preserve">GXQ </v>
          </cell>
        </row>
        <row r="839">
          <cell r="A839" t="str">
            <v xml:space="preserve">ESR </v>
          </cell>
        </row>
        <row r="840">
          <cell r="A840" t="str">
            <v xml:space="preserve">FFU </v>
          </cell>
        </row>
        <row r="841">
          <cell r="A841" t="str">
            <v xml:space="preserve">IQQ </v>
          </cell>
        </row>
        <row r="842">
          <cell r="A842" t="str">
            <v xml:space="preserve">LSC </v>
          </cell>
        </row>
        <row r="843">
          <cell r="A843" t="str">
            <v xml:space="preserve">LSQ </v>
          </cell>
        </row>
        <row r="844">
          <cell r="A844" t="str">
            <v xml:space="preserve">ZOS </v>
          </cell>
        </row>
        <row r="845">
          <cell r="A845" t="str">
            <v xml:space="preserve">WPR </v>
          </cell>
        </row>
        <row r="846">
          <cell r="A846" t="str">
            <v xml:space="preserve">ZPC </v>
          </cell>
        </row>
        <row r="847">
          <cell r="A847" t="str">
            <v xml:space="preserve">WPA </v>
          </cell>
        </row>
        <row r="848">
          <cell r="A848" t="str">
            <v xml:space="preserve">PMC </v>
          </cell>
        </row>
        <row r="849">
          <cell r="A849" t="str">
            <v xml:space="preserve">PNT </v>
          </cell>
        </row>
        <row r="850">
          <cell r="A850" t="str">
            <v xml:space="preserve">WPU </v>
          </cell>
        </row>
        <row r="851">
          <cell r="A851" t="str">
            <v xml:space="preserve">PUQ </v>
          </cell>
        </row>
        <row r="852">
          <cell r="A852" t="str">
            <v xml:space="preserve">QRC </v>
          </cell>
        </row>
        <row r="853">
          <cell r="A853" t="str">
            <v xml:space="preserve">ULC </v>
          </cell>
        </row>
        <row r="854">
          <cell r="A854" t="str">
            <v xml:space="preserve">SCL </v>
          </cell>
        </row>
        <row r="855">
          <cell r="A855" t="str">
            <v xml:space="preserve">TLX </v>
          </cell>
        </row>
        <row r="856">
          <cell r="A856" t="str">
            <v xml:space="preserve">TTC </v>
          </cell>
        </row>
        <row r="857">
          <cell r="A857" t="str">
            <v xml:space="preserve">ZCO </v>
          </cell>
        </row>
        <row r="858">
          <cell r="A858" t="str">
            <v xml:space="preserve">TOQ </v>
          </cell>
        </row>
        <row r="859">
          <cell r="A859" t="str">
            <v xml:space="preserve">ZAL </v>
          </cell>
        </row>
        <row r="860">
          <cell r="A860" t="str">
            <v xml:space="preserve">VLR </v>
          </cell>
        </row>
        <row r="861">
          <cell r="A861" t="str">
            <v xml:space="preserve">ZIC </v>
          </cell>
        </row>
        <row r="862">
          <cell r="A862" t="str">
            <v xml:space="preserve">KNA </v>
          </cell>
        </row>
        <row r="863">
          <cell r="A863" t="str">
            <v xml:space="preserve">CGQ </v>
          </cell>
        </row>
        <row r="864">
          <cell r="A864" t="str">
            <v xml:space="preserve">CSX </v>
          </cell>
        </row>
        <row r="865">
          <cell r="A865" t="str">
            <v xml:space="preserve">CTU </v>
          </cell>
        </row>
        <row r="866">
          <cell r="A866" t="str">
            <v xml:space="preserve">CKG </v>
          </cell>
        </row>
        <row r="867">
          <cell r="A867" t="str">
            <v xml:space="preserve">DLC </v>
          </cell>
        </row>
        <row r="868">
          <cell r="A868" t="str">
            <v xml:space="preserve">FOC </v>
          </cell>
        </row>
        <row r="869">
          <cell r="A869" t="str">
            <v xml:space="preserve">CAN </v>
          </cell>
        </row>
        <row r="870">
          <cell r="A870" t="str">
            <v xml:space="preserve">KWL </v>
          </cell>
        </row>
        <row r="871">
          <cell r="A871" t="str">
            <v xml:space="preserve">KWE </v>
          </cell>
        </row>
        <row r="872">
          <cell r="A872" t="str">
            <v xml:space="preserve">HAK </v>
          </cell>
        </row>
        <row r="873">
          <cell r="A873" t="str">
            <v xml:space="preserve">HLD </v>
          </cell>
        </row>
        <row r="874">
          <cell r="A874" t="str">
            <v xml:space="preserve">HGH </v>
          </cell>
        </row>
        <row r="875">
          <cell r="A875" t="str">
            <v xml:space="preserve">HRB </v>
          </cell>
        </row>
        <row r="876">
          <cell r="A876" t="str">
            <v xml:space="preserve">HFE </v>
          </cell>
        </row>
        <row r="877">
          <cell r="A877" t="str">
            <v xml:space="preserve">HET </v>
          </cell>
        </row>
        <row r="878">
          <cell r="A878" t="str">
            <v xml:space="preserve">HTN </v>
          </cell>
        </row>
        <row r="879">
          <cell r="A879" t="str">
            <v xml:space="preserve">JMU </v>
          </cell>
        </row>
        <row r="880">
          <cell r="A880" t="str">
            <v xml:space="preserve">TNA </v>
          </cell>
        </row>
        <row r="881">
          <cell r="A881" t="str">
            <v xml:space="preserve">JHG </v>
          </cell>
        </row>
        <row r="882">
          <cell r="A882" t="str">
            <v xml:space="preserve">KHG </v>
          </cell>
        </row>
        <row r="883">
          <cell r="A883" t="str">
            <v xml:space="preserve">KMG </v>
          </cell>
        </row>
        <row r="884">
          <cell r="A884" t="str">
            <v xml:space="preserve">ZGC </v>
          </cell>
        </row>
        <row r="885">
          <cell r="A885" t="str">
            <v xml:space="preserve">LXA </v>
          </cell>
        </row>
        <row r="886">
          <cell r="A886" t="str">
            <v xml:space="preserve">MDG </v>
          </cell>
        </row>
        <row r="887">
          <cell r="A887" t="str">
            <v xml:space="preserve">KHN </v>
          </cell>
        </row>
        <row r="888">
          <cell r="A888" t="str">
            <v xml:space="preserve">NKG </v>
          </cell>
        </row>
        <row r="889">
          <cell r="A889" t="str">
            <v xml:space="preserve">NNG </v>
          </cell>
        </row>
        <row r="890">
          <cell r="A890" t="str">
            <v xml:space="preserve">NGB </v>
          </cell>
        </row>
        <row r="891">
          <cell r="A891" t="str">
            <v xml:space="preserve">PEK </v>
          </cell>
        </row>
        <row r="892">
          <cell r="A892" t="str">
            <v xml:space="preserve">TAO </v>
          </cell>
        </row>
        <row r="893">
          <cell r="A893" t="str">
            <v xml:space="preserve">NDG </v>
          </cell>
        </row>
        <row r="894">
          <cell r="A894" t="str">
            <v xml:space="preserve">PVG </v>
          </cell>
        </row>
        <row r="895">
          <cell r="A895" t="str">
            <v xml:space="preserve">SWA </v>
          </cell>
        </row>
        <row r="896">
          <cell r="A896" t="str">
            <v xml:space="preserve">SHE </v>
          </cell>
        </row>
        <row r="897">
          <cell r="A897" t="str">
            <v xml:space="preserve">SZX </v>
          </cell>
        </row>
        <row r="898">
          <cell r="A898" t="str">
            <v xml:space="preserve">SJW </v>
          </cell>
        </row>
        <row r="899">
          <cell r="A899" t="str">
            <v xml:space="preserve">TYN </v>
          </cell>
        </row>
        <row r="900">
          <cell r="A900" t="str">
            <v xml:space="preserve">TSN </v>
          </cell>
        </row>
        <row r="901">
          <cell r="A901" t="str">
            <v xml:space="preserve">URC </v>
          </cell>
        </row>
        <row r="902">
          <cell r="A902" t="str">
            <v xml:space="preserve">WUH </v>
          </cell>
        </row>
        <row r="903">
          <cell r="A903" t="str">
            <v xml:space="preserve">XIY </v>
          </cell>
        </row>
        <row r="904">
          <cell r="A904" t="str">
            <v xml:space="preserve">XMN </v>
          </cell>
        </row>
        <row r="905">
          <cell r="A905" t="str">
            <v xml:space="preserve">XIC </v>
          </cell>
        </row>
        <row r="906">
          <cell r="A906" t="str">
            <v xml:space="preserve">YNJ </v>
          </cell>
        </row>
        <row r="907">
          <cell r="A907" t="str">
            <v xml:space="preserve">YNT </v>
          </cell>
        </row>
        <row r="908">
          <cell r="A908" t="str">
            <v xml:space="preserve">YIH </v>
          </cell>
        </row>
        <row r="909">
          <cell r="A909" t="str">
            <v xml:space="preserve">INC </v>
          </cell>
        </row>
        <row r="910">
          <cell r="A910" t="str">
            <v xml:space="preserve">CGO </v>
          </cell>
        </row>
        <row r="911">
          <cell r="A911" t="str">
            <v xml:space="preserve">ZUH </v>
          </cell>
        </row>
        <row r="912">
          <cell r="A912" t="str">
            <v xml:space="preserve">AIT </v>
          </cell>
        </row>
        <row r="913">
          <cell r="A913" t="str">
            <v xml:space="preserve">RAR </v>
          </cell>
        </row>
        <row r="914">
          <cell r="A914" t="str">
            <v xml:space="preserve">GLF </v>
          </cell>
        </row>
        <row r="915">
          <cell r="A915" t="str">
            <v xml:space="preserve">LIR </v>
          </cell>
        </row>
        <row r="916">
          <cell r="A916" t="str">
            <v xml:space="preserve">LIO </v>
          </cell>
        </row>
        <row r="917">
          <cell r="A917" t="str">
            <v xml:space="preserve">TTQ </v>
          </cell>
        </row>
        <row r="918">
          <cell r="A918" t="str">
            <v xml:space="preserve">AAL </v>
          </cell>
        </row>
        <row r="919">
          <cell r="A919" t="str">
            <v xml:space="preserve">AAR </v>
          </cell>
        </row>
        <row r="920">
          <cell r="A920" t="str">
            <v xml:space="preserve">BLL </v>
          </cell>
        </row>
        <row r="921">
          <cell r="A921" t="str">
            <v xml:space="preserve">EBJ </v>
          </cell>
        </row>
        <row r="922">
          <cell r="A922" t="str">
            <v xml:space="preserve">KRP </v>
          </cell>
        </row>
        <row r="923">
          <cell r="A923" t="str">
            <v xml:space="preserve">CPH </v>
          </cell>
        </row>
        <row r="924">
          <cell r="A924" t="str">
            <v xml:space="preserve">RKE </v>
          </cell>
        </row>
        <row r="925">
          <cell r="A925" t="str">
            <v xml:space="preserve">ODE </v>
          </cell>
        </row>
        <row r="926">
          <cell r="A926" t="str">
            <v xml:space="preserve">RNN </v>
          </cell>
        </row>
        <row r="927">
          <cell r="A927" t="str">
            <v xml:space="preserve">SGD </v>
          </cell>
        </row>
        <row r="928">
          <cell r="A928" t="str">
            <v xml:space="preserve">STA </v>
          </cell>
        </row>
        <row r="929">
          <cell r="A929" t="str">
            <v xml:space="preserve">TED </v>
          </cell>
        </row>
        <row r="930">
          <cell r="A930" t="str">
            <v xml:space="preserve">AGB </v>
          </cell>
        </row>
        <row r="931">
          <cell r="A931" t="str">
            <v xml:space="preserve">BBH </v>
          </cell>
        </row>
        <row r="932">
          <cell r="A932" t="str">
            <v xml:space="preserve">BYU </v>
          </cell>
        </row>
        <row r="933">
          <cell r="A933" t="str">
            <v xml:space="preserve">TXL </v>
          </cell>
        </row>
        <row r="934">
          <cell r="A934" t="str">
            <v xml:space="preserve">SXF </v>
          </cell>
        </row>
        <row r="935">
          <cell r="A935" t="str">
            <v xml:space="preserve">THF </v>
          </cell>
        </row>
        <row r="936">
          <cell r="A936" t="str">
            <v xml:space="preserve">BFE </v>
          </cell>
        </row>
        <row r="937">
          <cell r="A937" t="str">
            <v xml:space="preserve">BMK </v>
          </cell>
        </row>
        <row r="938">
          <cell r="A938" t="str">
            <v xml:space="preserve">BWE </v>
          </cell>
        </row>
        <row r="939">
          <cell r="A939" t="str">
            <v xml:space="preserve">BRE </v>
          </cell>
        </row>
        <row r="940">
          <cell r="A940" t="str">
            <v xml:space="preserve">BRV </v>
          </cell>
        </row>
        <row r="941">
          <cell r="A941" t="str">
            <v xml:space="preserve">PAD </v>
          </cell>
        </row>
        <row r="942">
          <cell r="A942" t="str">
            <v xml:space="preserve">HEI </v>
          </cell>
        </row>
        <row r="943">
          <cell r="A943" t="str">
            <v xml:space="preserve">SGE </v>
          </cell>
        </row>
        <row r="944">
          <cell r="A944" t="str">
            <v xml:space="preserve">KSF </v>
          </cell>
        </row>
        <row r="945">
          <cell r="A945" t="str">
            <v xml:space="preserve">FCN </v>
          </cell>
        </row>
        <row r="946">
          <cell r="A946" t="str">
            <v xml:space="preserve">DTM </v>
          </cell>
        </row>
        <row r="947">
          <cell r="A947" t="str">
            <v xml:space="preserve">DRS </v>
          </cell>
        </row>
        <row r="948">
          <cell r="A948" t="str">
            <v xml:space="preserve">DUS </v>
          </cell>
        </row>
        <row r="949">
          <cell r="A949" t="str">
            <v xml:space="preserve">EME </v>
          </cell>
        </row>
        <row r="950">
          <cell r="A950" t="str">
            <v xml:space="preserve">ERF </v>
          </cell>
        </row>
        <row r="951">
          <cell r="A951" t="str">
            <v xml:space="preserve">ESS </v>
          </cell>
        </row>
        <row r="952">
          <cell r="A952" t="str">
            <v xml:space="preserve">FRA </v>
          </cell>
        </row>
        <row r="953">
          <cell r="A953" t="str">
            <v xml:space="preserve">FDH </v>
          </cell>
        </row>
        <row r="954">
          <cell r="A954" t="str">
            <v xml:space="preserve">HHN </v>
          </cell>
        </row>
        <row r="955">
          <cell r="A955" t="str">
            <v xml:space="preserve">HAM </v>
          </cell>
        </row>
        <row r="956">
          <cell r="A956" t="str">
            <v xml:space="preserve">XFW </v>
          </cell>
        </row>
        <row r="957">
          <cell r="A957" t="str">
            <v xml:space="preserve">HAJ </v>
          </cell>
        </row>
        <row r="958">
          <cell r="A958" t="str">
            <v xml:space="preserve">HOQ </v>
          </cell>
        </row>
        <row r="959">
          <cell r="A959" t="str">
            <v xml:space="preserve">IGS </v>
          </cell>
        </row>
        <row r="960">
          <cell r="A960" t="str">
            <v xml:space="preserve">JUI </v>
          </cell>
        </row>
        <row r="961">
          <cell r="A961" t="str">
            <v xml:space="preserve">FKB </v>
          </cell>
        </row>
        <row r="962">
          <cell r="A962" t="str">
            <v xml:space="preserve">KEL </v>
          </cell>
        </row>
        <row r="963">
          <cell r="A963" t="str">
            <v xml:space="preserve">CGN </v>
          </cell>
        </row>
        <row r="964">
          <cell r="A964" t="str">
            <v xml:space="preserve">LHA </v>
          </cell>
        </row>
        <row r="965">
          <cell r="A965" t="str">
            <v xml:space="preserve">LEJ </v>
          </cell>
        </row>
        <row r="966">
          <cell r="A966" t="str">
            <v xml:space="preserve">LBC </v>
          </cell>
        </row>
        <row r="967">
          <cell r="A967" t="str">
            <v xml:space="preserve">ZMG </v>
          </cell>
        </row>
        <row r="968">
          <cell r="A968" t="str">
            <v xml:space="preserve">MHG </v>
          </cell>
        </row>
        <row r="969">
          <cell r="A969" t="str">
            <v xml:space="preserve">WVN </v>
          </cell>
        </row>
        <row r="970">
          <cell r="A970" t="str">
            <v xml:space="preserve">FMM </v>
          </cell>
        </row>
        <row r="971">
          <cell r="A971" t="str">
            <v xml:space="preserve">MGL </v>
          </cell>
        </row>
        <row r="972">
          <cell r="A972" t="str">
            <v xml:space="preserve">MUC </v>
          </cell>
        </row>
        <row r="973">
          <cell r="A973" t="str">
            <v xml:space="preserve">FNB </v>
          </cell>
        </row>
        <row r="974">
          <cell r="A974" t="str">
            <v xml:space="preserve">AOC </v>
          </cell>
        </row>
        <row r="975">
          <cell r="A975" t="str">
            <v xml:space="preserve">NRD </v>
          </cell>
        </row>
        <row r="976">
          <cell r="A976" t="str">
            <v xml:space="preserve">NUE </v>
          </cell>
        </row>
        <row r="977">
          <cell r="A977" t="str">
            <v xml:space="preserve">FMO </v>
          </cell>
        </row>
        <row r="978">
          <cell r="A978" t="str">
            <v xml:space="preserve">RLG </v>
          </cell>
        </row>
        <row r="979">
          <cell r="A979" t="str">
            <v xml:space="preserve">SCN </v>
          </cell>
        </row>
        <row r="980">
          <cell r="A980" t="str">
            <v xml:space="preserve">SZW </v>
          </cell>
        </row>
        <row r="981">
          <cell r="A981" t="str">
            <v xml:space="preserve">STR </v>
          </cell>
        </row>
        <row r="982">
          <cell r="A982" t="str">
            <v xml:space="preserve">AGE </v>
          </cell>
        </row>
        <row r="983">
          <cell r="A983" t="str">
            <v xml:space="preserve">NRN </v>
          </cell>
        </row>
        <row r="984">
          <cell r="A984" t="str">
            <v xml:space="preserve">OBI </v>
          </cell>
        </row>
        <row r="985">
          <cell r="A985" t="str">
            <v xml:space="preserve">GWT </v>
          </cell>
        </row>
        <row r="986">
          <cell r="A986" t="str">
            <v xml:space="preserve">OHR </v>
          </cell>
        </row>
        <row r="987">
          <cell r="A987" t="str">
            <v xml:space="preserve">HDF </v>
          </cell>
        </row>
        <row r="988">
          <cell r="A988" t="str">
            <v xml:space="preserve">DOM </v>
          </cell>
        </row>
        <row r="989">
          <cell r="A989" t="str">
            <v xml:space="preserve">DCF </v>
          </cell>
        </row>
        <row r="990">
          <cell r="A990" t="str">
            <v xml:space="preserve">BRX </v>
          </cell>
        </row>
        <row r="991">
          <cell r="A991" t="str">
            <v xml:space="preserve">LRM </v>
          </cell>
        </row>
        <row r="992">
          <cell r="A992" t="str">
            <v xml:space="preserve">CBJ </v>
          </cell>
        </row>
        <row r="993">
          <cell r="A993" t="str">
            <v xml:space="preserve">POP </v>
          </cell>
        </row>
        <row r="994">
          <cell r="A994" t="str">
            <v xml:space="preserve">PUJ </v>
          </cell>
        </row>
        <row r="995">
          <cell r="A995" t="str">
            <v xml:space="preserve">SDQ </v>
          </cell>
        </row>
        <row r="996">
          <cell r="A996" t="str">
            <v xml:space="preserve">STI </v>
          </cell>
        </row>
        <row r="997">
          <cell r="A997" t="str">
            <v xml:space="preserve">ATF </v>
          </cell>
        </row>
        <row r="998">
          <cell r="A998" t="str">
            <v xml:space="preserve">GPS </v>
          </cell>
        </row>
        <row r="999">
          <cell r="A999" t="str">
            <v xml:space="preserve">OCC </v>
          </cell>
        </row>
        <row r="1000">
          <cell r="A1000" t="str">
            <v xml:space="preserve">CUE </v>
          </cell>
        </row>
        <row r="1001">
          <cell r="A1001" t="str">
            <v xml:space="preserve">GYE </v>
          </cell>
        </row>
        <row r="1002">
          <cell r="A1002" t="str">
            <v xml:space="preserve">MRR </v>
          </cell>
        </row>
        <row r="1003">
          <cell r="A1003" t="str">
            <v xml:space="preserve">XMS </v>
          </cell>
        </row>
        <row r="1004">
          <cell r="A1004" t="str">
            <v xml:space="preserve">MCH </v>
          </cell>
        </row>
        <row r="1005">
          <cell r="A1005" t="str">
            <v xml:space="preserve">MEC </v>
          </cell>
        </row>
        <row r="1006">
          <cell r="A1006" t="str">
            <v xml:space="preserve">PVO </v>
          </cell>
        </row>
        <row r="1007">
          <cell r="A1007" t="str">
            <v xml:space="preserve">UIO </v>
          </cell>
        </row>
        <row r="1008">
          <cell r="A1008" t="str">
            <v xml:space="preserve">SNC </v>
          </cell>
        </row>
        <row r="1009">
          <cell r="A1009" t="str">
            <v xml:space="preserve">SCY </v>
          </cell>
        </row>
        <row r="1010">
          <cell r="A1010" t="str">
            <v xml:space="preserve">BHA </v>
          </cell>
        </row>
        <row r="1011">
          <cell r="A1011" t="str">
            <v xml:space="preserve">PTZ </v>
          </cell>
        </row>
        <row r="1012">
          <cell r="A1012" t="str">
            <v xml:space="preserve">ESM </v>
          </cell>
        </row>
        <row r="1013">
          <cell r="A1013" t="str">
            <v xml:space="preserve">TPC </v>
          </cell>
        </row>
        <row r="1014">
          <cell r="A1014" t="str">
            <v xml:space="preserve">TUA </v>
          </cell>
        </row>
        <row r="1015">
          <cell r="A1015" t="str">
            <v xml:space="preserve">ABJ </v>
          </cell>
        </row>
        <row r="1016">
          <cell r="A1016" t="str">
            <v xml:space="preserve">BYK </v>
          </cell>
        </row>
        <row r="1017">
          <cell r="A1017" t="str">
            <v xml:space="preserve">BXI </v>
          </cell>
        </row>
        <row r="1018">
          <cell r="A1018" t="str">
            <v xml:space="preserve">DJO </v>
          </cell>
        </row>
        <row r="1019">
          <cell r="A1019" t="str">
            <v xml:space="preserve">HGO </v>
          </cell>
        </row>
        <row r="1020">
          <cell r="A1020" t="str">
            <v xml:space="preserve">MJC </v>
          </cell>
        </row>
        <row r="1021">
          <cell r="A1021" t="str">
            <v xml:space="preserve">KEO </v>
          </cell>
        </row>
        <row r="1022">
          <cell r="A1022" t="str">
            <v xml:space="preserve">SPY </v>
          </cell>
        </row>
        <row r="1023">
          <cell r="A1023" t="str">
            <v xml:space="preserve">ZSS </v>
          </cell>
        </row>
        <row r="1024">
          <cell r="A1024" t="str">
            <v xml:space="preserve">TXU </v>
          </cell>
        </row>
        <row r="1025">
          <cell r="A1025" t="str">
            <v xml:space="preserve">ASK </v>
          </cell>
        </row>
        <row r="1026">
          <cell r="A1026" t="str">
            <v xml:space="preserve">KDL </v>
          </cell>
        </row>
        <row r="1027">
          <cell r="A1027" t="str">
            <v xml:space="preserve">URE </v>
          </cell>
        </row>
        <row r="1028">
          <cell r="A1028" t="str">
            <v xml:space="preserve">EPU </v>
          </cell>
        </row>
        <row r="1029">
          <cell r="A1029" t="str">
            <v xml:space="preserve">TLL </v>
          </cell>
        </row>
        <row r="1030">
          <cell r="A1030" t="str">
            <v xml:space="preserve">TAY </v>
          </cell>
        </row>
        <row r="1031">
          <cell r="A1031" t="str">
            <v xml:space="preserve">MPN </v>
          </cell>
        </row>
        <row r="1032">
          <cell r="A1032" t="str">
            <v xml:space="preserve">FAE </v>
          </cell>
        </row>
        <row r="1033">
          <cell r="A1033" t="str">
            <v xml:space="preserve">LBS </v>
          </cell>
        </row>
        <row r="1034">
          <cell r="A1034" t="str">
            <v xml:space="preserve">NAN </v>
          </cell>
        </row>
        <row r="1035">
          <cell r="A1035" t="str">
            <v xml:space="preserve">SUV </v>
          </cell>
        </row>
        <row r="1036">
          <cell r="A1036" t="str">
            <v xml:space="preserve">RTA </v>
          </cell>
        </row>
        <row r="1037">
          <cell r="A1037" t="str">
            <v xml:space="preserve">ENF </v>
          </cell>
        </row>
        <row r="1038">
          <cell r="A1038" t="str">
            <v xml:space="preserve">HEM </v>
          </cell>
        </row>
        <row r="1039">
          <cell r="A1039" t="str">
            <v xml:space="preserve">HEL </v>
          </cell>
        </row>
        <row r="1040">
          <cell r="A1040" t="str">
            <v xml:space="preserve">HYV </v>
          </cell>
        </row>
        <row r="1041">
          <cell r="A1041" t="str">
            <v xml:space="preserve">IVL </v>
          </cell>
        </row>
        <row r="1042">
          <cell r="A1042" t="str">
            <v xml:space="preserve">JOE </v>
          </cell>
        </row>
        <row r="1043">
          <cell r="A1043" t="str">
            <v xml:space="preserve">JYV </v>
          </cell>
        </row>
        <row r="1044">
          <cell r="A1044" t="str">
            <v xml:space="preserve">KAJ </v>
          </cell>
        </row>
        <row r="1045">
          <cell r="A1045" t="str">
            <v xml:space="preserve">KHJ </v>
          </cell>
        </row>
        <row r="1046">
          <cell r="A1046" t="str">
            <v xml:space="preserve">KAU </v>
          </cell>
        </row>
        <row r="1047">
          <cell r="A1047" t="str">
            <v xml:space="preserve">KEM </v>
          </cell>
        </row>
        <row r="1048">
          <cell r="A1048" t="str">
            <v xml:space="preserve">KTQ </v>
          </cell>
        </row>
        <row r="1049">
          <cell r="A1049" t="str">
            <v xml:space="preserve">KTT </v>
          </cell>
        </row>
        <row r="1050">
          <cell r="A1050" t="str">
            <v xml:space="preserve">KOK </v>
          </cell>
        </row>
        <row r="1051">
          <cell r="A1051" t="str">
            <v xml:space="preserve">KUO </v>
          </cell>
        </row>
        <row r="1052">
          <cell r="A1052" t="str">
            <v xml:space="preserve">KAO </v>
          </cell>
        </row>
        <row r="1053">
          <cell r="A1053" t="str">
            <v xml:space="preserve">LPP </v>
          </cell>
        </row>
        <row r="1054">
          <cell r="A1054" t="str">
            <v xml:space="preserve">MHQ </v>
          </cell>
        </row>
        <row r="1055">
          <cell r="A1055" t="str">
            <v xml:space="preserve">MIK </v>
          </cell>
        </row>
        <row r="1056">
          <cell r="A1056" t="str">
            <v xml:space="preserve">OUL </v>
          </cell>
        </row>
        <row r="1057">
          <cell r="A1057" t="str">
            <v xml:space="preserve">POR </v>
          </cell>
        </row>
        <row r="1058">
          <cell r="A1058" t="str">
            <v xml:space="preserve">RVN </v>
          </cell>
        </row>
        <row r="1059">
          <cell r="A1059" t="str">
            <v xml:space="preserve">SVL </v>
          </cell>
        </row>
        <row r="1060">
          <cell r="A1060" t="str">
            <v xml:space="preserve">SOT </v>
          </cell>
        </row>
        <row r="1061">
          <cell r="A1061" t="str">
            <v xml:space="preserve">TMP </v>
          </cell>
        </row>
        <row r="1062">
          <cell r="A1062" t="str">
            <v xml:space="preserve">TKU </v>
          </cell>
        </row>
        <row r="1063">
          <cell r="A1063" t="str">
            <v xml:space="preserve">VAA </v>
          </cell>
        </row>
        <row r="1064">
          <cell r="A1064" t="str">
            <v xml:space="preserve">VRK </v>
          </cell>
        </row>
        <row r="1065">
          <cell r="A1065" t="str">
            <v xml:space="preserve">YLI </v>
          </cell>
        </row>
        <row r="1066">
          <cell r="A1066" t="str">
            <v xml:space="preserve">XAB </v>
          </cell>
        </row>
        <row r="1067">
          <cell r="A1067" t="str">
            <v xml:space="preserve">AGF </v>
          </cell>
        </row>
        <row r="1068">
          <cell r="A1068" t="str">
            <v xml:space="preserve">AJA </v>
          </cell>
        </row>
        <row r="1069">
          <cell r="A1069" t="str">
            <v xml:space="preserve">LBI </v>
          </cell>
        </row>
        <row r="1070">
          <cell r="A1070" t="str">
            <v xml:space="preserve">ANE </v>
          </cell>
        </row>
        <row r="1071">
          <cell r="A1071" t="str">
            <v xml:space="preserve">ANG </v>
          </cell>
        </row>
        <row r="1072">
          <cell r="A1072" t="str">
            <v xml:space="preserve">NCY </v>
          </cell>
        </row>
        <row r="1073">
          <cell r="A1073" t="str">
            <v xml:space="preserve">QRV </v>
          </cell>
        </row>
        <row r="1074">
          <cell r="A1074" t="str">
            <v xml:space="preserve">OBS </v>
          </cell>
        </row>
        <row r="1075">
          <cell r="A1075" t="str">
            <v xml:space="preserve">AUC </v>
          </cell>
        </row>
        <row r="1076">
          <cell r="A1076" t="str">
            <v xml:space="preserve">AUR </v>
          </cell>
        </row>
        <row r="1077">
          <cell r="A1077" t="str">
            <v xml:space="preserve">XXG </v>
          </cell>
        </row>
        <row r="1078">
          <cell r="A1078" t="str">
            <v xml:space="preserve">AUF </v>
          </cell>
        </row>
        <row r="1079">
          <cell r="A1079" t="str">
            <v xml:space="preserve">AVN </v>
          </cell>
        </row>
        <row r="1080">
          <cell r="A1080" t="str">
            <v xml:space="preserve">MLH </v>
          </cell>
        </row>
        <row r="1081">
          <cell r="A1081" t="str">
            <v xml:space="preserve">BIA </v>
          </cell>
        </row>
        <row r="1082">
          <cell r="A1082" t="str">
            <v xml:space="preserve">BVA </v>
          </cell>
        </row>
        <row r="1083">
          <cell r="A1083" t="str">
            <v xml:space="preserve">EGC </v>
          </cell>
        </row>
        <row r="1084">
          <cell r="A1084" t="str">
            <v xml:space="preserve">QBQ </v>
          </cell>
        </row>
        <row r="1085">
          <cell r="A1085" t="str">
            <v xml:space="preserve">BZR </v>
          </cell>
        </row>
        <row r="1086">
          <cell r="A1086" t="str">
            <v xml:space="preserve">BIQ </v>
          </cell>
        </row>
        <row r="1087">
          <cell r="A1087" t="str">
            <v xml:space="preserve">XBQ </v>
          </cell>
        </row>
        <row r="1088">
          <cell r="A1088" t="str">
            <v xml:space="preserve">BOD </v>
          </cell>
        </row>
        <row r="1089">
          <cell r="A1089" t="str">
            <v xml:space="preserve">BOU </v>
          </cell>
        </row>
        <row r="1090">
          <cell r="A1090" t="str">
            <v xml:space="preserve">BES </v>
          </cell>
        </row>
        <row r="1091">
          <cell r="A1091" t="str">
            <v xml:space="preserve">BVE </v>
          </cell>
        </row>
        <row r="1092">
          <cell r="A1092" t="str">
            <v xml:space="preserve">CFR </v>
          </cell>
        </row>
        <row r="1093">
          <cell r="A1093" t="str">
            <v xml:space="preserve">ZAO </v>
          </cell>
        </row>
        <row r="1094">
          <cell r="A1094" t="str">
            <v xml:space="preserve">CQF </v>
          </cell>
        </row>
        <row r="1095">
          <cell r="A1095" t="str">
            <v xml:space="preserve">CLY </v>
          </cell>
        </row>
        <row r="1096">
          <cell r="A1096" t="str">
            <v xml:space="preserve">CEQ </v>
          </cell>
        </row>
        <row r="1097">
          <cell r="A1097" t="str">
            <v xml:space="preserve">CCF </v>
          </cell>
        </row>
        <row r="1098">
          <cell r="A1098" t="str">
            <v xml:space="preserve">DCM </v>
          </cell>
        </row>
        <row r="1099">
          <cell r="A1099" t="str">
            <v xml:space="preserve">CMF </v>
          </cell>
        </row>
        <row r="1100">
          <cell r="A1100" t="str">
            <v xml:space="preserve">CHR </v>
          </cell>
        </row>
        <row r="1101">
          <cell r="A1101" t="str">
            <v xml:space="preserve">CER </v>
          </cell>
        </row>
        <row r="1102">
          <cell r="A1102" t="str">
            <v xml:space="preserve">CET </v>
          </cell>
        </row>
        <row r="1103">
          <cell r="A1103" t="str">
            <v xml:space="preserve">CFE </v>
          </cell>
        </row>
        <row r="1104">
          <cell r="A1104" t="str">
            <v xml:space="preserve">CNG </v>
          </cell>
        </row>
        <row r="1105">
          <cell r="A1105" t="str">
            <v xml:space="preserve">CMR </v>
          </cell>
        </row>
        <row r="1106">
          <cell r="A1106" t="str">
            <v xml:space="preserve">CVF </v>
          </cell>
        </row>
        <row r="1107">
          <cell r="A1107" t="str">
            <v xml:space="preserve">CSF </v>
          </cell>
        </row>
        <row r="1108">
          <cell r="A1108" t="str">
            <v xml:space="preserve">DOL </v>
          </cell>
        </row>
        <row r="1109">
          <cell r="A1109" t="str">
            <v xml:space="preserve">DPE </v>
          </cell>
        </row>
        <row r="1110">
          <cell r="A1110" t="str">
            <v xml:space="preserve">DIJ </v>
          </cell>
        </row>
        <row r="1111">
          <cell r="A1111" t="str">
            <v xml:space="preserve">DNR </v>
          </cell>
        </row>
        <row r="1112">
          <cell r="A1112" t="str">
            <v xml:space="preserve">DLE </v>
          </cell>
        </row>
        <row r="1113">
          <cell r="A1113" t="str">
            <v xml:space="preserve">EPL </v>
          </cell>
        </row>
        <row r="1114">
          <cell r="A1114" t="str">
            <v xml:space="preserve">EVX </v>
          </cell>
        </row>
        <row r="1115">
          <cell r="A1115" t="str">
            <v xml:space="preserve">FSC </v>
          </cell>
        </row>
        <row r="1116">
          <cell r="A1116" t="str">
            <v xml:space="preserve">GAT </v>
          </cell>
        </row>
        <row r="1117">
          <cell r="A1117" t="str">
            <v xml:space="preserve">GFR </v>
          </cell>
        </row>
        <row r="1118">
          <cell r="A1118" t="str">
            <v xml:space="preserve">GNB </v>
          </cell>
        </row>
        <row r="1119">
          <cell r="A1119" t="str">
            <v xml:space="preserve">IDY </v>
          </cell>
        </row>
        <row r="1120">
          <cell r="A1120" t="str">
            <v xml:space="preserve">EDM </v>
          </cell>
        </row>
        <row r="1121">
          <cell r="A1121" t="str">
            <v xml:space="preserve">LRH </v>
          </cell>
        </row>
        <row r="1122">
          <cell r="A1122" t="str">
            <v xml:space="preserve">LBY </v>
          </cell>
        </row>
        <row r="1123">
          <cell r="A1123" t="str">
            <v xml:space="preserve">LAI </v>
          </cell>
        </row>
        <row r="1124">
          <cell r="A1124" t="str">
            <v xml:space="preserve">LVA </v>
          </cell>
        </row>
        <row r="1125">
          <cell r="A1125" t="str">
            <v xml:space="preserve">CTT </v>
          </cell>
        </row>
        <row r="1126">
          <cell r="A1126" t="str">
            <v xml:space="preserve">LEH </v>
          </cell>
        </row>
        <row r="1127">
          <cell r="A1127" t="str">
            <v xml:space="preserve">LME </v>
          </cell>
        </row>
        <row r="1128">
          <cell r="A1128" t="str">
            <v xml:space="preserve">LPY </v>
          </cell>
        </row>
        <row r="1129">
          <cell r="A1129" t="str">
            <v xml:space="preserve">LTQ </v>
          </cell>
        </row>
        <row r="1130">
          <cell r="A1130" t="str">
            <v xml:space="preserve">LIL </v>
          </cell>
        </row>
        <row r="1131">
          <cell r="A1131" t="str">
            <v xml:space="preserve">LIG </v>
          </cell>
        </row>
        <row r="1132">
          <cell r="A1132" t="str">
            <v xml:space="preserve">LRT </v>
          </cell>
        </row>
        <row r="1133">
          <cell r="A1133" t="str">
            <v xml:space="preserve">LYS </v>
          </cell>
        </row>
        <row r="1134">
          <cell r="A1134" t="str">
            <v xml:space="preserve">MRS </v>
          </cell>
        </row>
        <row r="1135">
          <cell r="A1135" t="str">
            <v xml:space="preserve">MEN </v>
          </cell>
        </row>
        <row r="1136">
          <cell r="A1136" t="str">
            <v xml:space="preserve">HZB </v>
          </cell>
        </row>
        <row r="1137">
          <cell r="A1137" t="str">
            <v xml:space="preserve">MZM </v>
          </cell>
        </row>
        <row r="1138">
          <cell r="A1138" t="str">
            <v xml:space="preserve">ETZ </v>
          </cell>
        </row>
        <row r="1139">
          <cell r="A1139" t="str">
            <v xml:space="preserve">MCU </v>
          </cell>
        </row>
        <row r="1140">
          <cell r="A1140" t="str">
            <v xml:space="preserve">MPL </v>
          </cell>
        </row>
        <row r="1141">
          <cell r="A1141" t="str">
            <v xml:space="preserve">MXN </v>
          </cell>
        </row>
        <row r="1142">
          <cell r="A1142" t="str">
            <v xml:space="preserve">ENC </v>
          </cell>
        </row>
        <row r="1143">
          <cell r="A1143" t="str">
            <v xml:space="preserve">NTE </v>
          </cell>
        </row>
        <row r="1144">
          <cell r="A1144" t="str">
            <v xml:space="preserve">NVS </v>
          </cell>
        </row>
        <row r="1145">
          <cell r="A1145" t="str">
            <v xml:space="preserve">NCE </v>
          </cell>
        </row>
        <row r="1146">
          <cell r="A1146" t="str">
            <v xml:space="preserve">NIT </v>
          </cell>
        </row>
        <row r="1147">
          <cell r="A1147" t="str">
            <v xml:space="preserve">ORE </v>
          </cell>
        </row>
        <row r="1148">
          <cell r="A1148" t="str">
            <v xml:space="preserve">LBG </v>
          </cell>
        </row>
        <row r="1149">
          <cell r="A1149" t="str">
            <v xml:space="preserve">CDG </v>
          </cell>
        </row>
        <row r="1150">
          <cell r="A1150" t="str">
            <v xml:space="preserve">ORY </v>
          </cell>
        </row>
        <row r="1151">
          <cell r="A1151" t="str">
            <v xml:space="preserve">PUF </v>
          </cell>
        </row>
        <row r="1152">
          <cell r="A1152" t="str">
            <v xml:space="preserve">PGX </v>
          </cell>
        </row>
        <row r="1153">
          <cell r="A1153" t="str">
            <v xml:space="preserve">PGF </v>
          </cell>
        </row>
        <row r="1154">
          <cell r="A1154" t="str">
            <v xml:space="preserve">PIS </v>
          </cell>
        </row>
        <row r="1155">
          <cell r="A1155" t="str">
            <v xml:space="preserve">POX </v>
          </cell>
        </row>
        <row r="1156">
          <cell r="A1156" t="str">
            <v xml:space="preserve">PRP </v>
          </cell>
        </row>
        <row r="1157">
          <cell r="A1157" t="str">
            <v xml:space="preserve">UIP </v>
          </cell>
        </row>
        <row r="1158">
          <cell r="A1158" t="str">
            <v xml:space="preserve">RHE </v>
          </cell>
        </row>
        <row r="1159">
          <cell r="A1159" t="str">
            <v xml:space="preserve">RNS </v>
          </cell>
        </row>
        <row r="1160">
          <cell r="A1160" t="str">
            <v xml:space="preserve">RNE </v>
          </cell>
        </row>
        <row r="1161">
          <cell r="A1161" t="str">
            <v xml:space="preserve">RCO </v>
          </cell>
        </row>
        <row r="1162">
          <cell r="A1162" t="str">
            <v xml:space="preserve">RDZ </v>
          </cell>
        </row>
        <row r="1163">
          <cell r="A1163" t="str">
            <v xml:space="preserve">URO </v>
          </cell>
        </row>
        <row r="1164">
          <cell r="A1164" t="str">
            <v xml:space="preserve">RYN </v>
          </cell>
        </row>
        <row r="1165">
          <cell r="A1165" t="str">
            <v xml:space="preserve">SOZ </v>
          </cell>
        </row>
        <row r="1166">
          <cell r="A1166" t="str">
            <v xml:space="preserve">SBK </v>
          </cell>
        </row>
        <row r="1167">
          <cell r="A1167" t="str">
            <v xml:space="preserve">EBU </v>
          </cell>
        </row>
        <row r="1168">
          <cell r="A1168" t="str">
            <v xml:space="preserve">SNR </v>
          </cell>
        </row>
        <row r="1169">
          <cell r="A1169" t="str">
            <v xml:space="preserve">SXB </v>
          </cell>
        </row>
        <row r="1170">
          <cell r="A1170" t="str">
            <v xml:space="preserve">LDE </v>
          </cell>
        </row>
        <row r="1171">
          <cell r="A1171" t="str">
            <v xml:space="preserve">TLS </v>
          </cell>
        </row>
        <row r="1172">
          <cell r="A1172" t="str">
            <v xml:space="preserve">TUF </v>
          </cell>
        </row>
        <row r="1173">
          <cell r="A1173" t="str">
            <v xml:space="preserve">TNF </v>
          </cell>
        </row>
        <row r="1174">
          <cell r="A1174" t="str">
            <v xml:space="preserve">VAF </v>
          </cell>
        </row>
        <row r="1175">
          <cell r="A1175" t="str">
            <v xml:space="preserve">VNE </v>
          </cell>
        </row>
        <row r="1176">
          <cell r="A1176" t="str">
            <v xml:space="preserve">VHY </v>
          </cell>
        </row>
        <row r="1177">
          <cell r="A1177" t="str">
            <v xml:space="preserve">VTL </v>
          </cell>
        </row>
        <row r="1178">
          <cell r="A1178" t="str">
            <v xml:space="preserve">CAY </v>
          </cell>
        </row>
        <row r="1179">
          <cell r="A1179" t="str">
            <v xml:space="preserve">BOB </v>
          </cell>
        </row>
        <row r="1180">
          <cell r="A1180" t="str">
            <v xml:space="preserve">RFP </v>
          </cell>
        </row>
        <row r="1181">
          <cell r="A1181" t="str">
            <v xml:space="preserve">RGI </v>
          </cell>
        </row>
        <row r="1182">
          <cell r="A1182" t="str">
            <v xml:space="preserve">BMM </v>
          </cell>
        </row>
        <row r="1183">
          <cell r="A1183" t="str">
            <v xml:space="preserve">MVB </v>
          </cell>
        </row>
        <row r="1184">
          <cell r="A1184" t="str">
            <v xml:space="preserve">LBQ </v>
          </cell>
        </row>
        <row r="1185">
          <cell r="A1185" t="str">
            <v xml:space="preserve">LBV </v>
          </cell>
        </row>
        <row r="1186">
          <cell r="A1186" t="str">
            <v xml:space="preserve">MKU </v>
          </cell>
        </row>
        <row r="1187">
          <cell r="A1187" t="str">
            <v xml:space="preserve">MFF </v>
          </cell>
        </row>
        <row r="1188">
          <cell r="A1188" t="str">
            <v xml:space="preserve">MJL </v>
          </cell>
        </row>
        <row r="1189">
          <cell r="A1189" t="str">
            <v xml:space="preserve">OKN </v>
          </cell>
        </row>
        <row r="1190">
          <cell r="A1190" t="str">
            <v xml:space="preserve">OMB </v>
          </cell>
        </row>
        <row r="1191">
          <cell r="A1191" t="str">
            <v xml:space="preserve">OYE </v>
          </cell>
        </row>
        <row r="1192">
          <cell r="A1192" t="str">
            <v xml:space="preserve">POG </v>
          </cell>
        </row>
        <row r="1193">
          <cell r="A1193" t="str">
            <v xml:space="preserve">BJL </v>
          </cell>
        </row>
        <row r="1194">
          <cell r="A1194" t="str">
            <v xml:space="preserve">SUI </v>
          </cell>
        </row>
        <row r="1195">
          <cell r="A1195" t="str">
            <v xml:space="preserve">ACC </v>
          </cell>
        </row>
        <row r="1196">
          <cell r="A1196" t="str">
            <v xml:space="preserve">KMS </v>
          </cell>
        </row>
        <row r="1197">
          <cell r="A1197" t="str">
            <v xml:space="preserve">NYI </v>
          </cell>
        </row>
        <row r="1198">
          <cell r="A1198" t="str">
            <v xml:space="preserve">TKD </v>
          </cell>
        </row>
        <row r="1199">
          <cell r="A1199" t="str">
            <v xml:space="preserve">TML </v>
          </cell>
        </row>
        <row r="1200">
          <cell r="A1200" t="str">
            <v xml:space="preserve">GIB </v>
          </cell>
        </row>
        <row r="1201">
          <cell r="A1201" t="str">
            <v xml:space="preserve">GND </v>
          </cell>
        </row>
        <row r="1202">
          <cell r="A1202" t="str">
            <v xml:space="preserve">VOL </v>
          </cell>
        </row>
        <row r="1203">
          <cell r="A1203" t="str">
            <v xml:space="preserve">AXD </v>
          </cell>
        </row>
        <row r="1204">
          <cell r="A1204" t="str">
            <v xml:space="preserve">GPA </v>
          </cell>
        </row>
        <row r="1205">
          <cell r="A1205" t="str">
            <v xml:space="preserve">JTY </v>
          </cell>
        </row>
        <row r="1206">
          <cell r="A1206" t="str">
            <v xml:space="preserve">ATH </v>
          </cell>
        </row>
        <row r="1207">
          <cell r="A1207" t="str">
            <v xml:space="preserve">CHQ </v>
          </cell>
        </row>
        <row r="1208">
          <cell r="A1208" t="str">
            <v xml:space="preserve">JKH </v>
          </cell>
        </row>
        <row r="1209">
          <cell r="A1209" t="str">
            <v xml:space="preserve">CFU </v>
          </cell>
        </row>
        <row r="1210">
          <cell r="A1210" t="str">
            <v xml:space="preserve">HER </v>
          </cell>
        </row>
        <row r="1211">
          <cell r="A1211" t="str">
            <v xml:space="preserve">JIK </v>
          </cell>
        </row>
        <row r="1212">
          <cell r="A1212" t="str">
            <v xml:space="preserve">IOA </v>
          </cell>
        </row>
        <row r="1213">
          <cell r="A1213" t="str">
            <v xml:space="preserve">KLX </v>
          </cell>
        </row>
        <row r="1214">
          <cell r="A1214" t="str">
            <v xml:space="preserve">AOK </v>
          </cell>
        </row>
        <row r="1215">
          <cell r="A1215" t="str">
            <v xml:space="preserve">KSJ </v>
          </cell>
        </row>
        <row r="1216">
          <cell r="A1216" t="str">
            <v xml:space="preserve">KZS </v>
          </cell>
        </row>
        <row r="1217">
          <cell r="A1217" t="str">
            <v xml:space="preserve">KSO </v>
          </cell>
        </row>
        <row r="1218">
          <cell r="A1218" t="str">
            <v xml:space="preserve">KVA </v>
          </cell>
        </row>
        <row r="1219">
          <cell r="A1219" t="str">
            <v xml:space="preserve">EFL </v>
          </cell>
        </row>
        <row r="1220">
          <cell r="A1220" t="str">
            <v xml:space="preserve">KGS </v>
          </cell>
        </row>
        <row r="1221">
          <cell r="A1221" t="str">
            <v xml:space="preserve">KZI </v>
          </cell>
        </row>
        <row r="1222">
          <cell r="A1222" t="str">
            <v xml:space="preserve">KIT </v>
          </cell>
        </row>
        <row r="1223">
          <cell r="A1223" t="str">
            <v xml:space="preserve">LXS </v>
          </cell>
        </row>
        <row r="1224">
          <cell r="A1224" t="str">
            <v xml:space="preserve">MLO </v>
          </cell>
        </row>
        <row r="1225">
          <cell r="A1225" t="str">
            <v xml:space="preserve">JMK </v>
          </cell>
        </row>
        <row r="1226">
          <cell r="A1226" t="str">
            <v xml:space="preserve">MJT </v>
          </cell>
        </row>
        <row r="1227">
          <cell r="A1227" t="str">
            <v xml:space="preserve">JNX </v>
          </cell>
        </row>
        <row r="1228">
          <cell r="A1228" t="str">
            <v xml:space="preserve">PAS </v>
          </cell>
        </row>
        <row r="1229">
          <cell r="A1229" t="str">
            <v xml:space="preserve">PVK </v>
          </cell>
        </row>
        <row r="1230">
          <cell r="A1230" t="str">
            <v xml:space="preserve">RHO </v>
          </cell>
        </row>
        <row r="1231">
          <cell r="A1231" t="str">
            <v xml:space="preserve">SMI </v>
          </cell>
        </row>
        <row r="1232">
          <cell r="A1232" t="str">
            <v xml:space="preserve">JTR </v>
          </cell>
        </row>
        <row r="1233">
          <cell r="A1233" t="str">
            <v xml:space="preserve">JSH </v>
          </cell>
        </row>
        <row r="1234">
          <cell r="A1234" t="str">
            <v xml:space="preserve">JSI </v>
          </cell>
        </row>
        <row r="1235">
          <cell r="A1235" t="str">
            <v xml:space="preserve">SKU </v>
          </cell>
        </row>
        <row r="1236">
          <cell r="A1236" t="str">
            <v xml:space="preserve">JSY </v>
          </cell>
        </row>
        <row r="1237">
          <cell r="A1237" t="str">
            <v xml:space="preserve">SKG </v>
          </cell>
        </row>
        <row r="1238">
          <cell r="A1238" t="str">
            <v xml:space="preserve">ZTH </v>
          </cell>
        </row>
        <row r="1239">
          <cell r="A1239" t="str">
            <v xml:space="preserve">JAV </v>
          </cell>
        </row>
        <row r="1240">
          <cell r="A1240" t="str">
            <v xml:space="preserve">SFJ </v>
          </cell>
        </row>
        <row r="1241">
          <cell r="A1241" t="str">
            <v xml:space="preserve">KUS </v>
          </cell>
        </row>
        <row r="1242">
          <cell r="A1242" t="str">
            <v xml:space="preserve">UAK </v>
          </cell>
        </row>
        <row r="1243">
          <cell r="A1243" t="str">
            <v xml:space="preserve">CNP </v>
          </cell>
        </row>
        <row r="1244">
          <cell r="A1244" t="str">
            <v xml:space="preserve">GOH </v>
          </cell>
        </row>
        <row r="1245">
          <cell r="A1245" t="str">
            <v xml:space="preserve">THU </v>
          </cell>
        </row>
        <row r="1246">
          <cell r="A1246" t="str">
            <v xml:space="preserve">JGO </v>
          </cell>
        </row>
        <row r="1247">
          <cell r="A1247" t="str">
            <v xml:space="preserve">ABZ </v>
          </cell>
        </row>
        <row r="1248">
          <cell r="A1248" t="str">
            <v xml:space="preserve">WRY </v>
          </cell>
        </row>
        <row r="1249">
          <cell r="A1249" t="str">
            <v xml:space="preserve">ACI </v>
          </cell>
        </row>
        <row r="1250">
          <cell r="A1250" t="str">
            <v xml:space="preserve">TRE </v>
          </cell>
        </row>
        <row r="1251">
          <cell r="A1251" t="str">
            <v xml:space="preserve">BRR </v>
          </cell>
        </row>
        <row r="1252">
          <cell r="A1252" t="str">
            <v xml:space="preserve">BWF </v>
          </cell>
        </row>
        <row r="1253">
          <cell r="A1253" t="str">
            <v xml:space="preserve">QLA </v>
          </cell>
        </row>
        <row r="1254">
          <cell r="A1254" t="str">
            <v xml:space="preserve">BFS </v>
          </cell>
        </row>
        <row r="1255">
          <cell r="A1255" t="str">
            <v xml:space="preserve">BEB </v>
          </cell>
        </row>
        <row r="1256">
          <cell r="A1256" t="str">
            <v xml:space="preserve">BHX </v>
          </cell>
        </row>
        <row r="1257">
          <cell r="A1257" t="str">
            <v xml:space="preserve">BLK </v>
          </cell>
        </row>
        <row r="1258">
          <cell r="A1258" t="str">
            <v xml:space="preserve">BOH </v>
          </cell>
        </row>
        <row r="1259">
          <cell r="A1259" t="str">
            <v xml:space="preserve">BRS </v>
          </cell>
        </row>
        <row r="1260">
          <cell r="A1260" t="str">
            <v xml:space="preserve">BBS </v>
          </cell>
        </row>
        <row r="1261">
          <cell r="A1261" t="str">
            <v xml:space="preserve">CBG </v>
          </cell>
        </row>
        <row r="1262">
          <cell r="A1262" t="str">
            <v xml:space="preserve">CAL </v>
          </cell>
        </row>
        <row r="1263">
          <cell r="A1263" t="str">
            <v xml:space="preserve">MSE </v>
          </cell>
        </row>
        <row r="1264">
          <cell r="A1264" t="str">
            <v xml:space="preserve">CWL </v>
          </cell>
        </row>
        <row r="1265">
          <cell r="A1265" t="str">
            <v xml:space="preserve">CAX </v>
          </cell>
        </row>
        <row r="1266">
          <cell r="A1266" t="str">
            <v xml:space="preserve">CEG </v>
          </cell>
        </row>
        <row r="1267">
          <cell r="A1267" t="str">
            <v xml:space="preserve">CVT </v>
          </cell>
        </row>
        <row r="1268">
          <cell r="A1268" t="str">
            <v xml:space="preserve">LDY </v>
          </cell>
        </row>
        <row r="1269">
          <cell r="A1269" t="str">
            <v xml:space="preserve">DND </v>
          </cell>
        </row>
        <row r="1270">
          <cell r="A1270" t="str">
            <v xml:space="preserve">EMA </v>
          </cell>
        </row>
        <row r="1271">
          <cell r="A1271" t="str">
            <v xml:space="preserve">EDI </v>
          </cell>
        </row>
        <row r="1272">
          <cell r="A1272" t="str">
            <v xml:space="preserve">ENK </v>
          </cell>
        </row>
        <row r="1273">
          <cell r="A1273" t="str">
            <v xml:space="preserve">EXT </v>
          </cell>
        </row>
        <row r="1274">
          <cell r="A1274" t="str">
            <v xml:space="preserve">FAB </v>
          </cell>
        </row>
        <row r="1275">
          <cell r="A1275" t="str">
            <v xml:space="preserve">FZO </v>
          </cell>
        </row>
        <row r="1276">
          <cell r="A1276" t="str">
            <v xml:space="preserve">BHD </v>
          </cell>
        </row>
        <row r="1277">
          <cell r="A1277" t="str">
            <v xml:space="preserve">GLA </v>
          </cell>
        </row>
        <row r="1278">
          <cell r="A1278" t="str">
            <v xml:space="preserve">PIK </v>
          </cell>
        </row>
        <row r="1279">
          <cell r="A1279" t="str">
            <v xml:space="preserve">GCI </v>
          </cell>
        </row>
        <row r="1280">
          <cell r="A1280" t="str">
            <v xml:space="preserve">HAW </v>
          </cell>
        </row>
        <row r="1281">
          <cell r="A1281" t="str">
            <v xml:space="preserve">INV </v>
          </cell>
        </row>
        <row r="1282">
          <cell r="A1282" t="str">
            <v xml:space="preserve">ILY </v>
          </cell>
        </row>
        <row r="1283">
          <cell r="A1283" t="str">
            <v xml:space="preserve">IOM </v>
          </cell>
        </row>
        <row r="1284">
          <cell r="A1284" t="str">
            <v xml:space="preserve">JER </v>
          </cell>
        </row>
        <row r="1285">
          <cell r="A1285" t="str">
            <v xml:space="preserve">HUY </v>
          </cell>
        </row>
        <row r="1286">
          <cell r="A1286" t="str">
            <v xml:space="preserve">KOI </v>
          </cell>
        </row>
        <row r="1287">
          <cell r="A1287" t="str">
            <v xml:space="preserve">LWK </v>
          </cell>
        </row>
        <row r="1288">
          <cell r="A1288" t="str">
            <v xml:space="preserve">LPL </v>
          </cell>
        </row>
        <row r="1289">
          <cell r="A1289" t="str">
            <v xml:space="preserve">STN </v>
          </cell>
        </row>
        <row r="1290">
          <cell r="A1290" t="str">
            <v xml:space="preserve">BQH </v>
          </cell>
        </row>
        <row r="1291">
          <cell r="A1291" t="str">
            <v xml:space="preserve">LCY </v>
          </cell>
        </row>
        <row r="1292">
          <cell r="A1292" t="str">
            <v xml:space="preserve">LGW </v>
          </cell>
        </row>
        <row r="1293">
          <cell r="A1293" t="str">
            <v xml:space="preserve">LHR </v>
          </cell>
        </row>
        <row r="1294">
          <cell r="A1294" t="str">
            <v xml:space="preserve">LTN </v>
          </cell>
        </row>
        <row r="1295">
          <cell r="A1295" t="str">
            <v xml:space="preserve">LYX </v>
          </cell>
        </row>
        <row r="1296">
          <cell r="A1296" t="str">
            <v xml:space="preserve">MAN </v>
          </cell>
        </row>
        <row r="1297">
          <cell r="A1297" t="str">
            <v xml:space="preserve">NCL </v>
          </cell>
        </row>
        <row r="1298">
          <cell r="A1298" t="str">
            <v xml:space="preserve">ORM </v>
          </cell>
        </row>
        <row r="1299">
          <cell r="A1299" t="str">
            <v xml:space="preserve">NWI </v>
          </cell>
        </row>
        <row r="1300">
          <cell r="A1300" t="str">
            <v xml:space="preserve">NQT </v>
          </cell>
        </row>
        <row r="1301">
          <cell r="A1301" t="str">
            <v xml:space="preserve">OXF </v>
          </cell>
        </row>
        <row r="1302">
          <cell r="A1302" t="str">
            <v xml:space="preserve">PSL </v>
          </cell>
        </row>
        <row r="1303">
          <cell r="A1303" t="str">
            <v xml:space="preserve">PLH </v>
          </cell>
        </row>
        <row r="1304">
          <cell r="A1304" t="str">
            <v xml:space="preserve">KRH </v>
          </cell>
        </row>
        <row r="1305">
          <cell r="A1305" t="str">
            <v xml:space="preserve">RCS </v>
          </cell>
        </row>
        <row r="1306">
          <cell r="A1306" t="str">
            <v xml:space="preserve">BBP </v>
          </cell>
        </row>
        <row r="1307">
          <cell r="A1307" t="str">
            <v xml:space="preserve">SZE </v>
          </cell>
        </row>
        <row r="1308">
          <cell r="A1308" t="str">
            <v xml:space="preserve">LSI </v>
          </cell>
        </row>
        <row r="1309">
          <cell r="A1309" t="str">
            <v xml:space="preserve">SCS </v>
          </cell>
        </row>
        <row r="1310">
          <cell r="A1310" t="str">
            <v xml:space="preserve">ESH </v>
          </cell>
        </row>
        <row r="1311">
          <cell r="A1311" t="str">
            <v xml:space="preserve">DSA </v>
          </cell>
        </row>
        <row r="1312">
          <cell r="A1312" t="str">
            <v xml:space="preserve">SOU </v>
          </cell>
        </row>
        <row r="1313">
          <cell r="A1313" t="str">
            <v xml:space="preserve">SEN </v>
          </cell>
        </row>
        <row r="1314">
          <cell r="A1314" t="str">
            <v xml:space="preserve">LEQ </v>
          </cell>
        </row>
        <row r="1315">
          <cell r="A1315" t="str">
            <v xml:space="preserve">ISC </v>
          </cell>
        </row>
        <row r="1316">
          <cell r="A1316" t="str">
            <v xml:space="preserve">GLO </v>
          </cell>
        </row>
        <row r="1317">
          <cell r="A1317" t="str">
            <v xml:space="preserve">SYY </v>
          </cell>
        </row>
        <row r="1318">
          <cell r="A1318" t="str">
            <v xml:space="preserve">SWS </v>
          </cell>
        </row>
        <row r="1319">
          <cell r="A1319" t="str">
            <v xml:space="preserve">MME </v>
          </cell>
        </row>
        <row r="1320">
          <cell r="A1320" t="str">
            <v xml:space="preserve">UPV </v>
          </cell>
        </row>
        <row r="1321">
          <cell r="A1321" t="str">
            <v xml:space="preserve">LBA </v>
          </cell>
        </row>
        <row r="1322">
          <cell r="A1322" t="str">
            <v xml:space="preserve">WIC </v>
          </cell>
        </row>
        <row r="1323">
          <cell r="A1323" t="str">
            <v xml:space="preserve">BBR </v>
          </cell>
        </row>
        <row r="1324">
          <cell r="A1324" t="str">
            <v xml:space="preserve">GBJ </v>
          </cell>
        </row>
        <row r="1325">
          <cell r="A1325" t="str">
            <v xml:space="preserve">DSD </v>
          </cell>
        </row>
        <row r="1326">
          <cell r="A1326" t="str">
            <v xml:space="preserve">PTP </v>
          </cell>
        </row>
        <row r="1327">
          <cell r="A1327" t="str">
            <v xml:space="preserve">SBH </v>
          </cell>
        </row>
        <row r="1328">
          <cell r="A1328" t="str">
            <v xml:space="preserve">SFC </v>
          </cell>
        </row>
        <row r="1329">
          <cell r="A1329" t="str">
            <v xml:space="preserve">SFG </v>
          </cell>
        </row>
        <row r="1330">
          <cell r="A1330" t="str">
            <v xml:space="preserve">LSS </v>
          </cell>
        </row>
        <row r="1331">
          <cell r="A1331" t="str">
            <v xml:space="preserve">GUM </v>
          </cell>
        </row>
        <row r="1332">
          <cell r="A1332" t="str">
            <v xml:space="preserve">FRS </v>
          </cell>
        </row>
        <row r="1333">
          <cell r="A1333" t="str">
            <v xml:space="preserve">GUA </v>
          </cell>
        </row>
        <row r="1334">
          <cell r="A1334" t="str">
            <v xml:space="preserve">PBR </v>
          </cell>
        </row>
        <row r="1335">
          <cell r="A1335" t="str">
            <v xml:space="preserve">RER </v>
          </cell>
        </row>
        <row r="1336">
          <cell r="A1336" t="str">
            <v xml:space="preserve">RUV </v>
          </cell>
        </row>
        <row r="1337">
          <cell r="A1337" t="str">
            <v xml:space="preserve">BKJ </v>
          </cell>
        </row>
        <row r="1338">
          <cell r="A1338" t="str">
            <v xml:space="preserve">CKY </v>
          </cell>
        </row>
        <row r="1339">
          <cell r="A1339" t="str">
            <v xml:space="preserve">FAA </v>
          </cell>
        </row>
        <row r="1340">
          <cell r="A1340" t="str">
            <v xml:space="preserve">FIG </v>
          </cell>
        </row>
        <row r="1341">
          <cell r="A1341" t="str">
            <v xml:space="preserve">KNN </v>
          </cell>
        </row>
        <row r="1342">
          <cell r="A1342" t="str">
            <v xml:space="preserve">KSI </v>
          </cell>
        </row>
        <row r="1343">
          <cell r="A1343" t="str">
            <v xml:space="preserve">SBI </v>
          </cell>
        </row>
        <row r="1344">
          <cell r="A1344" t="str">
            <v xml:space="preserve">LEK </v>
          </cell>
        </row>
        <row r="1345">
          <cell r="A1345" t="str">
            <v xml:space="preserve">MCA </v>
          </cell>
        </row>
        <row r="1346">
          <cell r="A1346" t="str">
            <v xml:space="preserve">NZE </v>
          </cell>
        </row>
        <row r="1347">
          <cell r="A1347" t="str">
            <v xml:space="preserve">GII </v>
          </cell>
        </row>
        <row r="1348">
          <cell r="A1348" t="str">
            <v xml:space="preserve">OXB </v>
          </cell>
        </row>
        <row r="1349">
          <cell r="A1349" t="str">
            <v xml:space="preserve">GEO </v>
          </cell>
        </row>
        <row r="1350">
          <cell r="A1350" t="str">
            <v xml:space="preserve">KAR </v>
          </cell>
        </row>
        <row r="1351">
          <cell r="A1351" t="str">
            <v xml:space="preserve">LTM </v>
          </cell>
        </row>
        <row r="1352">
          <cell r="A1352" t="str">
            <v xml:space="preserve">CAP </v>
          </cell>
        </row>
        <row r="1353">
          <cell r="A1353" t="str">
            <v xml:space="preserve">PAP </v>
          </cell>
        </row>
        <row r="1354">
          <cell r="A1354" t="str">
            <v xml:space="preserve">LCE </v>
          </cell>
        </row>
        <row r="1355">
          <cell r="A1355" t="str">
            <v xml:space="preserve">RTB </v>
          </cell>
        </row>
        <row r="1356">
          <cell r="A1356" t="str">
            <v xml:space="preserve">SAP </v>
          </cell>
        </row>
        <row r="1357">
          <cell r="A1357" t="str">
            <v xml:space="preserve">TGU </v>
          </cell>
        </row>
        <row r="1358">
          <cell r="A1358" t="str">
            <v xml:space="preserve">TEA </v>
          </cell>
        </row>
        <row r="1359">
          <cell r="A1359" t="str">
            <v xml:space="preserve">IXA </v>
          </cell>
        </row>
        <row r="1360">
          <cell r="A1360" t="str">
            <v xml:space="preserve">AGR </v>
          </cell>
        </row>
        <row r="1361">
          <cell r="A1361" t="str">
            <v xml:space="preserve">AMD </v>
          </cell>
        </row>
        <row r="1362">
          <cell r="A1362" t="str">
            <v xml:space="preserve">AKD </v>
          </cell>
        </row>
        <row r="1363">
          <cell r="A1363" t="str">
            <v xml:space="preserve">ATQ </v>
          </cell>
        </row>
        <row r="1364">
          <cell r="A1364" t="str">
            <v xml:space="preserve">IXU </v>
          </cell>
        </row>
        <row r="1365">
          <cell r="A1365" t="str">
            <v xml:space="preserve">IXB </v>
          </cell>
        </row>
        <row r="1366">
          <cell r="A1366" t="str">
            <v xml:space="preserve">RGH </v>
          </cell>
        </row>
        <row r="1367">
          <cell r="A1367" t="str">
            <v xml:space="preserve">BLR </v>
          </cell>
        </row>
        <row r="1368">
          <cell r="A1368" t="str">
            <v xml:space="preserve">IXG </v>
          </cell>
        </row>
        <row r="1369">
          <cell r="A1369" t="str">
            <v xml:space="preserve">BHU </v>
          </cell>
        </row>
        <row r="1370">
          <cell r="A1370" t="str">
            <v xml:space="preserve">BHO </v>
          </cell>
        </row>
        <row r="1371">
          <cell r="A1371" t="str">
            <v xml:space="preserve">BBI </v>
          </cell>
        </row>
        <row r="1372">
          <cell r="A1372" t="str">
            <v xml:space="preserve">BHJ </v>
          </cell>
        </row>
        <row r="1373">
          <cell r="A1373" t="str">
            <v xml:space="preserve">PAB </v>
          </cell>
        </row>
        <row r="1374">
          <cell r="A1374" t="str">
            <v xml:space="preserve">IXC </v>
          </cell>
        </row>
        <row r="1375">
          <cell r="A1375" t="str">
            <v xml:space="preserve">MAA </v>
          </cell>
        </row>
        <row r="1376">
          <cell r="A1376" t="str">
            <v xml:space="preserve">CJB </v>
          </cell>
        </row>
        <row r="1377">
          <cell r="A1377" t="str">
            <v xml:space="preserve">COH </v>
          </cell>
        </row>
        <row r="1378">
          <cell r="A1378" t="str">
            <v xml:space="preserve">GOI </v>
          </cell>
        </row>
        <row r="1379">
          <cell r="A1379" t="str">
            <v xml:space="preserve">DED </v>
          </cell>
        </row>
        <row r="1380">
          <cell r="A1380" t="str">
            <v xml:space="preserve">DMU </v>
          </cell>
        </row>
        <row r="1381">
          <cell r="A1381" t="str">
            <v xml:space="preserve">IXY </v>
          </cell>
        </row>
        <row r="1382">
          <cell r="A1382" t="str">
            <v xml:space="preserve">GAY </v>
          </cell>
        </row>
        <row r="1383">
          <cell r="A1383" t="str">
            <v xml:space="preserve">GAU </v>
          </cell>
        </row>
        <row r="1384">
          <cell r="A1384" t="str">
            <v xml:space="preserve">GWL </v>
          </cell>
        </row>
        <row r="1385">
          <cell r="A1385" t="str">
            <v xml:space="preserve">HYD </v>
          </cell>
        </row>
        <row r="1386">
          <cell r="A1386" t="str">
            <v xml:space="preserve">IMF </v>
          </cell>
        </row>
        <row r="1387">
          <cell r="A1387" t="str">
            <v xml:space="preserve">IDR </v>
          </cell>
        </row>
        <row r="1388">
          <cell r="A1388" t="str">
            <v xml:space="preserve">JLR </v>
          </cell>
        </row>
        <row r="1389">
          <cell r="A1389" t="str">
            <v xml:space="preserve">JAI </v>
          </cell>
        </row>
        <row r="1390">
          <cell r="A1390" t="str">
            <v xml:space="preserve">IXJ </v>
          </cell>
        </row>
        <row r="1391">
          <cell r="A1391" t="str">
            <v xml:space="preserve">JGA </v>
          </cell>
        </row>
        <row r="1392">
          <cell r="A1392" t="str">
            <v xml:space="preserve">IXW </v>
          </cell>
        </row>
        <row r="1393">
          <cell r="A1393" t="str">
            <v xml:space="preserve">JDH </v>
          </cell>
        </row>
        <row r="1394">
          <cell r="A1394" t="str">
            <v xml:space="preserve">JRH </v>
          </cell>
        </row>
        <row r="1395">
          <cell r="A1395" t="str">
            <v xml:space="preserve">IXH </v>
          </cell>
        </row>
        <row r="1396">
          <cell r="A1396" t="str">
            <v xml:space="preserve">CCU </v>
          </cell>
        </row>
        <row r="1397">
          <cell r="A1397" t="str">
            <v xml:space="preserve">IXQ </v>
          </cell>
        </row>
        <row r="1398">
          <cell r="A1398" t="str">
            <v xml:space="preserve">KNU </v>
          </cell>
        </row>
        <row r="1399">
          <cell r="A1399" t="str">
            <v xml:space="preserve">IXK </v>
          </cell>
        </row>
        <row r="1400">
          <cell r="A1400" t="str">
            <v xml:space="preserve">HJR </v>
          </cell>
        </row>
        <row r="1401">
          <cell r="A1401" t="str">
            <v xml:space="preserve">IXN </v>
          </cell>
        </row>
        <row r="1402">
          <cell r="A1402" t="str">
            <v xml:space="preserve">KLH </v>
          </cell>
        </row>
        <row r="1403">
          <cell r="A1403" t="str">
            <v xml:space="preserve">KTU </v>
          </cell>
        </row>
        <row r="1404">
          <cell r="A1404" t="str">
            <v xml:space="preserve">CCJ </v>
          </cell>
        </row>
        <row r="1405">
          <cell r="A1405" t="str">
            <v xml:space="preserve">KUU </v>
          </cell>
        </row>
        <row r="1406">
          <cell r="A1406" t="str">
            <v xml:space="preserve">LKO </v>
          </cell>
        </row>
        <row r="1407">
          <cell r="A1407" t="str">
            <v xml:space="preserve">LUH </v>
          </cell>
        </row>
        <row r="1408">
          <cell r="A1408" t="str">
            <v xml:space="preserve">IXM </v>
          </cell>
        </row>
        <row r="1409">
          <cell r="A1409" t="str">
            <v xml:space="preserve">LDA </v>
          </cell>
        </row>
        <row r="1410">
          <cell r="A1410" t="str">
            <v xml:space="preserve">IXE </v>
          </cell>
        </row>
        <row r="1411">
          <cell r="A1411" t="str">
            <v xml:space="preserve">BOM </v>
          </cell>
        </row>
        <row r="1412">
          <cell r="A1412" t="str">
            <v xml:space="preserve">MZU </v>
          </cell>
        </row>
        <row r="1413">
          <cell r="A1413" t="str">
            <v xml:space="preserve">MYQ </v>
          </cell>
        </row>
        <row r="1414">
          <cell r="A1414" t="str">
            <v xml:space="preserve">NAG </v>
          </cell>
        </row>
        <row r="1415">
          <cell r="A1415" t="str">
            <v xml:space="preserve">DEL </v>
          </cell>
        </row>
        <row r="1416">
          <cell r="A1416" t="str">
            <v xml:space="preserve">IXI </v>
          </cell>
        </row>
        <row r="1417">
          <cell r="A1417" t="str">
            <v xml:space="preserve">PGH </v>
          </cell>
        </row>
        <row r="1418">
          <cell r="A1418" t="str">
            <v xml:space="preserve">IXT </v>
          </cell>
        </row>
        <row r="1419">
          <cell r="A1419" t="str">
            <v xml:space="preserve">PAT </v>
          </cell>
        </row>
        <row r="1420">
          <cell r="A1420" t="str">
            <v xml:space="preserve">PNY </v>
          </cell>
        </row>
        <row r="1421">
          <cell r="A1421" t="str">
            <v xml:space="preserve">PBD </v>
          </cell>
        </row>
        <row r="1422">
          <cell r="A1422" t="str">
            <v xml:space="preserve">IXZ </v>
          </cell>
        </row>
        <row r="1423">
          <cell r="A1423" t="str">
            <v xml:space="preserve">PNQ </v>
          </cell>
        </row>
        <row r="1424">
          <cell r="A1424" t="str">
            <v xml:space="preserve">PUI </v>
          </cell>
        </row>
        <row r="1425">
          <cell r="A1425" t="str">
            <v xml:space="preserve">BEK </v>
          </cell>
        </row>
        <row r="1426">
          <cell r="A1426" t="str">
            <v xml:space="preserve">RPR </v>
          </cell>
        </row>
        <row r="1427">
          <cell r="A1427" t="str">
            <v xml:space="preserve">RJA </v>
          </cell>
        </row>
        <row r="1428">
          <cell r="A1428" t="str">
            <v xml:space="preserve">RAJ </v>
          </cell>
        </row>
        <row r="1429">
          <cell r="A1429" t="str">
            <v xml:space="preserve">IXR </v>
          </cell>
        </row>
        <row r="1430">
          <cell r="A1430" t="str">
            <v xml:space="preserve">RRK </v>
          </cell>
        </row>
        <row r="1431">
          <cell r="A1431" t="str">
            <v xml:space="preserve">RUP </v>
          </cell>
        </row>
        <row r="1432">
          <cell r="A1432" t="str">
            <v xml:space="preserve">SXV </v>
          </cell>
        </row>
        <row r="1433">
          <cell r="A1433" t="str">
            <v xml:space="preserve">TNI </v>
          </cell>
        </row>
        <row r="1434">
          <cell r="A1434" t="str">
            <v xml:space="preserve">SHL </v>
          </cell>
        </row>
        <row r="1435">
          <cell r="A1435" t="str">
            <v xml:space="preserve">SLV </v>
          </cell>
        </row>
        <row r="1436">
          <cell r="A1436" t="str">
            <v xml:space="preserve">SSE </v>
          </cell>
        </row>
        <row r="1437">
          <cell r="A1437" t="str">
            <v xml:space="preserve">IXS </v>
          </cell>
        </row>
        <row r="1438">
          <cell r="A1438" t="str">
            <v xml:space="preserve">SXR </v>
          </cell>
        </row>
        <row r="1439">
          <cell r="A1439" t="str">
            <v xml:space="preserve">STV </v>
          </cell>
        </row>
        <row r="1440">
          <cell r="A1440" t="str">
            <v xml:space="preserve">TEZ </v>
          </cell>
        </row>
        <row r="1441">
          <cell r="A1441" t="str">
            <v xml:space="preserve">TRV </v>
          </cell>
        </row>
        <row r="1442">
          <cell r="A1442" t="str">
            <v xml:space="preserve">TRZ </v>
          </cell>
        </row>
        <row r="1443">
          <cell r="A1443" t="str">
            <v xml:space="preserve">TIR </v>
          </cell>
        </row>
        <row r="1444">
          <cell r="A1444" t="str">
            <v xml:space="preserve">UDR </v>
          </cell>
        </row>
        <row r="1445">
          <cell r="A1445" t="str">
            <v xml:space="preserve">BDQ </v>
          </cell>
        </row>
        <row r="1446">
          <cell r="A1446" t="str">
            <v xml:space="preserve">VNS </v>
          </cell>
        </row>
        <row r="1447">
          <cell r="A1447" t="str">
            <v xml:space="preserve">VGA </v>
          </cell>
        </row>
        <row r="1448">
          <cell r="A1448" t="str">
            <v xml:space="preserve">VTZ </v>
          </cell>
        </row>
        <row r="1449">
          <cell r="A1449" t="str">
            <v xml:space="preserve">WGC </v>
          </cell>
        </row>
        <row r="1450">
          <cell r="A1450" t="str">
            <v xml:space="preserve">ZER </v>
          </cell>
        </row>
        <row r="1451">
          <cell r="A1451" t="str">
            <v xml:space="preserve">BPN </v>
          </cell>
        </row>
        <row r="1452">
          <cell r="A1452" t="str">
            <v xml:space="preserve">BTJ </v>
          </cell>
        </row>
        <row r="1453">
          <cell r="A1453" t="str">
            <v xml:space="preserve">DPS </v>
          </cell>
        </row>
        <row r="1454">
          <cell r="A1454" t="str">
            <v xml:space="preserve">CGK </v>
          </cell>
        </row>
        <row r="1455">
          <cell r="A1455" t="str">
            <v xml:space="preserve">DJJ </v>
          </cell>
        </row>
        <row r="1456">
          <cell r="A1456" t="str">
            <v xml:space="preserve">PDG </v>
          </cell>
        </row>
        <row r="1457">
          <cell r="A1457" t="str">
            <v xml:space="preserve">UPG </v>
          </cell>
        </row>
        <row r="1458">
          <cell r="A1458" t="str">
            <v xml:space="preserve">MDC </v>
          </cell>
        </row>
        <row r="1459">
          <cell r="A1459" t="str">
            <v xml:space="preserve">MES </v>
          </cell>
        </row>
        <row r="1460">
          <cell r="A1460" t="str">
            <v xml:space="preserve">PLM </v>
          </cell>
        </row>
        <row r="1461">
          <cell r="A1461" t="str">
            <v xml:space="preserve">PLW </v>
          </cell>
        </row>
        <row r="1462">
          <cell r="A1462" t="str">
            <v xml:space="preserve">PKU </v>
          </cell>
        </row>
        <row r="1463">
          <cell r="A1463" t="str">
            <v xml:space="preserve">PNK </v>
          </cell>
        </row>
        <row r="1464">
          <cell r="A1464" t="str">
            <v xml:space="preserve">ABD </v>
          </cell>
        </row>
        <row r="1465">
          <cell r="A1465" t="str">
            <v xml:space="preserve">AWZ </v>
          </cell>
        </row>
        <row r="1466">
          <cell r="A1466" t="str">
            <v xml:space="preserve">ADU </v>
          </cell>
        </row>
        <row r="1467">
          <cell r="A1467" t="str">
            <v xml:space="preserve">YEH </v>
          </cell>
        </row>
        <row r="1468">
          <cell r="A1468" t="str">
            <v xml:space="preserve">BXR </v>
          </cell>
        </row>
        <row r="1469">
          <cell r="A1469" t="str">
            <v xml:space="preserve">BND </v>
          </cell>
        </row>
        <row r="1470">
          <cell r="A1470" t="str">
            <v xml:space="preserve">BDH </v>
          </cell>
        </row>
        <row r="1471">
          <cell r="A1471" t="str">
            <v xml:space="preserve">XBJ </v>
          </cell>
        </row>
        <row r="1472">
          <cell r="A1472" t="str">
            <v xml:space="preserve">BJB </v>
          </cell>
        </row>
        <row r="1473">
          <cell r="A1473" t="str">
            <v xml:space="preserve">BUZ </v>
          </cell>
        </row>
        <row r="1474">
          <cell r="A1474" t="str">
            <v xml:space="preserve">ZBR </v>
          </cell>
        </row>
        <row r="1475">
          <cell r="A1475" t="str">
            <v xml:space="preserve">IFN </v>
          </cell>
        </row>
        <row r="1476">
          <cell r="A1476" t="str">
            <v xml:space="preserve">HDM </v>
          </cell>
        </row>
        <row r="1477">
          <cell r="A1477" t="str">
            <v xml:space="preserve">KER </v>
          </cell>
        </row>
        <row r="1478">
          <cell r="A1478" t="str">
            <v xml:space="preserve">KSH </v>
          </cell>
        </row>
        <row r="1479">
          <cell r="A1479" t="str">
            <v xml:space="preserve">KHK </v>
          </cell>
        </row>
        <row r="1480">
          <cell r="A1480" t="str">
            <v xml:space="preserve">KHD </v>
          </cell>
        </row>
        <row r="1481">
          <cell r="A1481" t="str">
            <v xml:space="preserve">KIH </v>
          </cell>
        </row>
        <row r="1482">
          <cell r="A1482" t="str">
            <v xml:space="preserve">LVP </v>
          </cell>
        </row>
        <row r="1483">
          <cell r="A1483" t="str">
            <v xml:space="preserve">MRX </v>
          </cell>
        </row>
        <row r="1484">
          <cell r="A1484" t="str">
            <v xml:space="preserve">MHD </v>
          </cell>
        </row>
        <row r="1485">
          <cell r="A1485" t="str">
            <v xml:space="preserve">RJN </v>
          </cell>
        </row>
        <row r="1486">
          <cell r="A1486" t="str">
            <v xml:space="preserve">RZR </v>
          </cell>
        </row>
        <row r="1487">
          <cell r="A1487" t="str">
            <v xml:space="preserve">RAS </v>
          </cell>
        </row>
        <row r="1488">
          <cell r="A1488" t="str">
            <v xml:space="preserve">SDG </v>
          </cell>
        </row>
        <row r="1489">
          <cell r="A1489" t="str">
            <v xml:space="preserve">CKT </v>
          </cell>
        </row>
        <row r="1490">
          <cell r="A1490" t="str">
            <v xml:space="preserve">SRY </v>
          </cell>
        </row>
        <row r="1491">
          <cell r="A1491" t="str">
            <v xml:space="preserve">SYZ </v>
          </cell>
        </row>
        <row r="1492">
          <cell r="A1492" t="str">
            <v xml:space="preserve">SYJ </v>
          </cell>
        </row>
        <row r="1493">
          <cell r="A1493" t="str">
            <v xml:space="preserve">SXI </v>
          </cell>
        </row>
        <row r="1494">
          <cell r="A1494" t="str">
            <v xml:space="preserve">TCX </v>
          </cell>
        </row>
        <row r="1495">
          <cell r="A1495" t="str">
            <v xml:space="preserve">TBZ </v>
          </cell>
        </row>
        <row r="1496">
          <cell r="A1496" t="str">
            <v xml:space="preserve">IKA </v>
          </cell>
        </row>
        <row r="1497">
          <cell r="A1497" t="str">
            <v xml:space="preserve">THR </v>
          </cell>
        </row>
        <row r="1498">
          <cell r="A1498" t="str">
            <v xml:space="preserve">AZD </v>
          </cell>
        </row>
        <row r="1499">
          <cell r="A1499" t="str">
            <v xml:space="preserve">ACZ </v>
          </cell>
        </row>
        <row r="1500">
          <cell r="A1500" t="str">
            <v xml:space="preserve">ZAH </v>
          </cell>
        </row>
        <row r="1501">
          <cell r="A1501" t="str">
            <v xml:space="preserve">GWY </v>
          </cell>
        </row>
        <row r="1502">
          <cell r="A1502" t="str">
            <v xml:space="preserve">CFN </v>
          </cell>
        </row>
        <row r="1503">
          <cell r="A1503" t="str">
            <v xml:space="preserve">ORK </v>
          </cell>
        </row>
        <row r="1504">
          <cell r="A1504" t="str">
            <v xml:space="preserve">DUB </v>
          </cell>
        </row>
        <row r="1505">
          <cell r="A1505" t="str">
            <v xml:space="preserve">KIR </v>
          </cell>
        </row>
        <row r="1506">
          <cell r="A1506" t="str">
            <v xml:space="preserve">NNR </v>
          </cell>
        </row>
        <row r="1507">
          <cell r="A1507" t="str">
            <v xml:space="preserve">NOC </v>
          </cell>
        </row>
        <row r="1508">
          <cell r="A1508" t="str">
            <v xml:space="preserve">SNN </v>
          </cell>
        </row>
        <row r="1509">
          <cell r="A1509" t="str">
            <v xml:space="preserve">SXL </v>
          </cell>
        </row>
        <row r="1510">
          <cell r="A1510" t="str">
            <v xml:space="preserve">WAT </v>
          </cell>
        </row>
        <row r="1511">
          <cell r="A1511" t="str">
            <v xml:space="preserve">AEY </v>
          </cell>
        </row>
        <row r="1512">
          <cell r="A1512" t="str">
            <v xml:space="preserve">BLO </v>
          </cell>
        </row>
        <row r="1513">
          <cell r="A1513" t="str">
            <v xml:space="preserve">EGS </v>
          </cell>
        </row>
        <row r="1514">
          <cell r="A1514" t="str">
            <v xml:space="preserve">HFN </v>
          </cell>
        </row>
        <row r="1515">
          <cell r="A1515" t="str">
            <v xml:space="preserve">IFJ </v>
          </cell>
        </row>
        <row r="1516">
          <cell r="A1516" t="str">
            <v xml:space="preserve">KEF </v>
          </cell>
        </row>
        <row r="1517">
          <cell r="A1517" t="str">
            <v xml:space="preserve">NOR </v>
          </cell>
        </row>
        <row r="1518">
          <cell r="A1518" t="str">
            <v xml:space="preserve">PFJ </v>
          </cell>
        </row>
        <row r="1519">
          <cell r="A1519" t="str">
            <v xml:space="preserve">TEY </v>
          </cell>
        </row>
        <row r="1520">
          <cell r="A1520" t="str">
            <v xml:space="preserve">RFN </v>
          </cell>
        </row>
        <row r="1521">
          <cell r="A1521" t="str">
            <v xml:space="preserve">RKV </v>
          </cell>
        </row>
        <row r="1522">
          <cell r="A1522" t="str">
            <v xml:space="preserve">SAK </v>
          </cell>
        </row>
        <row r="1523">
          <cell r="A1523" t="str">
            <v xml:space="preserve">SIJ </v>
          </cell>
        </row>
        <row r="1524">
          <cell r="A1524" t="str">
            <v xml:space="preserve">SYK </v>
          </cell>
        </row>
        <row r="1525">
          <cell r="A1525" t="str">
            <v xml:space="preserve">VEY </v>
          </cell>
        </row>
        <row r="1526">
          <cell r="A1526" t="str">
            <v xml:space="preserve">BEV </v>
          </cell>
        </row>
        <row r="1527">
          <cell r="A1527" t="str">
            <v xml:space="preserve">ETH </v>
          </cell>
        </row>
        <row r="1528">
          <cell r="A1528" t="str">
            <v xml:space="preserve">HFA </v>
          </cell>
        </row>
        <row r="1529">
          <cell r="A1529" t="str">
            <v xml:space="preserve">MTZ </v>
          </cell>
        </row>
        <row r="1530">
          <cell r="A1530" t="str">
            <v xml:space="preserve">VDA </v>
          </cell>
        </row>
        <row r="1531">
          <cell r="A1531" t="str">
            <v xml:space="preserve">RPN </v>
          </cell>
        </row>
        <row r="1532">
          <cell r="A1532" t="str">
            <v xml:space="preserve">TLV </v>
          </cell>
        </row>
        <row r="1533">
          <cell r="A1533" t="str">
            <v xml:space="preserve">ALL </v>
          </cell>
        </row>
        <row r="1534">
          <cell r="A1534" t="str">
            <v xml:space="preserve">AHO </v>
          </cell>
        </row>
        <row r="1535">
          <cell r="A1535" t="str">
            <v xml:space="preserve">AOI </v>
          </cell>
        </row>
        <row r="1536">
          <cell r="A1536" t="str">
            <v xml:space="preserve">AOT </v>
          </cell>
        </row>
        <row r="1537">
          <cell r="A1537" t="str">
            <v xml:space="preserve">BRI </v>
          </cell>
        </row>
        <row r="1538">
          <cell r="A1538" t="str">
            <v xml:space="preserve">BLX </v>
          </cell>
        </row>
        <row r="1539">
          <cell r="A1539" t="str">
            <v xml:space="preserve">BGY </v>
          </cell>
        </row>
        <row r="1540">
          <cell r="A1540" t="str">
            <v xml:space="preserve">BLQ </v>
          </cell>
        </row>
        <row r="1541">
          <cell r="A1541" t="str">
            <v xml:space="preserve">BZO </v>
          </cell>
        </row>
        <row r="1542">
          <cell r="A1542" t="str">
            <v xml:space="preserve">VBS </v>
          </cell>
        </row>
        <row r="1543">
          <cell r="A1543" t="str">
            <v xml:space="preserve">BDS </v>
          </cell>
        </row>
        <row r="1544">
          <cell r="A1544" t="str">
            <v xml:space="preserve">CAG </v>
          </cell>
        </row>
        <row r="1545">
          <cell r="A1545" t="str">
            <v xml:space="preserve">UDN </v>
          </cell>
        </row>
        <row r="1546">
          <cell r="A1546" t="str">
            <v xml:space="preserve">CTA </v>
          </cell>
        </row>
        <row r="1547">
          <cell r="A1547" t="str">
            <v xml:space="preserve">CRV </v>
          </cell>
        </row>
        <row r="1548">
          <cell r="A1548" t="str">
            <v xml:space="preserve">CUF </v>
          </cell>
        </row>
        <row r="1549">
          <cell r="A1549" t="str">
            <v xml:space="preserve">FLR </v>
          </cell>
        </row>
        <row r="1550">
          <cell r="A1550" t="str">
            <v xml:space="preserve">FOG </v>
          </cell>
        </row>
        <row r="1551">
          <cell r="A1551" t="str">
            <v xml:space="preserve">FRL </v>
          </cell>
        </row>
        <row r="1552">
          <cell r="A1552" t="str">
            <v xml:space="preserve">GOA </v>
          </cell>
        </row>
        <row r="1553">
          <cell r="A1553" t="str">
            <v xml:space="preserve">GRS </v>
          </cell>
        </row>
        <row r="1554">
          <cell r="A1554" t="str">
            <v xml:space="preserve">SUF </v>
          </cell>
        </row>
        <row r="1555">
          <cell r="A1555" t="str">
            <v xml:space="preserve">LMP </v>
          </cell>
        </row>
        <row r="1556">
          <cell r="A1556" t="str">
            <v xml:space="preserve">QLT </v>
          </cell>
        </row>
        <row r="1557">
          <cell r="A1557" t="str">
            <v xml:space="preserve">LCC </v>
          </cell>
        </row>
        <row r="1558">
          <cell r="A1558" t="str">
            <v xml:space="preserve">LCV </v>
          </cell>
        </row>
        <row r="1559">
          <cell r="A1559" t="str">
            <v xml:space="preserve">MXP </v>
          </cell>
        </row>
        <row r="1560">
          <cell r="A1560" t="str">
            <v xml:space="preserve">LIN </v>
          </cell>
        </row>
        <row r="1561">
          <cell r="A1561" t="str">
            <v xml:space="preserve">EBA </v>
          </cell>
        </row>
        <row r="1562">
          <cell r="A1562" t="str">
            <v xml:space="preserve">NAP </v>
          </cell>
        </row>
        <row r="1563">
          <cell r="A1563" t="str">
            <v xml:space="preserve">OLB </v>
          </cell>
        </row>
        <row r="1564">
          <cell r="A1564" t="str">
            <v xml:space="preserve">PMO </v>
          </cell>
        </row>
        <row r="1565">
          <cell r="A1565" t="str">
            <v xml:space="preserve">PNL </v>
          </cell>
        </row>
        <row r="1566">
          <cell r="A1566" t="str">
            <v xml:space="preserve">PMF </v>
          </cell>
        </row>
        <row r="1567">
          <cell r="A1567" t="str">
            <v xml:space="preserve">PEG </v>
          </cell>
        </row>
        <row r="1568">
          <cell r="A1568" t="str">
            <v xml:space="preserve">PSR </v>
          </cell>
        </row>
        <row r="1569">
          <cell r="A1569" t="str">
            <v xml:space="preserve">PSA </v>
          </cell>
        </row>
        <row r="1570">
          <cell r="A1570" t="str">
            <v xml:space="preserve">RAN </v>
          </cell>
        </row>
        <row r="1571">
          <cell r="A1571" t="str">
            <v xml:space="preserve">REG </v>
          </cell>
        </row>
        <row r="1572">
          <cell r="A1572" t="str">
            <v xml:space="preserve">RMI </v>
          </cell>
        </row>
        <row r="1573">
          <cell r="A1573" t="str">
            <v xml:space="preserve">CIA </v>
          </cell>
        </row>
        <row r="1574">
          <cell r="A1574" t="str">
            <v xml:space="preserve">FCO </v>
          </cell>
        </row>
        <row r="1575">
          <cell r="A1575" t="str">
            <v xml:space="preserve">TRS </v>
          </cell>
        </row>
        <row r="1576">
          <cell r="A1576" t="str">
            <v xml:space="preserve">SAY </v>
          </cell>
        </row>
        <row r="1577">
          <cell r="A1577" t="str">
            <v xml:space="preserve">TAR </v>
          </cell>
        </row>
        <row r="1578">
          <cell r="A1578" t="str">
            <v xml:space="preserve">TTB </v>
          </cell>
        </row>
        <row r="1579">
          <cell r="A1579" t="str">
            <v xml:space="preserve">TPS </v>
          </cell>
        </row>
        <row r="1580">
          <cell r="A1580" t="str">
            <v xml:space="preserve">TSF </v>
          </cell>
        </row>
        <row r="1581">
          <cell r="A1581" t="str">
            <v xml:space="preserve">TRN </v>
          </cell>
        </row>
        <row r="1582">
          <cell r="A1582" t="str">
            <v xml:space="preserve">VCE </v>
          </cell>
        </row>
        <row r="1583">
          <cell r="A1583" t="str">
            <v xml:space="preserve">VRN </v>
          </cell>
        </row>
        <row r="1584">
          <cell r="A1584" t="str">
            <v xml:space="preserve">VIC </v>
          </cell>
        </row>
        <row r="1585">
          <cell r="A1585" t="str">
            <v xml:space="preserve">KIN </v>
          </cell>
        </row>
        <row r="1586">
          <cell r="A1586" t="str">
            <v xml:space="preserve">MBJ </v>
          </cell>
        </row>
        <row r="1587">
          <cell r="A1587" t="str">
            <v xml:space="preserve">AGJ </v>
          </cell>
        </row>
        <row r="1588">
          <cell r="A1588" t="str">
            <v xml:space="preserve">NKM </v>
          </cell>
        </row>
        <row r="1589">
          <cell r="A1589" t="str">
            <v xml:space="preserve">AXT </v>
          </cell>
        </row>
        <row r="1590">
          <cell r="A1590" t="str">
            <v xml:space="preserve">ONJ </v>
          </cell>
        </row>
        <row r="1591">
          <cell r="A1591" t="str">
            <v xml:space="preserve">ASJ </v>
          </cell>
        </row>
        <row r="1592">
          <cell r="A1592" t="str">
            <v xml:space="preserve">AOJ </v>
          </cell>
        </row>
        <row r="1593">
          <cell r="A1593" t="str">
            <v xml:space="preserve">AKJ </v>
          </cell>
        </row>
        <row r="1594">
          <cell r="A1594" t="str">
            <v xml:space="preserve">NGO </v>
          </cell>
        </row>
        <row r="1595">
          <cell r="A1595" t="str">
            <v xml:space="preserve">NRT </v>
          </cell>
        </row>
        <row r="1596">
          <cell r="A1596" t="str">
            <v xml:space="preserve">MYJ </v>
          </cell>
        </row>
        <row r="1597">
          <cell r="A1597" t="str">
            <v xml:space="preserve">FKJ </v>
          </cell>
        </row>
        <row r="1598">
          <cell r="A1598" t="str">
            <v xml:space="preserve">FUK </v>
          </cell>
        </row>
        <row r="1599">
          <cell r="A1599" t="str">
            <v xml:space="preserve">FKS </v>
          </cell>
        </row>
        <row r="1600">
          <cell r="A1600" t="str">
            <v xml:space="preserve">FUJ </v>
          </cell>
        </row>
        <row r="1601">
          <cell r="A1601" t="str">
            <v xml:space="preserve">HAC </v>
          </cell>
        </row>
        <row r="1602">
          <cell r="A1602" t="str">
            <v xml:space="preserve">HKD </v>
          </cell>
        </row>
        <row r="1603">
          <cell r="A1603" t="str">
            <v xml:space="preserve">HTR </v>
          </cell>
        </row>
        <row r="1604">
          <cell r="A1604" t="str">
            <v xml:space="preserve">HIJ </v>
          </cell>
        </row>
        <row r="1605">
          <cell r="A1605" t="str">
            <v xml:space="preserve">UKB </v>
          </cell>
        </row>
        <row r="1606">
          <cell r="A1606" t="str">
            <v xml:space="preserve">ITM </v>
          </cell>
        </row>
        <row r="1607">
          <cell r="A1607" t="str">
            <v xml:space="preserve">IEJ </v>
          </cell>
        </row>
        <row r="1608">
          <cell r="A1608" t="str">
            <v xml:space="preserve">IKI </v>
          </cell>
        </row>
        <row r="1609">
          <cell r="A1609" t="str">
            <v xml:space="preserve">ISG </v>
          </cell>
        </row>
        <row r="1610">
          <cell r="A1610" t="str">
            <v xml:space="preserve">NTQ </v>
          </cell>
        </row>
        <row r="1611">
          <cell r="A1611" t="str">
            <v xml:space="preserve">IWJ </v>
          </cell>
        </row>
        <row r="1612">
          <cell r="A1612" t="str">
            <v xml:space="preserve">HNA </v>
          </cell>
        </row>
        <row r="1613">
          <cell r="A1613" t="str">
            <v xml:space="preserve">IZO </v>
          </cell>
        </row>
        <row r="1614">
          <cell r="A1614" t="str">
            <v xml:space="preserve">TAK </v>
          </cell>
        </row>
        <row r="1615">
          <cell r="A1615" t="str">
            <v xml:space="preserve">KOJ </v>
          </cell>
        </row>
        <row r="1616">
          <cell r="A1616" t="str">
            <v xml:space="preserve">KJP </v>
          </cell>
        </row>
        <row r="1617">
          <cell r="A1617" t="str">
            <v xml:space="preserve">KKX </v>
          </cell>
        </row>
        <row r="1618">
          <cell r="A1618" t="str">
            <v xml:space="preserve">KTD </v>
          </cell>
        </row>
        <row r="1619">
          <cell r="A1619" t="str">
            <v xml:space="preserve">KCZ </v>
          </cell>
        </row>
        <row r="1620">
          <cell r="A1620" t="str">
            <v xml:space="preserve">KMJ </v>
          </cell>
        </row>
        <row r="1621">
          <cell r="A1621" t="str">
            <v xml:space="preserve">UEO </v>
          </cell>
        </row>
        <row r="1622">
          <cell r="A1622" t="str">
            <v xml:space="preserve">KUH </v>
          </cell>
        </row>
        <row r="1623">
          <cell r="A1623" t="str">
            <v xml:space="preserve">MMB </v>
          </cell>
        </row>
        <row r="1624">
          <cell r="A1624" t="str">
            <v xml:space="preserve">MMD </v>
          </cell>
        </row>
        <row r="1625">
          <cell r="A1625" t="str">
            <v xml:space="preserve">SDJ </v>
          </cell>
        </row>
        <row r="1626">
          <cell r="A1626" t="str">
            <v xml:space="preserve">MYE </v>
          </cell>
        </row>
        <row r="1627">
          <cell r="A1627" t="str">
            <v xml:space="preserve">MMY </v>
          </cell>
        </row>
        <row r="1628">
          <cell r="A1628" t="str">
            <v xml:space="preserve">KMI </v>
          </cell>
        </row>
        <row r="1629">
          <cell r="A1629" t="str">
            <v xml:space="preserve">MBE </v>
          </cell>
        </row>
        <row r="1630">
          <cell r="A1630" t="str">
            <v xml:space="preserve">MMJ </v>
          </cell>
        </row>
        <row r="1631">
          <cell r="A1631" t="str">
            <v xml:space="preserve">NGS </v>
          </cell>
        </row>
        <row r="1632">
          <cell r="A1632" t="str">
            <v xml:space="preserve">OKA </v>
          </cell>
        </row>
        <row r="1633">
          <cell r="A1633" t="str">
            <v xml:space="preserve">SHB </v>
          </cell>
        </row>
        <row r="1634">
          <cell r="A1634" t="str">
            <v xml:space="preserve">CTS </v>
          </cell>
        </row>
        <row r="1635">
          <cell r="A1635" t="str">
            <v xml:space="preserve">KKJ </v>
          </cell>
        </row>
        <row r="1636">
          <cell r="A1636" t="str">
            <v xml:space="preserve">KIJ </v>
          </cell>
        </row>
        <row r="1637">
          <cell r="A1637" t="str">
            <v xml:space="preserve">OBO </v>
          </cell>
        </row>
        <row r="1638">
          <cell r="A1638" t="str">
            <v xml:space="preserve">OIT </v>
          </cell>
        </row>
        <row r="1639">
          <cell r="A1639" t="str">
            <v xml:space="preserve">OKJ </v>
          </cell>
        </row>
        <row r="1640">
          <cell r="A1640" t="str">
            <v xml:space="preserve">OKI </v>
          </cell>
        </row>
        <row r="1641">
          <cell r="A1641" t="str">
            <v xml:space="preserve">OKE </v>
          </cell>
        </row>
        <row r="1642">
          <cell r="A1642" t="str">
            <v xml:space="preserve">OIR </v>
          </cell>
        </row>
        <row r="1643">
          <cell r="A1643" t="str">
            <v xml:space="preserve">KIX </v>
          </cell>
        </row>
        <row r="1644">
          <cell r="A1644" t="str">
            <v xml:space="preserve">OIM </v>
          </cell>
        </row>
        <row r="1645">
          <cell r="A1645" t="str">
            <v xml:space="preserve">RBJ </v>
          </cell>
        </row>
        <row r="1646">
          <cell r="A1646" t="str">
            <v xml:space="preserve">RIS </v>
          </cell>
        </row>
        <row r="1647">
          <cell r="A1647" t="str">
            <v xml:space="preserve">SDS </v>
          </cell>
        </row>
        <row r="1648">
          <cell r="A1648" t="str">
            <v xml:space="preserve">HSG </v>
          </cell>
        </row>
        <row r="1649">
          <cell r="A1649" t="str">
            <v xml:space="preserve">SHI </v>
          </cell>
        </row>
        <row r="1650">
          <cell r="A1650" t="str">
            <v xml:space="preserve">TNE </v>
          </cell>
        </row>
        <row r="1651">
          <cell r="A1651" t="str">
            <v xml:space="preserve">TRA </v>
          </cell>
        </row>
        <row r="1652">
          <cell r="A1652" t="str">
            <v xml:space="preserve">TKN </v>
          </cell>
        </row>
        <row r="1653">
          <cell r="A1653" t="str">
            <v xml:space="preserve">HND </v>
          </cell>
        </row>
        <row r="1654">
          <cell r="A1654" t="str">
            <v xml:space="preserve">TTJ </v>
          </cell>
        </row>
        <row r="1655">
          <cell r="A1655" t="str">
            <v xml:space="preserve">TOY </v>
          </cell>
        </row>
        <row r="1656">
          <cell r="A1656" t="str">
            <v xml:space="preserve">TSJ </v>
          </cell>
        </row>
        <row r="1657">
          <cell r="A1657" t="str">
            <v xml:space="preserve">SHM </v>
          </cell>
        </row>
        <row r="1658">
          <cell r="A1658" t="str">
            <v xml:space="preserve">WKJ </v>
          </cell>
        </row>
        <row r="1659">
          <cell r="A1659" t="str">
            <v xml:space="preserve">KUM </v>
          </cell>
        </row>
        <row r="1660">
          <cell r="A1660" t="str">
            <v xml:space="preserve">GAJ </v>
          </cell>
        </row>
        <row r="1661">
          <cell r="A1661" t="str">
            <v xml:space="preserve">SYO </v>
          </cell>
        </row>
        <row r="1662">
          <cell r="A1662" t="str">
            <v xml:space="preserve">UBJ </v>
          </cell>
        </row>
        <row r="1663">
          <cell r="A1663" t="str">
            <v xml:space="preserve">OGN </v>
          </cell>
        </row>
        <row r="1664">
          <cell r="A1664" t="str">
            <v xml:space="preserve">RNJ </v>
          </cell>
        </row>
        <row r="1665">
          <cell r="A1665" t="str">
            <v xml:space="preserve">ADE </v>
          </cell>
        </row>
        <row r="1666">
          <cell r="A1666" t="str">
            <v xml:space="preserve">BUK </v>
          </cell>
        </row>
        <row r="1667">
          <cell r="A1667" t="str">
            <v xml:space="preserve">AAY </v>
          </cell>
        </row>
        <row r="1668">
          <cell r="A1668" t="str">
            <v xml:space="preserve">AXK </v>
          </cell>
        </row>
        <row r="1669">
          <cell r="A1669" t="str">
            <v xml:space="preserve">BHN </v>
          </cell>
        </row>
        <row r="1670">
          <cell r="A1670" t="str">
            <v xml:space="preserve">HOD </v>
          </cell>
        </row>
        <row r="1671">
          <cell r="A1671" t="str">
            <v xml:space="preserve">MYN </v>
          </cell>
        </row>
        <row r="1672">
          <cell r="A1672" t="str">
            <v xml:space="preserve">RIY </v>
          </cell>
        </row>
        <row r="1673">
          <cell r="A1673" t="str">
            <v xml:space="preserve">SYE </v>
          </cell>
        </row>
        <row r="1674">
          <cell r="A1674" t="str">
            <v xml:space="preserve">SAH </v>
          </cell>
        </row>
        <row r="1675">
          <cell r="A1675" t="str">
            <v xml:space="preserve">GXF </v>
          </cell>
        </row>
        <row r="1676">
          <cell r="A1676" t="str">
            <v xml:space="preserve">SCT </v>
          </cell>
        </row>
        <row r="1677">
          <cell r="A1677" t="str">
            <v xml:space="preserve">TAI </v>
          </cell>
        </row>
        <row r="1678">
          <cell r="A1678" t="str">
            <v xml:space="preserve">AMM </v>
          </cell>
        </row>
        <row r="1679">
          <cell r="A1679" t="str">
            <v xml:space="preserve">AQJ </v>
          </cell>
        </row>
        <row r="1680">
          <cell r="A1680" t="str">
            <v xml:space="preserve">CYB </v>
          </cell>
        </row>
        <row r="1681">
          <cell r="A1681" t="str">
            <v xml:space="preserve">GCM </v>
          </cell>
        </row>
        <row r="1682">
          <cell r="A1682" t="str">
            <v xml:space="preserve">BBM </v>
          </cell>
        </row>
        <row r="1683">
          <cell r="A1683" t="str">
            <v xml:space="preserve">PNH </v>
          </cell>
        </row>
        <row r="1684">
          <cell r="A1684" t="str">
            <v xml:space="preserve">REP </v>
          </cell>
        </row>
        <row r="1685">
          <cell r="A1685" t="str">
            <v xml:space="preserve">BFX </v>
          </cell>
        </row>
        <row r="1686">
          <cell r="A1686" t="str">
            <v xml:space="preserve">BPC </v>
          </cell>
        </row>
        <row r="1687">
          <cell r="A1687" t="str">
            <v xml:space="preserve">OUR </v>
          </cell>
        </row>
        <row r="1688">
          <cell r="A1688" t="str">
            <v xml:space="preserve">DLA </v>
          </cell>
        </row>
        <row r="1689">
          <cell r="A1689" t="str">
            <v xml:space="preserve">FOM </v>
          </cell>
        </row>
        <row r="1690">
          <cell r="A1690" t="str">
            <v xml:space="preserve">GOU </v>
          </cell>
        </row>
        <row r="1691">
          <cell r="A1691" t="str">
            <v xml:space="preserve">MVR </v>
          </cell>
        </row>
        <row r="1692">
          <cell r="A1692" t="str">
            <v xml:space="preserve">NGE </v>
          </cell>
        </row>
        <row r="1693">
          <cell r="A1693" t="str">
            <v xml:space="preserve">TKC </v>
          </cell>
        </row>
        <row r="1694">
          <cell r="A1694" t="str">
            <v xml:space="preserve">NSI </v>
          </cell>
        </row>
        <row r="1695">
          <cell r="A1695" t="str">
            <v xml:space="preserve">YAO </v>
          </cell>
        </row>
        <row r="1696">
          <cell r="A1696" t="str">
            <v xml:space="preserve">MMO </v>
          </cell>
        </row>
        <row r="1697">
          <cell r="A1697" t="str">
            <v xml:space="preserve">SNE </v>
          </cell>
        </row>
        <row r="1698">
          <cell r="A1698" t="str">
            <v xml:space="preserve">BVC </v>
          </cell>
        </row>
        <row r="1699">
          <cell r="A1699" t="str">
            <v xml:space="preserve">VXE </v>
          </cell>
        </row>
        <row r="1700">
          <cell r="A1700" t="str">
            <v xml:space="preserve">SID </v>
          </cell>
        </row>
        <row r="1701">
          <cell r="A1701" t="str">
            <v xml:space="preserve">AKX </v>
          </cell>
        </row>
        <row r="1702">
          <cell r="A1702" t="str">
            <v xml:space="preserve">ALA </v>
          </cell>
        </row>
        <row r="1703">
          <cell r="A1703" t="str">
            <v xml:space="preserve">TSE </v>
          </cell>
        </row>
        <row r="1704">
          <cell r="A1704" t="str">
            <v xml:space="preserve">GUW </v>
          </cell>
        </row>
        <row r="1705">
          <cell r="A1705" t="str">
            <v xml:space="preserve">BXH </v>
          </cell>
        </row>
        <row r="1706">
          <cell r="A1706" t="str">
            <v xml:space="preserve">KGF </v>
          </cell>
        </row>
        <row r="1707">
          <cell r="A1707" t="str">
            <v xml:space="preserve">KSN </v>
          </cell>
        </row>
        <row r="1708">
          <cell r="A1708" t="str">
            <v xml:space="preserve">URA </v>
          </cell>
        </row>
        <row r="1709">
          <cell r="A1709" t="str">
            <v xml:space="preserve">DZN </v>
          </cell>
        </row>
        <row r="1710">
          <cell r="A1710" t="str">
            <v xml:space="preserve">DOH </v>
          </cell>
        </row>
        <row r="1711">
          <cell r="A1711" t="str">
            <v xml:space="preserve">ASV </v>
          </cell>
        </row>
        <row r="1712">
          <cell r="A1712" t="str">
            <v xml:space="preserve">GAS </v>
          </cell>
        </row>
        <row r="1713">
          <cell r="A1713" t="str">
            <v xml:space="preserve">KIS </v>
          </cell>
        </row>
        <row r="1714">
          <cell r="A1714" t="str">
            <v xml:space="preserve">KTL </v>
          </cell>
        </row>
        <row r="1715">
          <cell r="A1715" t="str">
            <v xml:space="preserve">LAU </v>
          </cell>
        </row>
        <row r="1716">
          <cell r="A1716" t="str">
            <v xml:space="preserve">LOK </v>
          </cell>
        </row>
        <row r="1717">
          <cell r="A1717" t="str">
            <v xml:space="preserve">LOY </v>
          </cell>
        </row>
        <row r="1718">
          <cell r="A1718" t="str">
            <v xml:space="preserve">MYD </v>
          </cell>
        </row>
        <row r="1719">
          <cell r="A1719" t="str">
            <v xml:space="preserve">RBT </v>
          </cell>
        </row>
        <row r="1720">
          <cell r="A1720" t="str">
            <v xml:space="preserve">MBA </v>
          </cell>
        </row>
        <row r="1721">
          <cell r="A1721" t="str">
            <v xml:space="preserve">OYL </v>
          </cell>
        </row>
        <row r="1722">
          <cell r="A1722" t="str">
            <v xml:space="preserve">NBO </v>
          </cell>
        </row>
        <row r="1723">
          <cell r="A1723" t="str">
            <v xml:space="preserve">WIL </v>
          </cell>
        </row>
        <row r="1724">
          <cell r="A1724" t="str">
            <v xml:space="preserve">NYK </v>
          </cell>
        </row>
        <row r="1725">
          <cell r="A1725" t="str">
            <v xml:space="preserve">NYE </v>
          </cell>
        </row>
        <row r="1726">
          <cell r="A1726" t="str">
            <v xml:space="preserve">UAS </v>
          </cell>
        </row>
        <row r="1727">
          <cell r="A1727" t="str">
            <v xml:space="preserve">WJR </v>
          </cell>
        </row>
        <row r="1728">
          <cell r="A1728" t="str">
            <v xml:space="preserve">FRU </v>
          </cell>
        </row>
        <row r="1729">
          <cell r="A1729" t="str">
            <v xml:space="preserve">OSS </v>
          </cell>
        </row>
        <row r="1730">
          <cell r="A1730" t="str">
            <v xml:space="preserve">CXI </v>
          </cell>
        </row>
        <row r="1731">
          <cell r="A1731" t="str">
            <v xml:space="preserve">TRW </v>
          </cell>
        </row>
        <row r="1732">
          <cell r="A1732" t="str">
            <v xml:space="preserve">ACR </v>
          </cell>
        </row>
        <row r="1733">
          <cell r="A1733" t="str">
            <v xml:space="preserve">AUC </v>
          </cell>
        </row>
        <row r="1734">
          <cell r="A1734" t="str">
            <v xml:space="preserve">AXM </v>
          </cell>
        </row>
        <row r="1735">
          <cell r="A1735" t="str">
            <v xml:space="preserve">BSC </v>
          </cell>
        </row>
        <row r="1736">
          <cell r="A1736" t="str">
            <v xml:space="preserve">EJA </v>
          </cell>
        </row>
        <row r="1737">
          <cell r="A1737" t="str">
            <v xml:space="preserve">BAQ </v>
          </cell>
        </row>
        <row r="1738">
          <cell r="A1738" t="str">
            <v xml:space="preserve">BGA </v>
          </cell>
        </row>
        <row r="1739">
          <cell r="A1739" t="str">
            <v xml:space="preserve">BUN </v>
          </cell>
        </row>
        <row r="1740">
          <cell r="A1740" t="str">
            <v xml:space="preserve">CLO </v>
          </cell>
        </row>
        <row r="1741">
          <cell r="A1741" t="str">
            <v xml:space="preserve">CTG </v>
          </cell>
        </row>
        <row r="1742">
          <cell r="A1742" t="str">
            <v xml:space="preserve">CRC </v>
          </cell>
        </row>
        <row r="1743">
          <cell r="A1743" t="str">
            <v xml:space="preserve">CAQ </v>
          </cell>
        </row>
        <row r="1744">
          <cell r="A1744" t="str">
            <v xml:space="preserve">CIM </v>
          </cell>
        </row>
        <row r="1745">
          <cell r="A1745" t="str">
            <v xml:space="preserve">COG </v>
          </cell>
        </row>
        <row r="1746">
          <cell r="A1746" t="str">
            <v xml:space="preserve">CZU </v>
          </cell>
        </row>
        <row r="1747">
          <cell r="A1747" t="str">
            <v xml:space="preserve">CVE </v>
          </cell>
        </row>
        <row r="1748">
          <cell r="A1748" t="str">
            <v xml:space="preserve">RAV </v>
          </cell>
        </row>
        <row r="1749">
          <cell r="A1749" t="str">
            <v xml:space="preserve">CUC </v>
          </cell>
        </row>
        <row r="1750">
          <cell r="A1750" t="str">
            <v xml:space="preserve">EBG </v>
          </cell>
        </row>
        <row r="1751">
          <cell r="A1751" t="str">
            <v xml:space="preserve">ELB </v>
          </cell>
        </row>
        <row r="1752">
          <cell r="A1752" t="str">
            <v xml:space="preserve">EYP </v>
          </cell>
        </row>
        <row r="1753">
          <cell r="A1753" t="str">
            <v xml:space="preserve">FLA </v>
          </cell>
        </row>
        <row r="1754">
          <cell r="A1754" t="str">
            <v xml:space="preserve">GIR </v>
          </cell>
        </row>
        <row r="1755">
          <cell r="A1755" t="str">
            <v xml:space="preserve">GPI </v>
          </cell>
        </row>
        <row r="1756">
          <cell r="A1756" t="str">
            <v xml:space="preserve">IBE </v>
          </cell>
        </row>
        <row r="1757">
          <cell r="A1757" t="str">
            <v xml:space="preserve">IPI </v>
          </cell>
        </row>
        <row r="1758">
          <cell r="A1758" t="str">
            <v xml:space="preserve">PVA </v>
          </cell>
        </row>
        <row r="1759">
          <cell r="A1759" t="str">
            <v xml:space="preserve">LET </v>
          </cell>
        </row>
        <row r="1760">
          <cell r="A1760" t="str">
            <v xml:space="preserve">MGN </v>
          </cell>
        </row>
        <row r="1761">
          <cell r="A1761" t="str">
            <v xml:space="preserve">MQU </v>
          </cell>
        </row>
        <row r="1762">
          <cell r="A1762" t="str">
            <v xml:space="preserve">EOH </v>
          </cell>
        </row>
        <row r="1763">
          <cell r="A1763" t="str">
            <v xml:space="preserve">MFS </v>
          </cell>
        </row>
        <row r="1764">
          <cell r="A1764" t="str">
            <v xml:space="preserve">MVP </v>
          </cell>
        </row>
        <row r="1765">
          <cell r="A1765" t="str">
            <v xml:space="preserve">MMP </v>
          </cell>
        </row>
        <row r="1766">
          <cell r="A1766" t="str">
            <v xml:space="preserve">MTR </v>
          </cell>
        </row>
        <row r="1767">
          <cell r="A1767" t="str">
            <v xml:space="preserve">NVA </v>
          </cell>
        </row>
        <row r="1768">
          <cell r="A1768" t="str">
            <v xml:space="preserve">OCV </v>
          </cell>
        </row>
        <row r="1769">
          <cell r="A1769" t="str">
            <v xml:space="preserve">PAL </v>
          </cell>
        </row>
        <row r="1770">
          <cell r="A1770" t="str">
            <v xml:space="preserve">PSO </v>
          </cell>
        </row>
        <row r="1771">
          <cell r="A1771" t="str">
            <v xml:space="preserve">PZA </v>
          </cell>
        </row>
        <row r="1772">
          <cell r="A1772" t="str">
            <v xml:space="preserve">PEI </v>
          </cell>
        </row>
        <row r="1773">
          <cell r="A1773" t="str">
            <v xml:space="preserve">PTX </v>
          </cell>
        </row>
        <row r="1774">
          <cell r="A1774" t="str">
            <v xml:space="preserve">PPN </v>
          </cell>
        </row>
        <row r="1775">
          <cell r="A1775" t="str">
            <v xml:space="preserve">PUU </v>
          </cell>
        </row>
        <row r="1776">
          <cell r="A1776" t="str">
            <v xml:space="preserve">PBE </v>
          </cell>
        </row>
        <row r="1777">
          <cell r="A1777" t="str">
            <v xml:space="preserve">PCR </v>
          </cell>
        </row>
        <row r="1778">
          <cell r="A1778" t="str">
            <v xml:space="preserve">PDA </v>
          </cell>
        </row>
        <row r="1779">
          <cell r="A1779" t="str">
            <v xml:space="preserve">LQM </v>
          </cell>
        </row>
        <row r="1780">
          <cell r="A1780" t="str">
            <v xml:space="preserve">UIB </v>
          </cell>
        </row>
        <row r="1781">
          <cell r="A1781" t="str">
            <v xml:space="preserve">OTU </v>
          </cell>
        </row>
        <row r="1782">
          <cell r="A1782" t="str">
            <v xml:space="preserve">RCH </v>
          </cell>
        </row>
        <row r="1783">
          <cell r="A1783" t="str">
            <v xml:space="preserve">MDE </v>
          </cell>
        </row>
        <row r="1784">
          <cell r="A1784" t="str">
            <v xml:space="preserve">SJE </v>
          </cell>
        </row>
        <row r="1785">
          <cell r="A1785" t="str">
            <v xml:space="preserve">SVI </v>
          </cell>
        </row>
        <row r="1786">
          <cell r="A1786" t="str">
            <v xml:space="preserve">SMR </v>
          </cell>
        </row>
        <row r="1787">
          <cell r="A1787" t="str">
            <v xml:space="preserve">BOG </v>
          </cell>
        </row>
        <row r="1788">
          <cell r="A1788" t="str">
            <v xml:space="preserve">RVE </v>
          </cell>
        </row>
        <row r="1789">
          <cell r="A1789" t="str">
            <v xml:space="preserve">SOX </v>
          </cell>
        </row>
        <row r="1790">
          <cell r="A1790" t="str">
            <v xml:space="preserve">TME </v>
          </cell>
        </row>
        <row r="1791">
          <cell r="A1791" t="str">
            <v xml:space="preserve">TIB </v>
          </cell>
        </row>
        <row r="1792">
          <cell r="A1792" t="str">
            <v xml:space="preserve">TQS </v>
          </cell>
        </row>
        <row r="1793">
          <cell r="A1793" t="str">
            <v xml:space="preserve">ULQ </v>
          </cell>
        </row>
        <row r="1794">
          <cell r="A1794" t="str">
            <v xml:space="preserve">TCO </v>
          </cell>
        </row>
        <row r="1795">
          <cell r="A1795" t="str">
            <v xml:space="preserve">VUP </v>
          </cell>
        </row>
        <row r="1796">
          <cell r="A1796" t="str">
            <v xml:space="preserve">VGZ </v>
          </cell>
        </row>
        <row r="1797">
          <cell r="A1797" t="str">
            <v xml:space="preserve">VVC </v>
          </cell>
        </row>
        <row r="1798">
          <cell r="A1798" t="str">
            <v xml:space="preserve">AJN </v>
          </cell>
        </row>
        <row r="1799">
          <cell r="A1799" t="str">
            <v xml:space="preserve">NWA </v>
          </cell>
        </row>
        <row r="1800">
          <cell r="A1800" t="str">
            <v xml:space="preserve">HAH </v>
          </cell>
        </row>
        <row r="1801">
          <cell r="A1801" t="str">
            <v xml:space="preserve">FDU </v>
          </cell>
        </row>
        <row r="1802">
          <cell r="A1802" t="str">
            <v xml:space="preserve">BKY </v>
          </cell>
        </row>
        <row r="1803">
          <cell r="A1803" t="str">
            <v xml:space="preserve">BUX </v>
          </cell>
        </row>
        <row r="1804">
          <cell r="A1804" t="str">
            <v xml:space="preserve">BZU </v>
          </cell>
        </row>
        <row r="1805">
          <cell r="A1805" t="str">
            <v xml:space="preserve">BDT </v>
          </cell>
        </row>
        <row r="1806">
          <cell r="A1806" t="str">
            <v xml:space="preserve">GMA </v>
          </cell>
        </row>
        <row r="1807">
          <cell r="A1807" t="str">
            <v xml:space="preserve">GOM </v>
          </cell>
        </row>
        <row r="1808">
          <cell r="A1808" t="str">
            <v xml:space="preserve">IRP </v>
          </cell>
        </row>
        <row r="1809">
          <cell r="A1809" t="str">
            <v xml:space="preserve">FMI </v>
          </cell>
        </row>
        <row r="1810">
          <cell r="A1810" t="str">
            <v xml:space="preserve">KMN </v>
          </cell>
        </row>
        <row r="1811">
          <cell r="A1811" t="str">
            <v xml:space="preserve">KGA </v>
          </cell>
        </row>
        <row r="1812">
          <cell r="A1812" t="str">
            <v xml:space="preserve">KKW </v>
          </cell>
        </row>
        <row r="1813">
          <cell r="A1813" t="str">
            <v xml:space="preserve">KND </v>
          </cell>
        </row>
        <row r="1814">
          <cell r="A1814" t="str">
            <v xml:space="preserve">FIH </v>
          </cell>
        </row>
        <row r="1815">
          <cell r="A1815" t="str">
            <v xml:space="preserve">FKI </v>
          </cell>
        </row>
        <row r="1816">
          <cell r="A1816" t="str">
            <v xml:space="preserve">KWZ </v>
          </cell>
        </row>
        <row r="1817">
          <cell r="A1817" t="str">
            <v xml:space="preserve">KLI </v>
          </cell>
        </row>
        <row r="1818">
          <cell r="A1818" t="str">
            <v xml:space="preserve">LIE </v>
          </cell>
        </row>
        <row r="1819">
          <cell r="A1819" t="str">
            <v xml:space="preserve">FBM </v>
          </cell>
        </row>
        <row r="1820">
          <cell r="A1820" t="str">
            <v xml:space="preserve">MAT </v>
          </cell>
        </row>
        <row r="1821">
          <cell r="A1821" t="str">
            <v xml:space="preserve">MDK </v>
          </cell>
        </row>
        <row r="1822">
          <cell r="A1822" t="str">
            <v xml:space="preserve">MJM </v>
          </cell>
        </row>
        <row r="1823">
          <cell r="A1823" t="str">
            <v xml:space="preserve">TSH </v>
          </cell>
        </row>
        <row r="1824">
          <cell r="A1824" t="str">
            <v xml:space="preserve">BZV </v>
          </cell>
        </row>
        <row r="1825">
          <cell r="A1825" t="str">
            <v xml:space="preserve">ION </v>
          </cell>
        </row>
        <row r="1826">
          <cell r="A1826" t="str">
            <v xml:space="preserve">MKJ </v>
          </cell>
        </row>
        <row r="1827">
          <cell r="A1827" t="str">
            <v xml:space="preserve">OUE </v>
          </cell>
        </row>
        <row r="1828">
          <cell r="A1828" t="str">
            <v xml:space="preserve">PNR </v>
          </cell>
        </row>
        <row r="1829">
          <cell r="A1829" t="str">
            <v xml:space="preserve">BWK </v>
          </cell>
        </row>
        <row r="1830">
          <cell r="A1830" t="str">
            <v xml:space="preserve">DBV </v>
          </cell>
        </row>
        <row r="1831">
          <cell r="A1831" t="str">
            <v xml:space="preserve">OSI </v>
          </cell>
        </row>
        <row r="1832">
          <cell r="A1832" t="str">
            <v xml:space="preserve">PUY </v>
          </cell>
        </row>
        <row r="1833">
          <cell r="A1833" t="str">
            <v xml:space="preserve">RJK </v>
          </cell>
        </row>
        <row r="1834">
          <cell r="A1834" t="str">
            <v xml:space="preserve">SPU </v>
          </cell>
        </row>
        <row r="1835">
          <cell r="A1835" t="str">
            <v xml:space="preserve">ZAD </v>
          </cell>
        </row>
        <row r="1836">
          <cell r="A1836" t="str">
            <v xml:space="preserve">ZAG </v>
          </cell>
        </row>
        <row r="1837">
          <cell r="A1837" t="str">
            <v xml:space="preserve">BCA </v>
          </cell>
        </row>
        <row r="1838">
          <cell r="A1838" t="str">
            <v xml:space="preserve">BYM </v>
          </cell>
        </row>
        <row r="1839">
          <cell r="A1839" t="str">
            <v xml:space="preserve">CMW </v>
          </cell>
        </row>
        <row r="1840">
          <cell r="A1840" t="str">
            <v xml:space="preserve">CYO </v>
          </cell>
        </row>
        <row r="1841">
          <cell r="A1841" t="str">
            <v xml:space="preserve">AVI </v>
          </cell>
        </row>
        <row r="1842">
          <cell r="A1842" t="str">
            <v xml:space="preserve">CFG </v>
          </cell>
        </row>
        <row r="1843">
          <cell r="A1843" t="str">
            <v xml:space="preserve">GAO </v>
          </cell>
        </row>
        <row r="1844">
          <cell r="A1844" t="str">
            <v xml:space="preserve">HAV </v>
          </cell>
        </row>
        <row r="1845">
          <cell r="A1845" t="str">
            <v xml:space="preserve">HOG </v>
          </cell>
        </row>
        <row r="1846">
          <cell r="A1846" t="str">
            <v xml:space="preserve">SZJ </v>
          </cell>
        </row>
        <row r="1847">
          <cell r="A1847" t="str">
            <v xml:space="preserve">VRO </v>
          </cell>
        </row>
        <row r="1848">
          <cell r="A1848" t="str">
            <v xml:space="preserve">VTU </v>
          </cell>
        </row>
        <row r="1849">
          <cell r="A1849" t="str">
            <v xml:space="preserve">MZO </v>
          </cell>
        </row>
        <row r="1850">
          <cell r="A1850" t="str">
            <v xml:space="preserve">MOA </v>
          </cell>
        </row>
        <row r="1851">
          <cell r="A1851" t="str">
            <v xml:space="preserve">ICR </v>
          </cell>
        </row>
        <row r="1852">
          <cell r="A1852" t="str">
            <v xml:space="preserve">GER </v>
          </cell>
        </row>
        <row r="1853">
          <cell r="A1853" t="str">
            <v xml:space="preserve">LCL </v>
          </cell>
        </row>
        <row r="1854">
          <cell r="A1854" t="str">
            <v xml:space="preserve">QPD </v>
          </cell>
        </row>
        <row r="1855">
          <cell r="A1855" t="str">
            <v xml:space="preserve">SNU </v>
          </cell>
        </row>
        <row r="1856">
          <cell r="A1856" t="str">
            <v xml:space="preserve">SCU </v>
          </cell>
        </row>
        <row r="1857">
          <cell r="A1857" t="str">
            <v xml:space="preserve">VRA </v>
          </cell>
        </row>
        <row r="1858">
          <cell r="A1858" t="str">
            <v xml:space="preserve">KWI </v>
          </cell>
        </row>
        <row r="1859">
          <cell r="A1859" t="str">
            <v xml:space="preserve">OUI </v>
          </cell>
        </row>
        <row r="1860">
          <cell r="A1860" t="str">
            <v xml:space="preserve">LPQ </v>
          </cell>
        </row>
        <row r="1861">
          <cell r="A1861" t="str">
            <v xml:space="preserve">PKZ </v>
          </cell>
        </row>
        <row r="1862">
          <cell r="A1862" t="str">
            <v xml:space="preserve">NEU </v>
          </cell>
        </row>
        <row r="1863">
          <cell r="A1863" t="str">
            <v xml:space="preserve">ZVK </v>
          </cell>
        </row>
        <row r="1864">
          <cell r="A1864" t="str">
            <v xml:space="preserve">VTE </v>
          </cell>
        </row>
        <row r="1865">
          <cell r="A1865" t="str">
            <v xml:space="preserve">MSU </v>
          </cell>
        </row>
        <row r="1866">
          <cell r="A1866" t="str">
            <v xml:space="preserve">LPX </v>
          </cell>
        </row>
        <row r="1867">
          <cell r="A1867" t="str">
            <v xml:space="preserve">RIX </v>
          </cell>
        </row>
        <row r="1868">
          <cell r="A1868" t="str">
            <v xml:space="preserve">VTS </v>
          </cell>
        </row>
        <row r="1869">
          <cell r="A1869" t="str">
            <v xml:space="preserve">BEY </v>
          </cell>
        </row>
        <row r="1870">
          <cell r="A1870" t="str">
            <v xml:space="preserve">KYE </v>
          </cell>
        </row>
        <row r="1871">
          <cell r="A1871" t="str">
            <v xml:space="preserve">UCN </v>
          </cell>
        </row>
        <row r="1872">
          <cell r="A1872" t="str">
            <v xml:space="preserve">NIA </v>
          </cell>
        </row>
        <row r="1873">
          <cell r="A1873" t="str">
            <v xml:space="preserve">ROB </v>
          </cell>
        </row>
        <row r="1874">
          <cell r="A1874" t="str">
            <v xml:space="preserve">THC </v>
          </cell>
        </row>
        <row r="1875">
          <cell r="A1875" t="str">
            <v xml:space="preserve">HUQ </v>
          </cell>
        </row>
        <row r="1876">
          <cell r="A1876" t="str">
            <v xml:space="preserve">AKF </v>
          </cell>
        </row>
        <row r="1877">
          <cell r="A1877" t="str">
            <v xml:space="preserve">LMQ </v>
          </cell>
        </row>
        <row r="1878">
          <cell r="A1878" t="str">
            <v xml:space="preserve">SEB </v>
          </cell>
        </row>
        <row r="1879">
          <cell r="A1879" t="str">
            <v xml:space="preserve">LUX </v>
          </cell>
        </row>
        <row r="1880">
          <cell r="A1880" t="str">
            <v xml:space="preserve">AMB </v>
          </cell>
        </row>
        <row r="1881">
          <cell r="A1881" t="str">
            <v xml:space="preserve">AMP </v>
          </cell>
        </row>
        <row r="1882">
          <cell r="A1882" t="str">
            <v xml:space="preserve">HVA </v>
          </cell>
        </row>
        <row r="1883">
          <cell r="A1883" t="str">
            <v xml:space="preserve">ZWA </v>
          </cell>
        </row>
        <row r="1884">
          <cell r="A1884" t="str">
            <v xml:space="preserve">WAK </v>
          </cell>
        </row>
        <row r="1885">
          <cell r="A1885" t="str">
            <v xml:space="preserve">ANM </v>
          </cell>
        </row>
        <row r="1886">
          <cell r="A1886" t="str">
            <v xml:space="preserve">TNR </v>
          </cell>
        </row>
        <row r="1887">
          <cell r="A1887" t="str">
            <v xml:space="preserve">DIE </v>
          </cell>
        </row>
        <row r="1888">
          <cell r="A1888" t="str">
            <v xml:space="preserve">WAI </v>
          </cell>
        </row>
        <row r="1889">
          <cell r="A1889" t="str">
            <v xml:space="preserve">WBD </v>
          </cell>
        </row>
        <row r="1890">
          <cell r="A1890" t="str">
            <v xml:space="preserve">BMD </v>
          </cell>
        </row>
        <row r="1891">
          <cell r="A1891" t="str">
            <v xml:space="preserve">WBO </v>
          </cell>
        </row>
        <row r="1892">
          <cell r="A1892" t="str">
            <v xml:space="preserve">BPY </v>
          </cell>
        </row>
        <row r="1893">
          <cell r="A1893" t="str">
            <v xml:space="preserve">RVA </v>
          </cell>
        </row>
        <row r="1894">
          <cell r="A1894" t="str">
            <v xml:space="preserve">WFI </v>
          </cell>
        </row>
        <row r="1895">
          <cell r="A1895" t="str">
            <v xml:space="preserve">MJN </v>
          </cell>
        </row>
        <row r="1896">
          <cell r="A1896" t="str">
            <v xml:space="preserve">MXT </v>
          </cell>
        </row>
        <row r="1897">
          <cell r="A1897" t="str">
            <v xml:space="preserve">WML </v>
          </cell>
        </row>
        <row r="1898">
          <cell r="A1898" t="str">
            <v xml:space="preserve">WVK </v>
          </cell>
        </row>
        <row r="1899">
          <cell r="A1899" t="str">
            <v xml:space="preserve">WMR </v>
          </cell>
        </row>
        <row r="1900">
          <cell r="A1900" t="str">
            <v xml:space="preserve">MNJ </v>
          </cell>
        </row>
        <row r="1901">
          <cell r="A1901" t="str">
            <v xml:space="preserve">WMD </v>
          </cell>
        </row>
        <row r="1902">
          <cell r="A1902" t="str">
            <v xml:space="preserve">WMN </v>
          </cell>
        </row>
        <row r="1903">
          <cell r="A1903" t="str">
            <v xml:space="preserve">ZVA </v>
          </cell>
        </row>
        <row r="1904">
          <cell r="A1904" t="str">
            <v xml:space="preserve">TVA </v>
          </cell>
        </row>
        <row r="1905">
          <cell r="A1905" t="str">
            <v xml:space="preserve">MXM </v>
          </cell>
        </row>
        <row r="1906">
          <cell r="A1906" t="str">
            <v xml:space="preserve">MOQ </v>
          </cell>
        </row>
        <row r="1907">
          <cell r="A1907" t="str">
            <v xml:space="preserve">NOS </v>
          </cell>
        </row>
        <row r="1908">
          <cell r="A1908" t="str">
            <v xml:space="preserve">SMS </v>
          </cell>
        </row>
        <row r="1909">
          <cell r="A1909" t="str">
            <v xml:space="preserve">SVB </v>
          </cell>
        </row>
        <row r="1910">
          <cell r="A1910" t="str">
            <v xml:space="preserve">TMM </v>
          </cell>
        </row>
        <row r="1911">
          <cell r="A1911" t="str">
            <v xml:space="preserve">FTU </v>
          </cell>
        </row>
        <row r="1912">
          <cell r="A1912" t="str">
            <v xml:space="preserve">TLE </v>
          </cell>
        </row>
        <row r="1913">
          <cell r="A1913" t="str">
            <v xml:space="preserve">VOH </v>
          </cell>
        </row>
        <row r="1914">
          <cell r="A1914" t="str">
            <v xml:space="preserve">BLZ </v>
          </cell>
        </row>
        <row r="1915">
          <cell r="A1915" t="str">
            <v xml:space="preserve">KGJ </v>
          </cell>
        </row>
        <row r="1916">
          <cell r="A1916" t="str">
            <v xml:space="preserve">ZZU </v>
          </cell>
        </row>
        <row r="1917">
          <cell r="A1917" t="str">
            <v xml:space="preserve">LMB </v>
          </cell>
        </row>
        <row r="1918">
          <cell r="A1918" t="str">
            <v xml:space="preserve">AOR </v>
          </cell>
        </row>
        <row r="1919">
          <cell r="A1919" t="str">
            <v xml:space="preserve">BBN </v>
          </cell>
        </row>
        <row r="1920">
          <cell r="A1920" t="str">
            <v xml:space="preserve">BTU </v>
          </cell>
        </row>
        <row r="1921">
          <cell r="A1921" t="str">
            <v xml:space="preserve">BWH </v>
          </cell>
        </row>
        <row r="1922">
          <cell r="A1922" t="str">
            <v xml:space="preserve">IPH </v>
          </cell>
        </row>
        <row r="1923">
          <cell r="A1923" t="str">
            <v xml:space="preserve">JHB </v>
          </cell>
        </row>
        <row r="1924">
          <cell r="A1924" t="str">
            <v xml:space="preserve">KTE </v>
          </cell>
        </row>
        <row r="1925">
          <cell r="A1925" t="str">
            <v xml:space="preserve">KBR </v>
          </cell>
        </row>
        <row r="1926">
          <cell r="A1926" t="str">
            <v xml:space="preserve">BKI </v>
          </cell>
        </row>
        <row r="1927">
          <cell r="A1927" t="str">
            <v xml:space="preserve">KUL </v>
          </cell>
        </row>
        <row r="1928">
          <cell r="A1928" t="str">
            <v xml:space="preserve">TGG </v>
          </cell>
        </row>
        <row r="1929">
          <cell r="A1929" t="str">
            <v xml:space="preserve">KUA </v>
          </cell>
        </row>
        <row r="1930">
          <cell r="A1930" t="str">
            <v xml:space="preserve">KCH </v>
          </cell>
        </row>
        <row r="1931">
          <cell r="A1931" t="str">
            <v xml:space="preserve">LBU </v>
          </cell>
        </row>
        <row r="1932">
          <cell r="A1932" t="str">
            <v xml:space="preserve">LDU </v>
          </cell>
        </row>
        <row r="1933">
          <cell r="A1933" t="str">
            <v xml:space="preserve">LGK </v>
          </cell>
        </row>
        <row r="1934">
          <cell r="A1934" t="str">
            <v xml:space="preserve">LWY </v>
          </cell>
        </row>
        <row r="1935">
          <cell r="A1935" t="str">
            <v xml:space="preserve">MKZ </v>
          </cell>
        </row>
        <row r="1936">
          <cell r="A1936" t="str">
            <v xml:space="preserve">MUR </v>
          </cell>
        </row>
        <row r="1937">
          <cell r="A1937" t="str">
            <v xml:space="preserve">MYY </v>
          </cell>
        </row>
        <row r="1938">
          <cell r="A1938" t="str">
            <v xml:space="preserve">MKM </v>
          </cell>
        </row>
        <row r="1939">
          <cell r="A1939" t="str">
            <v xml:space="preserve">PEN </v>
          </cell>
        </row>
        <row r="1940">
          <cell r="A1940" t="str">
            <v xml:space="preserve">SDK </v>
          </cell>
        </row>
        <row r="1941">
          <cell r="A1941" t="str">
            <v xml:space="preserve">TWU </v>
          </cell>
        </row>
        <row r="1942">
          <cell r="A1942" t="str">
            <v xml:space="preserve">GAN </v>
          </cell>
        </row>
        <row r="1943">
          <cell r="A1943" t="str">
            <v xml:space="preserve">HAQ </v>
          </cell>
        </row>
        <row r="1944">
          <cell r="A1944" t="str">
            <v xml:space="preserve">KDO </v>
          </cell>
        </row>
        <row r="1945">
          <cell r="A1945" t="str">
            <v xml:space="preserve">MLE </v>
          </cell>
        </row>
        <row r="1946">
          <cell r="A1946" t="str">
            <v xml:space="preserve">BKO </v>
          </cell>
        </row>
        <row r="1947">
          <cell r="A1947" t="str">
            <v xml:space="preserve">GAQ </v>
          </cell>
        </row>
        <row r="1948">
          <cell r="A1948" t="str">
            <v xml:space="preserve">MZI </v>
          </cell>
        </row>
        <row r="1949">
          <cell r="A1949" t="str">
            <v xml:space="preserve">NIX </v>
          </cell>
        </row>
        <row r="1950">
          <cell r="A1950" t="str">
            <v xml:space="preserve">TOM </v>
          </cell>
        </row>
        <row r="1951">
          <cell r="A1951" t="str">
            <v xml:space="preserve">MLA </v>
          </cell>
        </row>
        <row r="1952">
          <cell r="A1952" t="str">
            <v xml:space="preserve">AGA </v>
          </cell>
        </row>
        <row r="1953">
          <cell r="A1953" t="str">
            <v xml:space="preserve">AHU </v>
          </cell>
        </row>
        <row r="1954">
          <cell r="A1954" t="str">
            <v xml:space="preserve">CMN </v>
          </cell>
        </row>
        <row r="1955">
          <cell r="A1955" t="str">
            <v xml:space="preserve">ERH </v>
          </cell>
        </row>
        <row r="1956">
          <cell r="A1956" t="str">
            <v xml:space="preserve">FEZ </v>
          </cell>
        </row>
        <row r="1957">
          <cell r="A1957" t="str">
            <v xml:space="preserve">RAK </v>
          </cell>
        </row>
        <row r="1958">
          <cell r="A1958" t="str">
            <v xml:space="preserve">OZZ </v>
          </cell>
        </row>
        <row r="1959">
          <cell r="A1959" t="str">
            <v xml:space="preserve">OUD </v>
          </cell>
        </row>
        <row r="1960">
          <cell r="A1960" t="str">
            <v xml:space="preserve">RBA </v>
          </cell>
        </row>
        <row r="1961">
          <cell r="A1961" t="str">
            <v xml:space="preserve">SFI </v>
          </cell>
        </row>
        <row r="1962">
          <cell r="A1962" t="str">
            <v xml:space="preserve">SII </v>
          </cell>
        </row>
        <row r="1963">
          <cell r="A1963" t="str">
            <v xml:space="preserve">TTA </v>
          </cell>
        </row>
        <row r="1964">
          <cell r="A1964" t="str">
            <v xml:space="preserve">TNG </v>
          </cell>
        </row>
        <row r="1965">
          <cell r="A1965" t="str">
            <v xml:space="preserve">TTU </v>
          </cell>
        </row>
        <row r="1966">
          <cell r="A1966" t="str">
            <v xml:space="preserve">ENT </v>
          </cell>
        </row>
        <row r="1967">
          <cell r="A1967" t="str">
            <v xml:space="preserve">KWA </v>
          </cell>
        </row>
        <row r="1968">
          <cell r="A1968" t="str">
            <v xml:space="preserve">MAJ </v>
          </cell>
        </row>
        <row r="1969">
          <cell r="A1969" t="str">
            <v xml:space="preserve">FDF </v>
          </cell>
        </row>
        <row r="1970">
          <cell r="A1970" t="str">
            <v xml:space="preserve">AEO </v>
          </cell>
        </row>
        <row r="1971">
          <cell r="A1971" t="str">
            <v xml:space="preserve">ATR </v>
          </cell>
        </row>
        <row r="1972">
          <cell r="A1972" t="str">
            <v xml:space="preserve">KED </v>
          </cell>
        </row>
        <row r="1973">
          <cell r="A1973" t="str">
            <v xml:space="preserve">KFA </v>
          </cell>
        </row>
        <row r="1974">
          <cell r="A1974" t="str">
            <v xml:space="preserve">EMN </v>
          </cell>
        </row>
        <row r="1975">
          <cell r="A1975" t="str">
            <v xml:space="preserve">NDB </v>
          </cell>
        </row>
        <row r="1976">
          <cell r="A1976" t="str">
            <v xml:space="preserve">NKC </v>
          </cell>
        </row>
        <row r="1977">
          <cell r="A1977" t="str">
            <v xml:space="preserve">SEY </v>
          </cell>
        </row>
        <row r="1978">
          <cell r="A1978" t="str">
            <v xml:space="preserve">THI </v>
          </cell>
        </row>
        <row r="1979">
          <cell r="A1979" t="str">
            <v xml:space="preserve">OUZ </v>
          </cell>
        </row>
        <row r="1980">
          <cell r="A1980" t="str">
            <v xml:space="preserve">MRU </v>
          </cell>
        </row>
        <row r="1981">
          <cell r="A1981" t="str">
            <v xml:space="preserve">RRG </v>
          </cell>
        </row>
        <row r="1982">
          <cell r="A1982" t="str">
            <v xml:space="preserve">OHD </v>
          </cell>
        </row>
        <row r="1983">
          <cell r="A1983" t="str">
            <v xml:space="preserve">SKP </v>
          </cell>
        </row>
        <row r="1984">
          <cell r="A1984" t="str">
            <v xml:space="preserve">ACA </v>
          </cell>
        </row>
        <row r="1985">
          <cell r="A1985" t="str">
            <v xml:space="preserve">AGU </v>
          </cell>
        </row>
        <row r="1986">
          <cell r="A1986" t="str">
            <v xml:space="preserve">CPE </v>
          </cell>
        </row>
        <row r="1987">
          <cell r="A1987" t="str">
            <v xml:space="preserve">CUN </v>
          </cell>
        </row>
        <row r="1988">
          <cell r="A1988" t="str">
            <v xml:space="preserve">CTM </v>
          </cell>
        </row>
        <row r="1989">
          <cell r="A1989" t="str">
            <v xml:space="preserve">CUU </v>
          </cell>
        </row>
        <row r="1990">
          <cell r="A1990" t="str">
            <v xml:space="preserve">CME </v>
          </cell>
        </row>
        <row r="1991">
          <cell r="A1991" t="str">
            <v xml:space="preserve">CJS </v>
          </cell>
        </row>
        <row r="1992">
          <cell r="A1992" t="str">
            <v xml:space="preserve">CEN </v>
          </cell>
        </row>
        <row r="1993">
          <cell r="A1993" t="str">
            <v xml:space="preserve">CVM </v>
          </cell>
        </row>
        <row r="1994">
          <cell r="A1994" t="str">
            <v xml:space="preserve">CLQ </v>
          </cell>
        </row>
        <row r="1995">
          <cell r="A1995" t="str">
            <v xml:space="preserve">CZM </v>
          </cell>
        </row>
        <row r="1996">
          <cell r="A1996" t="str">
            <v xml:space="preserve">CVJ </v>
          </cell>
        </row>
        <row r="1997">
          <cell r="A1997" t="str">
            <v xml:space="preserve">CUL </v>
          </cell>
        </row>
        <row r="1998">
          <cell r="A1998" t="str">
            <v xml:space="preserve">DGO </v>
          </cell>
        </row>
        <row r="1999">
          <cell r="A1999" t="str">
            <v xml:space="preserve">GDL </v>
          </cell>
        </row>
        <row r="2000">
          <cell r="A2000" t="str">
            <v xml:space="preserve">GYM </v>
          </cell>
        </row>
        <row r="2001">
          <cell r="A2001" t="str">
            <v xml:space="preserve">HMO </v>
          </cell>
        </row>
        <row r="2002">
          <cell r="A2002" t="str">
            <v xml:space="preserve">HUX </v>
          </cell>
        </row>
        <row r="2003">
          <cell r="A2003" t="str">
            <v xml:space="preserve">ZIH </v>
          </cell>
        </row>
        <row r="2004">
          <cell r="A2004" t="str">
            <v xml:space="preserve">JAL </v>
          </cell>
        </row>
        <row r="2005">
          <cell r="A2005" t="str">
            <v xml:space="preserve">LZC </v>
          </cell>
        </row>
        <row r="2006">
          <cell r="A2006" t="str">
            <v xml:space="preserve">LTO </v>
          </cell>
        </row>
        <row r="2007">
          <cell r="A2007" t="str">
            <v xml:space="preserve">SJD </v>
          </cell>
        </row>
        <row r="2008">
          <cell r="A2008" t="str">
            <v xml:space="preserve">LMM </v>
          </cell>
        </row>
        <row r="2009">
          <cell r="A2009" t="str">
            <v xml:space="preserve">ZLO </v>
          </cell>
        </row>
        <row r="2010">
          <cell r="A2010" t="str">
            <v xml:space="preserve">MAM </v>
          </cell>
        </row>
        <row r="2011">
          <cell r="A2011" t="str">
            <v xml:space="preserve">MZT </v>
          </cell>
        </row>
        <row r="2012">
          <cell r="A2012" t="str">
            <v xml:space="preserve">MXL </v>
          </cell>
        </row>
        <row r="2013">
          <cell r="A2013" t="str">
            <v xml:space="preserve">MEX </v>
          </cell>
        </row>
        <row r="2014">
          <cell r="A2014" t="str">
            <v xml:space="preserve">MTT </v>
          </cell>
        </row>
        <row r="2015">
          <cell r="A2015" t="str">
            <v xml:space="preserve">LOV </v>
          </cell>
        </row>
        <row r="2016">
          <cell r="A2016" t="str">
            <v xml:space="preserve">MTY </v>
          </cell>
        </row>
        <row r="2017">
          <cell r="A2017" t="str">
            <v xml:space="preserve">MLM </v>
          </cell>
        </row>
        <row r="2018">
          <cell r="A2018" t="str">
            <v xml:space="preserve">NLD </v>
          </cell>
        </row>
        <row r="2019">
          <cell r="A2019" t="str">
            <v xml:space="preserve">OAX </v>
          </cell>
        </row>
        <row r="2020">
          <cell r="A2020" t="str">
            <v xml:space="preserve">PDS </v>
          </cell>
        </row>
        <row r="2021">
          <cell r="A2021" t="str">
            <v xml:space="preserve">PAZ </v>
          </cell>
        </row>
        <row r="2022">
          <cell r="A2022" t="str">
            <v xml:space="preserve">PBC </v>
          </cell>
        </row>
        <row r="2023">
          <cell r="A2023" t="str">
            <v xml:space="preserve">PXM </v>
          </cell>
        </row>
        <row r="2024">
          <cell r="A2024" t="str">
            <v xml:space="preserve">PVR </v>
          </cell>
        </row>
        <row r="2025">
          <cell r="A2025" t="str">
            <v xml:space="preserve">QRO </v>
          </cell>
        </row>
        <row r="2026">
          <cell r="A2026" t="str">
            <v xml:space="preserve">REX </v>
          </cell>
        </row>
        <row r="2027">
          <cell r="A2027" t="str">
            <v xml:space="preserve">SLW </v>
          </cell>
        </row>
        <row r="2028">
          <cell r="A2028" t="str">
            <v xml:space="preserve">SLP </v>
          </cell>
        </row>
        <row r="2029">
          <cell r="A2029" t="str">
            <v xml:space="preserve">TAM </v>
          </cell>
        </row>
        <row r="2030">
          <cell r="A2030" t="str">
            <v xml:space="preserve">TAP </v>
          </cell>
        </row>
        <row r="2031">
          <cell r="A2031" t="str">
            <v xml:space="preserve">TPQ </v>
          </cell>
        </row>
        <row r="2032">
          <cell r="A2032" t="str">
            <v xml:space="preserve">TIJ </v>
          </cell>
        </row>
        <row r="2033">
          <cell r="A2033" t="str">
            <v xml:space="preserve">TLC </v>
          </cell>
        </row>
        <row r="2034">
          <cell r="A2034" t="str">
            <v xml:space="preserve">TRC </v>
          </cell>
        </row>
        <row r="2035">
          <cell r="A2035" t="str">
            <v xml:space="preserve">TGZ </v>
          </cell>
        </row>
        <row r="2036">
          <cell r="A2036" t="str">
            <v xml:space="preserve">UPN </v>
          </cell>
        </row>
        <row r="2037">
          <cell r="A2037" t="str">
            <v xml:space="preserve">VER </v>
          </cell>
        </row>
        <row r="2038">
          <cell r="A2038" t="str">
            <v xml:space="preserve">VSA </v>
          </cell>
        </row>
        <row r="2039">
          <cell r="A2039" t="str">
            <v xml:space="preserve">ZCL </v>
          </cell>
        </row>
        <row r="2040">
          <cell r="A2040" t="str">
            <v xml:space="preserve">KSA </v>
          </cell>
        </row>
        <row r="2041">
          <cell r="A2041" t="str">
            <v xml:space="preserve">PNI </v>
          </cell>
        </row>
        <row r="2042">
          <cell r="A2042" t="str">
            <v xml:space="preserve">ULI </v>
          </cell>
        </row>
        <row r="2043">
          <cell r="A2043" t="str">
            <v xml:space="preserve">TKK </v>
          </cell>
        </row>
        <row r="2044">
          <cell r="A2044" t="str">
            <v xml:space="preserve">YAP </v>
          </cell>
        </row>
        <row r="2045">
          <cell r="A2045" t="str">
            <v xml:space="preserve">KIV </v>
          </cell>
        </row>
        <row r="2046">
          <cell r="A2046" t="str">
            <v xml:space="preserve">UUN </v>
          </cell>
        </row>
        <row r="2047">
          <cell r="A2047" t="str">
            <v xml:space="preserve">COQ </v>
          </cell>
        </row>
        <row r="2048">
          <cell r="A2048" t="str">
            <v xml:space="preserve">ULN </v>
          </cell>
        </row>
        <row r="2049">
          <cell r="A2049" t="str">
            <v xml:space="preserve">TGD </v>
          </cell>
        </row>
        <row r="2050">
          <cell r="A2050" t="str">
            <v xml:space="preserve">TIV </v>
          </cell>
        </row>
        <row r="2051">
          <cell r="A2051" t="str">
            <v xml:space="preserve">BEW </v>
          </cell>
        </row>
        <row r="2052">
          <cell r="A2052" t="str">
            <v xml:space="preserve">VPY </v>
          </cell>
        </row>
        <row r="2053">
          <cell r="A2053" t="str">
            <v xml:space="preserve">FXO </v>
          </cell>
        </row>
        <row r="2054">
          <cell r="A2054" t="str">
            <v xml:space="preserve">INH </v>
          </cell>
        </row>
        <row r="2055">
          <cell r="A2055" t="str">
            <v xml:space="preserve">VXC </v>
          </cell>
        </row>
        <row r="2056">
          <cell r="A2056" t="str">
            <v xml:space="preserve">MPM </v>
          </cell>
        </row>
        <row r="2057">
          <cell r="A2057" t="str">
            <v xml:space="preserve">MZB </v>
          </cell>
        </row>
        <row r="2058">
          <cell r="A2058" t="str">
            <v xml:space="preserve">MNC </v>
          </cell>
        </row>
        <row r="2059">
          <cell r="A2059" t="str">
            <v xml:space="preserve">APL </v>
          </cell>
        </row>
        <row r="2060">
          <cell r="A2060" t="str">
            <v xml:space="preserve">UEL </v>
          </cell>
        </row>
        <row r="2061">
          <cell r="A2061" t="str">
            <v xml:space="preserve">TET </v>
          </cell>
        </row>
        <row r="2062">
          <cell r="A2062" t="str">
            <v xml:space="preserve">VNX </v>
          </cell>
        </row>
        <row r="2063">
          <cell r="A2063" t="str">
            <v xml:space="preserve">NYU </v>
          </cell>
        </row>
        <row r="2064">
          <cell r="A2064" t="str">
            <v xml:space="preserve">TVY </v>
          </cell>
        </row>
        <row r="2065">
          <cell r="A2065" t="str">
            <v xml:space="preserve">HEH </v>
          </cell>
        </row>
        <row r="2066">
          <cell r="A2066" t="str">
            <v xml:space="preserve">HOX </v>
          </cell>
        </row>
        <row r="2067">
          <cell r="A2067" t="str">
            <v xml:space="preserve">PAA </v>
          </cell>
        </row>
        <row r="2068">
          <cell r="A2068" t="str">
            <v xml:space="preserve">KHM </v>
          </cell>
        </row>
        <row r="2069">
          <cell r="A2069" t="str">
            <v xml:space="preserve">KAW </v>
          </cell>
        </row>
        <row r="2070">
          <cell r="A2070" t="str">
            <v xml:space="preserve">KET </v>
          </cell>
        </row>
        <row r="2071">
          <cell r="A2071" t="str">
            <v xml:space="preserve">KYP </v>
          </cell>
        </row>
        <row r="2072">
          <cell r="A2072" t="str">
            <v xml:space="preserve">LSH </v>
          </cell>
        </row>
        <row r="2073">
          <cell r="A2073" t="str">
            <v xml:space="preserve">LIW </v>
          </cell>
        </row>
        <row r="2074">
          <cell r="A2074" t="str">
            <v xml:space="preserve">MWQ </v>
          </cell>
        </row>
        <row r="2075">
          <cell r="A2075" t="str">
            <v xml:space="preserve">MDL </v>
          </cell>
        </row>
        <row r="2076">
          <cell r="A2076" t="str">
            <v xml:space="preserve">MNU </v>
          </cell>
        </row>
        <row r="2077">
          <cell r="A2077" t="str">
            <v xml:space="preserve">MOE </v>
          </cell>
        </row>
        <row r="2078">
          <cell r="A2078" t="str">
            <v xml:space="preserve">MOG </v>
          </cell>
        </row>
        <row r="2079">
          <cell r="A2079" t="str">
            <v xml:space="preserve">MGZ </v>
          </cell>
        </row>
        <row r="2080">
          <cell r="A2080" t="str">
            <v xml:space="preserve">MYT </v>
          </cell>
        </row>
        <row r="2081">
          <cell r="A2081" t="str">
            <v xml:space="preserve">NMS </v>
          </cell>
        </row>
        <row r="2082">
          <cell r="A2082" t="str">
            <v xml:space="preserve">PKK </v>
          </cell>
        </row>
        <row r="2083">
          <cell r="A2083" t="str">
            <v xml:space="preserve">BSX </v>
          </cell>
        </row>
        <row r="2084">
          <cell r="A2084" t="str">
            <v xml:space="preserve">PBU </v>
          </cell>
        </row>
        <row r="2085">
          <cell r="A2085" t="str">
            <v xml:space="preserve">PRU </v>
          </cell>
        </row>
        <row r="2086">
          <cell r="A2086" t="str">
            <v xml:space="preserve">AKY </v>
          </cell>
        </row>
        <row r="2087">
          <cell r="A2087" t="str">
            <v xml:space="preserve">THL </v>
          </cell>
        </row>
        <row r="2088">
          <cell r="A2088" t="str">
            <v xml:space="preserve">SNW </v>
          </cell>
        </row>
        <row r="2089">
          <cell r="A2089" t="str">
            <v xml:space="preserve">RGN </v>
          </cell>
        </row>
        <row r="2090">
          <cell r="A2090" t="str">
            <v xml:space="preserve">ADI </v>
          </cell>
        </row>
        <row r="2091">
          <cell r="A2091" t="str">
            <v xml:space="preserve">GFY </v>
          </cell>
        </row>
        <row r="2092">
          <cell r="A2092" t="str">
            <v xml:space="preserve">MPA </v>
          </cell>
        </row>
        <row r="2093">
          <cell r="A2093" t="str">
            <v xml:space="preserve">KMP </v>
          </cell>
        </row>
        <row r="2094">
          <cell r="A2094" t="str">
            <v xml:space="preserve">LUD </v>
          </cell>
        </row>
        <row r="2095">
          <cell r="A2095" t="str">
            <v xml:space="preserve">OND </v>
          </cell>
        </row>
        <row r="2096">
          <cell r="A2096" t="str">
            <v xml:space="preserve">OMD </v>
          </cell>
        </row>
        <row r="2097">
          <cell r="A2097" t="str">
            <v xml:space="preserve">NDU </v>
          </cell>
        </row>
        <row r="2098">
          <cell r="A2098" t="str">
            <v xml:space="preserve">SWP </v>
          </cell>
        </row>
        <row r="2099">
          <cell r="A2099" t="str">
            <v xml:space="preserve">TSB </v>
          </cell>
        </row>
        <row r="2100">
          <cell r="A2100" t="str">
            <v xml:space="preserve">WVB </v>
          </cell>
        </row>
        <row r="2101">
          <cell r="A2101" t="str">
            <v xml:space="preserve">WDH </v>
          </cell>
        </row>
        <row r="2102">
          <cell r="A2102" t="str">
            <v xml:space="preserve">BWA </v>
          </cell>
        </row>
        <row r="2103">
          <cell r="A2103" t="str">
            <v xml:space="preserve">BHR </v>
          </cell>
        </row>
        <row r="2104">
          <cell r="A2104" t="str">
            <v xml:space="preserve">BIR </v>
          </cell>
        </row>
        <row r="2105">
          <cell r="A2105" t="str">
            <v xml:space="preserve">JKR </v>
          </cell>
        </row>
        <row r="2106">
          <cell r="A2106" t="str">
            <v xml:space="preserve">JMO </v>
          </cell>
        </row>
        <row r="2107">
          <cell r="A2107" t="str">
            <v xml:space="preserve">KTM </v>
          </cell>
        </row>
        <row r="2108">
          <cell r="A2108" t="str">
            <v xml:space="preserve">LUA </v>
          </cell>
        </row>
        <row r="2109">
          <cell r="A2109" t="str">
            <v xml:space="preserve">KEP </v>
          </cell>
        </row>
        <row r="2110">
          <cell r="A2110" t="str">
            <v xml:space="preserve">PKR </v>
          </cell>
        </row>
        <row r="2111">
          <cell r="A2111" t="str">
            <v xml:space="preserve">SIF </v>
          </cell>
        </row>
        <row r="2112">
          <cell r="A2112" t="str">
            <v xml:space="preserve">ILP </v>
          </cell>
        </row>
        <row r="2113">
          <cell r="A2113" t="str">
            <v xml:space="preserve">HLU </v>
          </cell>
        </row>
        <row r="2114">
          <cell r="A2114" t="str">
            <v xml:space="preserve">KNQ </v>
          </cell>
        </row>
        <row r="2115">
          <cell r="A2115" t="str">
            <v xml:space="preserve">KOC </v>
          </cell>
        </row>
        <row r="2116">
          <cell r="A2116" t="str">
            <v xml:space="preserve">LIF </v>
          </cell>
        </row>
        <row r="2117">
          <cell r="A2117" t="str">
            <v xml:space="preserve">GEA </v>
          </cell>
        </row>
        <row r="2118">
          <cell r="A2118" t="str">
            <v xml:space="preserve">MEE </v>
          </cell>
        </row>
        <row r="2119">
          <cell r="A2119" t="str">
            <v xml:space="preserve">UVE </v>
          </cell>
        </row>
        <row r="2120">
          <cell r="A2120" t="str">
            <v xml:space="preserve">NOU </v>
          </cell>
        </row>
        <row r="2121">
          <cell r="A2121" t="str">
            <v xml:space="preserve">TOU </v>
          </cell>
        </row>
        <row r="2122">
          <cell r="A2122" t="str">
            <v xml:space="preserve">ALR </v>
          </cell>
        </row>
        <row r="2123">
          <cell r="A2123" t="str">
            <v xml:space="preserve">AKL </v>
          </cell>
        </row>
        <row r="2124">
          <cell r="A2124" t="str">
            <v xml:space="preserve">BHE </v>
          </cell>
        </row>
        <row r="2125">
          <cell r="A2125" t="str">
            <v xml:space="preserve">CHT </v>
          </cell>
        </row>
        <row r="2126">
          <cell r="A2126" t="str">
            <v xml:space="preserve">CHC </v>
          </cell>
        </row>
        <row r="2127">
          <cell r="A2127" t="str">
            <v xml:space="preserve">DUD </v>
          </cell>
        </row>
        <row r="2128">
          <cell r="A2128" t="str">
            <v xml:space="preserve">GIS </v>
          </cell>
        </row>
        <row r="2129">
          <cell r="A2129" t="str">
            <v xml:space="preserve">GTN </v>
          </cell>
        </row>
        <row r="2130">
          <cell r="A2130" t="str">
            <v xml:space="preserve">GMN </v>
          </cell>
        </row>
        <row r="2131">
          <cell r="A2131" t="str">
            <v xml:space="preserve">HKK </v>
          </cell>
        </row>
        <row r="2132">
          <cell r="A2132" t="str">
            <v xml:space="preserve">IVC </v>
          </cell>
        </row>
        <row r="2133">
          <cell r="A2133" t="str">
            <v xml:space="preserve">KAT </v>
          </cell>
        </row>
        <row r="2134">
          <cell r="A2134" t="str">
            <v xml:space="preserve">KKE </v>
          </cell>
        </row>
        <row r="2135">
          <cell r="A2135" t="str">
            <v xml:space="preserve">MRO </v>
          </cell>
        </row>
        <row r="2136">
          <cell r="A2136" t="str">
            <v xml:space="preserve">MON </v>
          </cell>
        </row>
        <row r="2137">
          <cell r="A2137" t="str">
            <v xml:space="preserve">NPE </v>
          </cell>
        </row>
        <row r="2138">
          <cell r="A2138" t="str">
            <v xml:space="preserve">NSN </v>
          </cell>
        </row>
        <row r="2139">
          <cell r="A2139" t="str">
            <v xml:space="preserve">NPL </v>
          </cell>
        </row>
        <row r="2140">
          <cell r="A2140" t="str">
            <v xml:space="preserve">OAM </v>
          </cell>
        </row>
        <row r="2141">
          <cell r="A2141" t="str">
            <v xml:space="preserve">OHA </v>
          </cell>
        </row>
        <row r="2142">
          <cell r="A2142" t="str">
            <v xml:space="preserve">PMR </v>
          </cell>
        </row>
        <row r="2143">
          <cell r="A2143" t="str">
            <v xml:space="preserve">PPQ </v>
          </cell>
        </row>
        <row r="2144">
          <cell r="A2144" t="str">
            <v xml:space="preserve">ZQN </v>
          </cell>
        </row>
        <row r="2145">
          <cell r="A2145" t="str">
            <v xml:space="preserve">ROT </v>
          </cell>
        </row>
        <row r="2146">
          <cell r="A2146" t="str">
            <v xml:space="preserve">TUO </v>
          </cell>
        </row>
        <row r="2147">
          <cell r="A2147" t="str">
            <v xml:space="preserve">TRG </v>
          </cell>
        </row>
        <row r="2148">
          <cell r="A2148" t="str">
            <v xml:space="preserve">TIU </v>
          </cell>
        </row>
        <row r="2149">
          <cell r="A2149" t="str">
            <v xml:space="preserve">WIR </v>
          </cell>
        </row>
        <row r="2150">
          <cell r="A2150" t="str">
            <v xml:space="preserve">WKA </v>
          </cell>
        </row>
        <row r="2151">
          <cell r="A2151" t="str">
            <v xml:space="preserve">WAG </v>
          </cell>
        </row>
        <row r="2152">
          <cell r="A2152" t="str">
            <v xml:space="preserve">WLG </v>
          </cell>
        </row>
        <row r="2153">
          <cell r="A2153" t="str">
            <v xml:space="preserve">WSZ </v>
          </cell>
        </row>
        <row r="2154">
          <cell r="A2154" t="str">
            <v xml:space="preserve">WHK </v>
          </cell>
        </row>
        <row r="2155">
          <cell r="A2155" t="str">
            <v xml:space="preserve">WRE </v>
          </cell>
        </row>
        <row r="2156">
          <cell r="A2156" t="str">
            <v xml:space="preserve">BEF </v>
          </cell>
        </row>
        <row r="2157">
          <cell r="A2157" t="str">
            <v xml:space="preserve">MGA </v>
          </cell>
        </row>
        <row r="2158">
          <cell r="A2158" t="str">
            <v xml:space="preserve">PUZ </v>
          </cell>
        </row>
        <row r="2159">
          <cell r="A2159" t="str">
            <v xml:space="preserve">AMS </v>
          </cell>
        </row>
        <row r="2160">
          <cell r="A2160" t="str">
            <v xml:space="preserve">ENS </v>
          </cell>
        </row>
        <row r="2161">
          <cell r="A2161" t="str">
            <v xml:space="preserve">GRQ </v>
          </cell>
        </row>
        <row r="2162">
          <cell r="A2162" t="str">
            <v xml:space="preserve">LEY </v>
          </cell>
        </row>
        <row r="2163">
          <cell r="A2163" t="str">
            <v xml:space="preserve">MST </v>
          </cell>
        </row>
        <row r="2164">
          <cell r="A2164" t="str">
            <v xml:space="preserve">RTM </v>
          </cell>
        </row>
        <row r="2165">
          <cell r="A2165" t="str">
            <v xml:space="preserve">BON </v>
          </cell>
        </row>
        <row r="2166">
          <cell r="A2166" t="str">
            <v xml:space="preserve">CUR </v>
          </cell>
        </row>
        <row r="2167">
          <cell r="A2167" t="str">
            <v xml:space="preserve">EUX </v>
          </cell>
        </row>
        <row r="2168">
          <cell r="A2168" t="str">
            <v xml:space="preserve">SXM </v>
          </cell>
        </row>
        <row r="2169">
          <cell r="A2169" t="str">
            <v xml:space="preserve">AJY </v>
          </cell>
        </row>
        <row r="2170">
          <cell r="A2170" t="str">
            <v xml:space="preserve">MFQ </v>
          </cell>
        </row>
        <row r="2171">
          <cell r="A2171" t="str">
            <v xml:space="preserve">NIM </v>
          </cell>
        </row>
        <row r="2172">
          <cell r="A2172" t="str">
            <v xml:space="preserve">THZ </v>
          </cell>
        </row>
        <row r="2173">
          <cell r="A2173" t="str">
            <v xml:space="preserve">ZND </v>
          </cell>
        </row>
        <row r="2174">
          <cell r="A2174" t="str">
            <v xml:space="preserve">ABV </v>
          </cell>
        </row>
        <row r="2175">
          <cell r="A2175" t="str">
            <v xml:space="preserve">AKR </v>
          </cell>
        </row>
        <row r="2176">
          <cell r="A2176" t="str">
            <v xml:space="preserve">BNI </v>
          </cell>
        </row>
        <row r="2177">
          <cell r="A2177" t="str">
            <v xml:space="preserve">CBQ </v>
          </cell>
        </row>
        <row r="2178">
          <cell r="A2178" t="str">
            <v xml:space="preserve">ENU </v>
          </cell>
        </row>
        <row r="2179">
          <cell r="A2179" t="str">
            <v xml:space="preserve">IBA </v>
          </cell>
        </row>
        <row r="2180">
          <cell r="A2180" t="str">
            <v xml:space="preserve">ILR </v>
          </cell>
        </row>
        <row r="2181">
          <cell r="A2181" t="str">
            <v xml:space="preserve">JOS </v>
          </cell>
        </row>
        <row r="2182">
          <cell r="A2182" t="str">
            <v xml:space="preserve">KAD </v>
          </cell>
        </row>
        <row r="2183">
          <cell r="A2183" t="str">
            <v xml:space="preserve">KAN </v>
          </cell>
        </row>
        <row r="2184">
          <cell r="A2184" t="str">
            <v xml:space="preserve">LOS </v>
          </cell>
        </row>
        <row r="2185">
          <cell r="A2185" t="str">
            <v xml:space="preserve">MIU </v>
          </cell>
        </row>
        <row r="2186">
          <cell r="A2186" t="str">
            <v xml:space="preserve">MXJ </v>
          </cell>
        </row>
        <row r="2187">
          <cell r="A2187" t="str">
            <v xml:space="preserve">PHC </v>
          </cell>
        </row>
        <row r="2188">
          <cell r="A2188" t="str">
            <v xml:space="preserve">SKO </v>
          </cell>
        </row>
        <row r="2189">
          <cell r="A2189" t="str">
            <v xml:space="preserve">YOL </v>
          </cell>
        </row>
        <row r="2190">
          <cell r="A2190" t="str">
            <v xml:space="preserve">ZAR </v>
          </cell>
        </row>
        <row r="2191">
          <cell r="A2191" t="str">
            <v xml:space="preserve">ROP </v>
          </cell>
        </row>
        <row r="2192">
          <cell r="A2192" t="str">
            <v xml:space="preserve">SPN </v>
          </cell>
        </row>
        <row r="2193">
          <cell r="A2193" t="str">
            <v xml:space="preserve">AES </v>
          </cell>
        </row>
        <row r="2194">
          <cell r="A2194" t="str">
            <v xml:space="preserve">ALF </v>
          </cell>
        </row>
        <row r="2195">
          <cell r="A2195" t="str">
            <v xml:space="preserve">ANX </v>
          </cell>
        </row>
        <row r="2196">
          <cell r="A2196" t="str">
            <v xml:space="preserve">BDU </v>
          </cell>
        </row>
        <row r="2197">
          <cell r="A2197" t="str">
            <v xml:space="preserve">BJF </v>
          </cell>
        </row>
        <row r="2198">
          <cell r="A2198" t="str">
            <v xml:space="preserve">BGO </v>
          </cell>
        </row>
        <row r="2199">
          <cell r="A2199" t="str">
            <v xml:space="preserve">BVG </v>
          </cell>
        </row>
        <row r="2200">
          <cell r="A2200" t="str">
            <v xml:space="preserve">BOO </v>
          </cell>
        </row>
        <row r="2201">
          <cell r="A2201" t="str">
            <v xml:space="preserve">BNN </v>
          </cell>
        </row>
        <row r="2202">
          <cell r="A2202" t="str">
            <v xml:space="preserve">EVE </v>
          </cell>
        </row>
        <row r="2203">
          <cell r="A2203" t="str">
            <v xml:space="preserve">VDB </v>
          </cell>
        </row>
        <row r="2204">
          <cell r="A2204" t="str">
            <v xml:space="preserve">FAN </v>
          </cell>
        </row>
        <row r="2205">
          <cell r="A2205" t="str">
            <v xml:space="preserve">FRO </v>
          </cell>
        </row>
        <row r="2206">
          <cell r="A2206" t="str">
            <v xml:space="preserve">FDE </v>
          </cell>
        </row>
        <row r="2207">
          <cell r="A2207" t="str">
            <v xml:space="preserve">DLD </v>
          </cell>
        </row>
        <row r="2208">
          <cell r="A2208" t="str">
            <v xml:space="preserve">HMR </v>
          </cell>
        </row>
        <row r="2209">
          <cell r="A2209" t="str">
            <v xml:space="preserve">HFT </v>
          </cell>
        </row>
        <row r="2210">
          <cell r="A2210" t="str">
            <v xml:space="preserve">HAA </v>
          </cell>
        </row>
        <row r="2211">
          <cell r="A2211" t="str">
            <v xml:space="preserve">HAU </v>
          </cell>
        </row>
        <row r="2212">
          <cell r="A2212" t="str">
            <v xml:space="preserve">HVG </v>
          </cell>
        </row>
        <row r="2213">
          <cell r="A2213" t="str">
            <v xml:space="preserve">QKX </v>
          </cell>
        </row>
        <row r="2214">
          <cell r="A2214" t="str">
            <v xml:space="preserve">KKN </v>
          </cell>
        </row>
        <row r="2215">
          <cell r="A2215" t="str">
            <v xml:space="preserve">KRS </v>
          </cell>
        </row>
        <row r="2216">
          <cell r="A2216" t="str">
            <v xml:space="preserve">KSU </v>
          </cell>
        </row>
        <row r="2217">
          <cell r="A2217" t="str">
            <v xml:space="preserve">LKL </v>
          </cell>
        </row>
        <row r="2218">
          <cell r="A2218" t="str">
            <v xml:space="preserve">SRP </v>
          </cell>
        </row>
        <row r="2219">
          <cell r="A2219" t="str">
            <v xml:space="preserve">LKN </v>
          </cell>
        </row>
        <row r="2220">
          <cell r="A2220" t="str">
            <v xml:space="preserve">LYR </v>
          </cell>
        </row>
        <row r="2221">
          <cell r="A2221" t="str">
            <v xml:space="preserve">MEH </v>
          </cell>
        </row>
        <row r="2222">
          <cell r="A2222" t="str">
            <v xml:space="preserve">MQN </v>
          </cell>
        </row>
        <row r="2223">
          <cell r="A2223" t="str">
            <v xml:space="preserve">MOL </v>
          </cell>
        </row>
        <row r="2224">
          <cell r="A2224" t="str">
            <v xml:space="preserve">MJF </v>
          </cell>
        </row>
        <row r="2225">
          <cell r="A2225" t="str">
            <v xml:space="preserve">RYG </v>
          </cell>
        </row>
        <row r="2226">
          <cell r="A2226" t="str">
            <v xml:space="preserve">OSY </v>
          </cell>
        </row>
        <row r="2227">
          <cell r="A2227" t="str">
            <v xml:space="preserve">NVK </v>
          </cell>
        </row>
        <row r="2228">
          <cell r="A2228" t="str">
            <v xml:space="preserve">NTB </v>
          </cell>
        </row>
        <row r="2229">
          <cell r="A2229" t="str">
            <v xml:space="preserve">OLA </v>
          </cell>
        </row>
        <row r="2230">
          <cell r="A2230" t="str">
            <v xml:space="preserve">HOV </v>
          </cell>
        </row>
        <row r="2231">
          <cell r="A2231" t="str">
            <v xml:space="preserve">OSL </v>
          </cell>
        </row>
        <row r="2232">
          <cell r="A2232" t="str">
            <v xml:space="preserve">RRS </v>
          </cell>
        </row>
        <row r="2233">
          <cell r="A2233" t="str">
            <v xml:space="preserve">RVK </v>
          </cell>
        </row>
        <row r="2234">
          <cell r="A2234" t="str">
            <v xml:space="preserve">RET </v>
          </cell>
        </row>
        <row r="2235">
          <cell r="A2235" t="str">
            <v xml:space="preserve">SDN </v>
          </cell>
        </row>
        <row r="2236">
          <cell r="A2236" t="str">
            <v xml:space="preserve">TRF </v>
          </cell>
        </row>
        <row r="2237">
          <cell r="A2237" t="str">
            <v xml:space="preserve">SSJ </v>
          </cell>
        </row>
        <row r="2238">
          <cell r="A2238" t="str">
            <v xml:space="preserve">SKE </v>
          </cell>
        </row>
        <row r="2239">
          <cell r="A2239" t="str">
            <v xml:space="preserve">SOG </v>
          </cell>
        </row>
        <row r="2240">
          <cell r="A2240" t="str">
            <v xml:space="preserve">SOJ </v>
          </cell>
        </row>
        <row r="2241">
          <cell r="A2241" t="str">
            <v xml:space="preserve">SVG </v>
          </cell>
        </row>
        <row r="2242">
          <cell r="A2242" t="str">
            <v xml:space="preserve">TRD </v>
          </cell>
        </row>
        <row r="2243">
          <cell r="A2243" t="str">
            <v xml:space="preserve">SKN </v>
          </cell>
        </row>
        <row r="2244">
          <cell r="A2244" t="str">
            <v xml:space="preserve">SVJ </v>
          </cell>
        </row>
        <row r="2245">
          <cell r="A2245" t="str">
            <v xml:space="preserve">TOS </v>
          </cell>
        </row>
        <row r="2246">
          <cell r="A2246" t="str">
            <v xml:space="preserve">VDS </v>
          </cell>
        </row>
        <row r="2247">
          <cell r="A2247" t="str">
            <v xml:space="preserve">VAW </v>
          </cell>
        </row>
        <row r="2248">
          <cell r="A2248" t="str">
            <v xml:space="preserve">KHS </v>
          </cell>
        </row>
        <row r="2249">
          <cell r="A2249" t="str">
            <v xml:space="preserve">MSH </v>
          </cell>
        </row>
        <row r="2250">
          <cell r="A2250" t="str">
            <v xml:space="preserve">MCT </v>
          </cell>
        </row>
        <row r="2251">
          <cell r="A2251" t="str">
            <v xml:space="preserve">SLL </v>
          </cell>
        </row>
        <row r="2252">
          <cell r="A2252" t="str">
            <v xml:space="preserve">TTH </v>
          </cell>
        </row>
        <row r="2253">
          <cell r="A2253" t="str">
            <v xml:space="preserve">GRZ </v>
          </cell>
        </row>
        <row r="2254">
          <cell r="A2254" t="str">
            <v xml:space="preserve">LNZ </v>
          </cell>
        </row>
        <row r="2255">
          <cell r="A2255" t="str">
            <v xml:space="preserve">INN </v>
          </cell>
        </row>
        <row r="2256">
          <cell r="A2256" t="str">
            <v xml:space="preserve">KLU </v>
          </cell>
        </row>
        <row r="2257">
          <cell r="A2257" t="str">
            <v xml:space="preserve">SZG </v>
          </cell>
        </row>
        <row r="2258">
          <cell r="A2258" t="str">
            <v xml:space="preserve">VIE </v>
          </cell>
        </row>
        <row r="2259">
          <cell r="A2259" t="str">
            <v xml:space="preserve">DIL </v>
          </cell>
        </row>
        <row r="2260">
          <cell r="A2260" t="str">
            <v xml:space="preserve">BHV </v>
          </cell>
        </row>
        <row r="2261">
          <cell r="A2261" t="str">
            <v xml:space="preserve">BNP </v>
          </cell>
        </row>
        <row r="2262">
          <cell r="A2262" t="str">
            <v xml:space="preserve">CJL </v>
          </cell>
        </row>
        <row r="2263">
          <cell r="A2263" t="str">
            <v xml:space="preserve">DBA </v>
          </cell>
        </row>
        <row r="2264">
          <cell r="A2264" t="str">
            <v xml:space="preserve">DEA </v>
          </cell>
        </row>
        <row r="2265">
          <cell r="A2265" t="str">
            <v xml:space="preserve">DSK </v>
          </cell>
        </row>
        <row r="2266">
          <cell r="A2266" t="str">
            <v xml:space="preserve">LYP </v>
          </cell>
        </row>
        <row r="2267">
          <cell r="A2267" t="str">
            <v xml:space="preserve">GIL </v>
          </cell>
        </row>
        <row r="2268">
          <cell r="A2268" t="str">
            <v xml:space="preserve">GWD </v>
          </cell>
        </row>
        <row r="2269">
          <cell r="A2269" t="str">
            <v xml:space="preserve">HDD </v>
          </cell>
        </row>
        <row r="2270">
          <cell r="A2270" t="str">
            <v xml:space="preserve">ISB </v>
          </cell>
        </row>
        <row r="2271">
          <cell r="A2271" t="str">
            <v xml:space="preserve">JIW </v>
          </cell>
        </row>
        <row r="2272">
          <cell r="A2272" t="str">
            <v xml:space="preserve">KHI </v>
          </cell>
        </row>
        <row r="2273">
          <cell r="A2273" t="str">
            <v xml:space="preserve">KDD </v>
          </cell>
        </row>
        <row r="2274">
          <cell r="A2274" t="str">
            <v xml:space="preserve">LHE </v>
          </cell>
        </row>
        <row r="2275">
          <cell r="A2275" t="str">
            <v xml:space="preserve">XJM </v>
          </cell>
        </row>
        <row r="2276">
          <cell r="A2276" t="str">
            <v xml:space="preserve">MJD </v>
          </cell>
        </row>
        <row r="2277">
          <cell r="A2277" t="str">
            <v xml:space="preserve">MUX </v>
          </cell>
        </row>
        <row r="2278">
          <cell r="A2278" t="str">
            <v xml:space="preserve">MFG </v>
          </cell>
        </row>
        <row r="2279">
          <cell r="A2279" t="str">
            <v xml:space="preserve">WNS </v>
          </cell>
        </row>
        <row r="2280">
          <cell r="A2280" t="str">
            <v xml:space="preserve">ORW </v>
          </cell>
        </row>
        <row r="2281">
          <cell r="A2281" t="str">
            <v xml:space="preserve">PJG </v>
          </cell>
        </row>
        <row r="2282">
          <cell r="A2282" t="str">
            <v xml:space="preserve">PAJ </v>
          </cell>
        </row>
        <row r="2283">
          <cell r="A2283" t="str">
            <v xml:space="preserve">PSI </v>
          </cell>
        </row>
        <row r="2284">
          <cell r="A2284" t="str">
            <v xml:space="preserve">PEW </v>
          </cell>
        </row>
        <row r="2285">
          <cell r="A2285" t="str">
            <v xml:space="preserve">UET </v>
          </cell>
        </row>
        <row r="2286">
          <cell r="A2286" t="str">
            <v xml:space="preserve">RYK </v>
          </cell>
        </row>
        <row r="2287">
          <cell r="A2287" t="str">
            <v xml:space="preserve">RAZ </v>
          </cell>
        </row>
        <row r="2288">
          <cell r="A2288" t="str">
            <v xml:space="preserve">SDT </v>
          </cell>
        </row>
        <row r="2289">
          <cell r="A2289" t="str">
            <v xml:space="preserve">SBQ </v>
          </cell>
        </row>
        <row r="2290">
          <cell r="A2290" t="str">
            <v xml:space="preserve">KDU </v>
          </cell>
        </row>
        <row r="2291">
          <cell r="A2291" t="str">
            <v xml:space="preserve">SUL </v>
          </cell>
        </row>
        <row r="2292">
          <cell r="A2292" t="str">
            <v xml:space="preserve">SKZ </v>
          </cell>
        </row>
        <row r="2293">
          <cell r="A2293" t="str">
            <v xml:space="preserve">TLB </v>
          </cell>
        </row>
        <row r="2294">
          <cell r="A2294" t="str">
            <v xml:space="preserve">TUK </v>
          </cell>
        </row>
        <row r="2295">
          <cell r="A2295" t="str">
            <v xml:space="preserve">PZH </v>
          </cell>
        </row>
        <row r="2296">
          <cell r="A2296" t="str">
            <v xml:space="preserve">ROR </v>
          </cell>
        </row>
        <row r="2297">
          <cell r="A2297" t="str">
            <v xml:space="preserve">BOC </v>
          </cell>
        </row>
        <row r="2298">
          <cell r="A2298" t="str">
            <v xml:space="preserve">CHX </v>
          </cell>
        </row>
        <row r="2299">
          <cell r="A2299" t="str">
            <v xml:space="preserve">ONX </v>
          </cell>
        </row>
        <row r="2300">
          <cell r="A2300" t="str">
            <v xml:space="preserve">DAV </v>
          </cell>
        </row>
        <row r="2301">
          <cell r="A2301" t="str">
            <v xml:space="preserve">PTY </v>
          </cell>
        </row>
        <row r="2302">
          <cell r="A2302" t="str">
            <v xml:space="preserve">GKA </v>
          </cell>
        </row>
        <row r="2303">
          <cell r="A2303" t="str">
            <v xml:space="preserve">LAE </v>
          </cell>
        </row>
        <row r="2304">
          <cell r="A2304" t="str">
            <v xml:space="preserve">MAG </v>
          </cell>
        </row>
        <row r="2305">
          <cell r="A2305" t="str">
            <v xml:space="preserve">HGU </v>
          </cell>
        </row>
        <row r="2306">
          <cell r="A2306" t="str">
            <v xml:space="preserve">POM </v>
          </cell>
        </row>
        <row r="2307">
          <cell r="A2307" t="str">
            <v xml:space="preserve">RAB </v>
          </cell>
        </row>
        <row r="2308">
          <cell r="A2308" t="str">
            <v xml:space="preserve">WWK </v>
          </cell>
        </row>
        <row r="2309">
          <cell r="A2309" t="str">
            <v xml:space="preserve">ASU </v>
          </cell>
        </row>
        <row r="2310">
          <cell r="A2310" t="str">
            <v xml:space="preserve">ENO </v>
          </cell>
        </row>
        <row r="2311">
          <cell r="A2311" t="str">
            <v xml:space="preserve">ANS </v>
          </cell>
        </row>
        <row r="2312">
          <cell r="A2312" t="str">
            <v xml:space="preserve">ATA </v>
          </cell>
        </row>
        <row r="2313">
          <cell r="A2313" t="str">
            <v xml:space="preserve">AQP </v>
          </cell>
        </row>
        <row r="2314">
          <cell r="A2314" t="str">
            <v xml:space="preserve">AYP </v>
          </cell>
        </row>
        <row r="2315">
          <cell r="A2315" t="str">
            <v xml:space="preserve">CJA </v>
          </cell>
        </row>
        <row r="2316">
          <cell r="A2316" t="str">
            <v xml:space="preserve">CHH </v>
          </cell>
        </row>
        <row r="2317">
          <cell r="A2317" t="str">
            <v xml:space="preserve">CIX </v>
          </cell>
        </row>
        <row r="2318">
          <cell r="A2318" t="str">
            <v xml:space="preserve">CHM </v>
          </cell>
        </row>
        <row r="2319">
          <cell r="A2319" t="str">
            <v xml:space="preserve">CUZ </v>
          </cell>
        </row>
        <row r="2320">
          <cell r="A2320" t="str">
            <v xml:space="preserve">HUU </v>
          </cell>
        </row>
        <row r="2321">
          <cell r="A2321" t="str">
            <v xml:space="preserve">IBP </v>
          </cell>
        </row>
        <row r="2322">
          <cell r="A2322" t="str">
            <v xml:space="preserve">IQT </v>
          </cell>
        </row>
        <row r="2323">
          <cell r="A2323" t="str">
            <v xml:space="preserve">JAU </v>
          </cell>
        </row>
        <row r="2324">
          <cell r="A2324" t="str">
            <v xml:space="preserve">JJI </v>
          </cell>
        </row>
        <row r="2325">
          <cell r="A2325" t="str">
            <v xml:space="preserve">JUL </v>
          </cell>
        </row>
        <row r="2326">
          <cell r="A2326" t="str">
            <v xml:space="preserve">LIM </v>
          </cell>
        </row>
        <row r="2327">
          <cell r="A2327" t="str">
            <v xml:space="preserve">PIO </v>
          </cell>
        </row>
        <row r="2328">
          <cell r="A2328" t="str">
            <v xml:space="preserve">PIU </v>
          </cell>
        </row>
        <row r="2329">
          <cell r="A2329" t="str">
            <v xml:space="preserve">PCL </v>
          </cell>
        </row>
        <row r="2330">
          <cell r="A2330" t="str">
            <v xml:space="preserve">PEM </v>
          </cell>
        </row>
        <row r="2331">
          <cell r="A2331" t="str">
            <v xml:space="preserve">RIJ </v>
          </cell>
        </row>
        <row r="2332">
          <cell r="A2332" t="str">
            <v xml:space="preserve">SJA </v>
          </cell>
        </row>
        <row r="2333">
          <cell r="A2333" t="str">
            <v xml:space="preserve">TCQ </v>
          </cell>
        </row>
        <row r="2334">
          <cell r="A2334" t="str">
            <v xml:space="preserve">TYL </v>
          </cell>
        </row>
        <row r="2335">
          <cell r="A2335" t="str">
            <v xml:space="preserve">TPP </v>
          </cell>
        </row>
        <row r="2336">
          <cell r="A2336" t="str">
            <v xml:space="preserve">TGI </v>
          </cell>
        </row>
        <row r="2337">
          <cell r="A2337" t="str">
            <v xml:space="preserve">TRU </v>
          </cell>
        </row>
        <row r="2338">
          <cell r="A2338" t="str">
            <v xml:space="preserve">TBP </v>
          </cell>
        </row>
        <row r="2339">
          <cell r="A2339" t="str">
            <v xml:space="preserve">YMS </v>
          </cell>
        </row>
        <row r="2340">
          <cell r="A2340" t="str">
            <v xml:space="preserve">CRK </v>
          </cell>
        </row>
        <row r="2341">
          <cell r="A2341" t="str">
            <v xml:space="preserve">BCD </v>
          </cell>
        </row>
        <row r="2342">
          <cell r="A2342" t="str">
            <v xml:space="preserve">BGN </v>
          </cell>
        </row>
        <row r="2343">
          <cell r="A2343" t="str">
            <v xml:space="preserve">BAG </v>
          </cell>
        </row>
        <row r="2344">
          <cell r="A2344" t="str">
            <v xml:space="preserve">BQA </v>
          </cell>
        </row>
        <row r="2345">
          <cell r="A2345" t="str">
            <v xml:space="preserve">BSO </v>
          </cell>
        </row>
        <row r="2346">
          <cell r="A2346" t="str">
            <v xml:space="preserve">BPH </v>
          </cell>
        </row>
        <row r="2347">
          <cell r="A2347" t="str">
            <v xml:space="preserve">SGS </v>
          </cell>
        </row>
        <row r="2348">
          <cell r="A2348" t="str">
            <v xml:space="preserve">MPH </v>
          </cell>
        </row>
        <row r="2349">
          <cell r="A2349" t="str">
            <v xml:space="preserve">USU </v>
          </cell>
        </row>
        <row r="2350">
          <cell r="A2350" t="str">
            <v xml:space="preserve">BXU </v>
          </cell>
        </row>
        <row r="2351">
          <cell r="A2351" t="str">
            <v xml:space="preserve">CGY </v>
          </cell>
        </row>
        <row r="2352">
          <cell r="A2352" t="str">
            <v xml:space="preserve">CPP </v>
          </cell>
        </row>
        <row r="2353">
          <cell r="A2353" t="str">
            <v xml:space="preserve">CYP </v>
          </cell>
        </row>
        <row r="2354">
          <cell r="A2354" t="str">
            <v xml:space="preserve">CRM </v>
          </cell>
        </row>
        <row r="2355">
          <cell r="A2355" t="str">
            <v xml:space="preserve">CYZ </v>
          </cell>
        </row>
        <row r="2356">
          <cell r="A2356" t="str">
            <v xml:space="preserve">CEB </v>
          </cell>
        </row>
        <row r="2357">
          <cell r="A2357" t="str">
            <v xml:space="preserve">CBO </v>
          </cell>
        </row>
        <row r="2358">
          <cell r="A2358" t="str">
            <v xml:space="preserve">CYU </v>
          </cell>
        </row>
        <row r="2359">
          <cell r="A2359" t="str">
            <v xml:space="preserve">DTE </v>
          </cell>
        </row>
        <row r="2360">
          <cell r="A2360" t="str">
            <v xml:space="preserve">DVO </v>
          </cell>
        </row>
        <row r="2361">
          <cell r="A2361" t="str">
            <v xml:space="preserve">DPL </v>
          </cell>
        </row>
        <row r="2362">
          <cell r="A2362" t="str">
            <v xml:space="preserve">DGT </v>
          </cell>
        </row>
        <row r="2363">
          <cell r="A2363" t="str">
            <v xml:space="preserve">MRQ </v>
          </cell>
        </row>
        <row r="2364">
          <cell r="A2364" t="str">
            <v xml:space="preserve">GES </v>
          </cell>
        </row>
        <row r="2365">
          <cell r="A2365" t="str">
            <v xml:space="preserve">SAA </v>
          </cell>
        </row>
        <row r="2366">
          <cell r="A2366" t="str">
            <v xml:space="preserve">HIL </v>
          </cell>
        </row>
        <row r="2367">
          <cell r="A2367" t="str">
            <v xml:space="preserve">IGN </v>
          </cell>
        </row>
        <row r="2368">
          <cell r="A2368" t="str">
            <v xml:space="preserve">ILO </v>
          </cell>
        </row>
        <row r="2369">
          <cell r="A2369" t="str">
            <v xml:space="preserve">IPE </v>
          </cell>
        </row>
        <row r="2370">
          <cell r="A2370" t="str">
            <v xml:space="preserve">JOL </v>
          </cell>
        </row>
        <row r="2371">
          <cell r="A2371" t="str">
            <v xml:space="preserve">KLO </v>
          </cell>
        </row>
        <row r="2372">
          <cell r="A2372" t="str">
            <v xml:space="preserve">LAO </v>
          </cell>
        </row>
        <row r="2373">
          <cell r="A2373" t="str">
            <v xml:space="preserve">LGP </v>
          </cell>
        </row>
        <row r="2374">
          <cell r="A2374" t="str">
            <v xml:space="preserve">LLY </v>
          </cell>
        </row>
        <row r="2375">
          <cell r="A2375" t="str">
            <v xml:space="preserve">LBX </v>
          </cell>
        </row>
        <row r="2376">
          <cell r="A2376" t="str">
            <v xml:space="preserve">MLP </v>
          </cell>
        </row>
        <row r="2377">
          <cell r="A2377" t="str">
            <v xml:space="preserve">CGM </v>
          </cell>
        </row>
        <row r="2378">
          <cell r="A2378" t="str">
            <v xml:space="preserve">MBO </v>
          </cell>
        </row>
        <row r="2379">
          <cell r="A2379" t="str">
            <v xml:space="preserve">MNL </v>
          </cell>
        </row>
        <row r="2380">
          <cell r="A2380" t="str">
            <v xml:space="preserve">CDY </v>
          </cell>
        </row>
        <row r="2381">
          <cell r="A2381" t="str">
            <v xml:space="preserve">MBT </v>
          </cell>
        </row>
        <row r="2382">
          <cell r="A2382" t="str">
            <v xml:space="preserve">MXI </v>
          </cell>
        </row>
        <row r="2383">
          <cell r="A2383" t="str">
            <v xml:space="preserve">WNP </v>
          </cell>
        </row>
        <row r="2384">
          <cell r="A2384" t="str">
            <v xml:space="preserve">OMC </v>
          </cell>
        </row>
        <row r="2385">
          <cell r="A2385" t="str">
            <v xml:space="preserve">OZC </v>
          </cell>
        </row>
        <row r="2386">
          <cell r="A2386" t="str">
            <v xml:space="preserve">PAG </v>
          </cell>
        </row>
        <row r="2387">
          <cell r="A2387" t="str">
            <v xml:space="preserve">PPS </v>
          </cell>
        </row>
        <row r="2388">
          <cell r="A2388" t="str">
            <v xml:space="preserve">RXS </v>
          </cell>
        </row>
        <row r="2389">
          <cell r="A2389" t="str">
            <v xml:space="preserve">SIA </v>
          </cell>
        </row>
        <row r="2390">
          <cell r="A2390" t="str">
            <v xml:space="preserve">SFS </v>
          </cell>
        </row>
        <row r="2391">
          <cell r="A2391" t="str">
            <v xml:space="preserve">AAV </v>
          </cell>
        </row>
        <row r="2392">
          <cell r="A2392" t="str">
            <v xml:space="preserve">SUG </v>
          </cell>
        </row>
        <row r="2393">
          <cell r="A2393" t="str">
            <v xml:space="preserve">TBH </v>
          </cell>
        </row>
        <row r="2394">
          <cell r="A2394" t="str">
            <v xml:space="preserve">TAC </v>
          </cell>
        </row>
        <row r="2395">
          <cell r="A2395" t="str">
            <v xml:space="preserve">TAG </v>
          </cell>
        </row>
        <row r="2396">
          <cell r="A2396" t="str">
            <v xml:space="preserve">TDG </v>
          </cell>
        </row>
        <row r="2397">
          <cell r="A2397" t="str">
            <v xml:space="preserve">TUG </v>
          </cell>
        </row>
        <row r="2398">
          <cell r="A2398" t="str">
            <v xml:space="preserve">VGN </v>
          </cell>
        </row>
        <row r="2399">
          <cell r="A2399" t="str">
            <v xml:space="preserve">VRC </v>
          </cell>
        </row>
        <row r="2400">
          <cell r="A2400" t="str">
            <v xml:space="preserve">ZAM </v>
          </cell>
        </row>
        <row r="2401">
          <cell r="A2401" t="str">
            <v xml:space="preserve">BZG </v>
          </cell>
        </row>
        <row r="2402">
          <cell r="A2402" t="str">
            <v xml:space="preserve">GDN </v>
          </cell>
        </row>
        <row r="2403">
          <cell r="A2403" t="str">
            <v xml:space="preserve">KRK </v>
          </cell>
        </row>
        <row r="2404">
          <cell r="A2404" t="str">
            <v xml:space="preserve">LCJ </v>
          </cell>
        </row>
        <row r="2405">
          <cell r="A2405" t="str">
            <v xml:space="preserve">POZ </v>
          </cell>
        </row>
        <row r="2406">
          <cell r="A2406" t="str">
            <v xml:space="preserve">KTW </v>
          </cell>
        </row>
        <row r="2407">
          <cell r="A2407" t="str">
            <v xml:space="preserve">RZE </v>
          </cell>
        </row>
        <row r="2408">
          <cell r="A2408" t="str">
            <v xml:space="preserve">SZZ </v>
          </cell>
        </row>
        <row r="2409">
          <cell r="A2409" t="str">
            <v xml:space="preserve">SZY </v>
          </cell>
        </row>
        <row r="2410">
          <cell r="A2410" t="str">
            <v xml:space="preserve">WAW </v>
          </cell>
        </row>
        <row r="2411">
          <cell r="A2411" t="str">
            <v xml:space="preserve">WRO </v>
          </cell>
        </row>
        <row r="2412">
          <cell r="A2412" t="str">
            <v xml:space="preserve">IEG </v>
          </cell>
        </row>
        <row r="2413">
          <cell r="A2413" t="str">
            <v xml:space="preserve">BGZ </v>
          </cell>
        </row>
        <row r="2414">
          <cell r="A2414" t="str">
            <v xml:space="preserve">BGC </v>
          </cell>
        </row>
        <row r="2415">
          <cell r="A2415" t="str">
            <v xml:space="preserve">CHV </v>
          </cell>
        </row>
        <row r="2416">
          <cell r="A2416" t="str">
            <v xml:space="preserve">CBP </v>
          </cell>
        </row>
        <row r="2417">
          <cell r="A2417" t="str">
            <v xml:space="preserve">CVU </v>
          </cell>
        </row>
        <row r="2418">
          <cell r="A2418" t="str">
            <v xml:space="preserve">COV </v>
          </cell>
        </row>
        <row r="2419">
          <cell r="A2419" t="str">
            <v xml:space="preserve">HOR </v>
          </cell>
        </row>
        <row r="2420">
          <cell r="A2420" t="str">
            <v xml:space="preserve">FAO </v>
          </cell>
        </row>
        <row r="2421">
          <cell r="A2421" t="str">
            <v xml:space="preserve">FLW </v>
          </cell>
        </row>
        <row r="2422">
          <cell r="A2422" t="str">
            <v xml:space="preserve">FNC </v>
          </cell>
        </row>
        <row r="2423">
          <cell r="A2423" t="str">
            <v xml:space="preserve">GRW </v>
          </cell>
        </row>
        <row r="2424">
          <cell r="A2424" t="str">
            <v xml:space="preserve">PIX </v>
          </cell>
        </row>
        <row r="2425">
          <cell r="A2425" t="str">
            <v xml:space="preserve">LIS </v>
          </cell>
        </row>
        <row r="2426">
          <cell r="A2426" t="str">
            <v xml:space="preserve">PRM </v>
          </cell>
        </row>
        <row r="2427">
          <cell r="A2427" t="str">
            <v xml:space="preserve">OPO </v>
          </cell>
        </row>
        <row r="2428">
          <cell r="A2428" t="str">
            <v xml:space="preserve">PXO </v>
          </cell>
        </row>
        <row r="2429">
          <cell r="A2429" t="str">
            <v xml:space="preserve">SMA </v>
          </cell>
        </row>
        <row r="2430">
          <cell r="A2430" t="str">
            <v xml:space="preserve">SJZ </v>
          </cell>
        </row>
        <row r="2431">
          <cell r="A2431" t="str">
            <v xml:space="preserve">PDL </v>
          </cell>
        </row>
        <row r="2432">
          <cell r="A2432" t="str">
            <v xml:space="preserve">SIE </v>
          </cell>
        </row>
        <row r="2433">
          <cell r="A2433" t="str">
            <v xml:space="preserve">VRL </v>
          </cell>
        </row>
        <row r="2434">
          <cell r="A2434" t="str">
            <v xml:space="preserve">VSE </v>
          </cell>
        </row>
        <row r="2435">
          <cell r="A2435" t="str">
            <v xml:space="preserve">BQN </v>
          </cell>
        </row>
        <row r="2436">
          <cell r="A2436" t="str">
            <v xml:space="preserve">ABO </v>
          </cell>
        </row>
        <row r="2437">
          <cell r="A2437" t="str">
            <v xml:space="preserve">FAJ </v>
          </cell>
        </row>
        <row r="2438">
          <cell r="A2438" t="str">
            <v xml:space="preserve">CPX </v>
          </cell>
        </row>
        <row r="2439">
          <cell r="A2439" t="str">
            <v xml:space="preserve">VQS </v>
          </cell>
        </row>
        <row r="2440">
          <cell r="A2440" t="str">
            <v xml:space="preserve">MAZ </v>
          </cell>
        </row>
        <row r="2441">
          <cell r="A2441" t="str">
            <v xml:space="preserve">PSE </v>
          </cell>
        </row>
        <row r="2442">
          <cell r="A2442" t="str">
            <v xml:space="preserve">RUN </v>
          </cell>
        </row>
        <row r="2443">
          <cell r="A2443" t="str">
            <v xml:space="preserve">KME </v>
          </cell>
        </row>
        <row r="2444">
          <cell r="A2444" t="str">
            <v xml:space="preserve">KGL </v>
          </cell>
        </row>
        <row r="2445">
          <cell r="A2445" t="str">
            <v xml:space="preserve">ARW </v>
          </cell>
        </row>
        <row r="2446">
          <cell r="A2446" t="str">
            <v xml:space="preserve">BCM </v>
          </cell>
        </row>
        <row r="2447">
          <cell r="A2447" t="str">
            <v xml:space="preserve">BAY </v>
          </cell>
        </row>
        <row r="2448">
          <cell r="A2448" t="str">
            <v xml:space="preserve">BBU </v>
          </cell>
        </row>
        <row r="2449">
          <cell r="A2449" t="str">
            <v xml:space="preserve">OTP </v>
          </cell>
        </row>
        <row r="2450">
          <cell r="A2450" t="str">
            <v xml:space="preserve">CSB </v>
          </cell>
        </row>
        <row r="2451">
          <cell r="A2451" t="str">
            <v xml:space="preserve">CLJ </v>
          </cell>
        </row>
        <row r="2452">
          <cell r="A2452" t="str">
            <v xml:space="preserve">CND </v>
          </cell>
        </row>
        <row r="2453">
          <cell r="A2453" t="str">
            <v xml:space="preserve">CRA </v>
          </cell>
        </row>
        <row r="2454">
          <cell r="A2454" t="str">
            <v xml:space="preserve">IAS </v>
          </cell>
        </row>
        <row r="2455">
          <cell r="A2455" t="str">
            <v xml:space="preserve">OMR </v>
          </cell>
        </row>
        <row r="2456">
          <cell r="A2456" t="str">
            <v xml:space="preserve">SUJ </v>
          </cell>
        </row>
        <row r="2457">
          <cell r="A2457" t="str">
            <v xml:space="preserve">SBZ </v>
          </cell>
        </row>
        <row r="2458">
          <cell r="A2458" t="str">
            <v xml:space="preserve">SCV </v>
          </cell>
        </row>
        <row r="2459">
          <cell r="A2459" t="str">
            <v xml:space="preserve">TGM </v>
          </cell>
        </row>
        <row r="2460">
          <cell r="A2460" t="str">
            <v xml:space="preserve">TSR </v>
          </cell>
        </row>
        <row r="2461">
          <cell r="A2461" t="str">
            <v xml:space="preserve">TCE </v>
          </cell>
        </row>
        <row r="2462">
          <cell r="A2462" t="str">
            <v xml:space="preserve">DYR </v>
          </cell>
        </row>
        <row r="2463">
          <cell r="A2463" t="str">
            <v xml:space="preserve">AAQ </v>
          </cell>
        </row>
        <row r="2464">
          <cell r="A2464" t="str">
            <v xml:space="preserve">ARH </v>
          </cell>
        </row>
        <row r="2465">
          <cell r="A2465" t="str">
            <v xml:space="preserve">ASF </v>
          </cell>
        </row>
        <row r="2466">
          <cell r="A2466" t="str">
            <v xml:space="preserve">BAX </v>
          </cell>
        </row>
        <row r="2467">
          <cell r="A2467" t="str">
            <v xml:space="preserve">EGO </v>
          </cell>
        </row>
        <row r="2468">
          <cell r="A2468" t="str">
            <v xml:space="preserve">BQS </v>
          </cell>
        </row>
        <row r="2469">
          <cell r="A2469" t="str">
            <v xml:space="preserve">BTK </v>
          </cell>
        </row>
        <row r="2470">
          <cell r="A2470" t="str">
            <v xml:space="preserve">CSY </v>
          </cell>
        </row>
        <row r="2471">
          <cell r="A2471" t="str">
            <v xml:space="preserve">CEK </v>
          </cell>
        </row>
        <row r="2472">
          <cell r="A2472" t="str">
            <v xml:space="preserve">HTA </v>
          </cell>
        </row>
        <row r="2473">
          <cell r="A2473" t="str">
            <v xml:space="preserve">CNN </v>
          </cell>
        </row>
        <row r="2474">
          <cell r="A2474" t="str">
            <v xml:space="preserve">SVX </v>
          </cell>
        </row>
        <row r="2475">
          <cell r="A2475" t="str">
            <v xml:space="preserve">KGD </v>
          </cell>
        </row>
        <row r="2476">
          <cell r="A2476" t="str">
            <v xml:space="preserve">KZN </v>
          </cell>
        </row>
        <row r="2477">
          <cell r="A2477" t="str">
            <v xml:space="preserve">KEJ </v>
          </cell>
        </row>
        <row r="2478">
          <cell r="A2478" t="str">
            <v xml:space="preserve">KHV </v>
          </cell>
        </row>
        <row r="2479">
          <cell r="A2479" t="str">
            <v xml:space="preserve">KRR </v>
          </cell>
        </row>
        <row r="2480">
          <cell r="A2480" t="str">
            <v xml:space="preserve">KJA </v>
          </cell>
        </row>
        <row r="2481">
          <cell r="A2481" t="str">
            <v xml:space="preserve">GDX </v>
          </cell>
        </row>
        <row r="2482">
          <cell r="A2482" t="str">
            <v xml:space="preserve">MQF </v>
          </cell>
        </row>
        <row r="2483">
          <cell r="A2483" t="str">
            <v xml:space="preserve">MRV </v>
          </cell>
        </row>
        <row r="2484">
          <cell r="A2484" t="str">
            <v xml:space="preserve">MJZ </v>
          </cell>
        </row>
        <row r="2485">
          <cell r="A2485" t="str">
            <v xml:space="preserve">SVO </v>
          </cell>
        </row>
        <row r="2486">
          <cell r="A2486" t="str">
            <v xml:space="preserve">DME </v>
          </cell>
        </row>
        <row r="2487">
          <cell r="A2487" t="str">
            <v xml:space="preserve">VKO </v>
          </cell>
        </row>
        <row r="2488">
          <cell r="A2488" t="str">
            <v xml:space="preserve">MMK </v>
          </cell>
        </row>
        <row r="2489">
          <cell r="A2489" t="str">
            <v xml:space="preserve">NAL </v>
          </cell>
        </row>
        <row r="2490">
          <cell r="A2490" t="str">
            <v xml:space="preserve">NJC </v>
          </cell>
        </row>
        <row r="2491">
          <cell r="A2491" t="str">
            <v xml:space="preserve">GOJ </v>
          </cell>
        </row>
        <row r="2492">
          <cell r="A2492" t="str">
            <v xml:space="preserve">NSK </v>
          </cell>
        </row>
        <row r="2493">
          <cell r="A2493" t="str">
            <v xml:space="preserve">NOZ </v>
          </cell>
        </row>
        <row r="2494">
          <cell r="A2494" t="str">
            <v xml:space="preserve">OVB </v>
          </cell>
        </row>
        <row r="2495">
          <cell r="A2495" t="str">
            <v xml:space="preserve">OMS </v>
          </cell>
        </row>
        <row r="2496">
          <cell r="A2496" t="str">
            <v xml:space="preserve">REN </v>
          </cell>
        </row>
        <row r="2497">
          <cell r="A2497" t="str">
            <v xml:space="preserve">OSW </v>
          </cell>
        </row>
        <row r="2498">
          <cell r="A2498" t="str">
            <v xml:space="preserve">PEE </v>
          </cell>
        </row>
        <row r="2499">
          <cell r="A2499" t="str">
            <v xml:space="preserve">PKC </v>
          </cell>
        </row>
        <row r="2500">
          <cell r="A2500" t="str">
            <v xml:space="preserve">PES </v>
          </cell>
        </row>
        <row r="2501">
          <cell r="A2501" t="str">
            <v xml:space="preserve">PWE </v>
          </cell>
        </row>
        <row r="2502">
          <cell r="A2502" t="str">
            <v xml:space="preserve">PYJ </v>
          </cell>
        </row>
        <row r="2503">
          <cell r="A2503" t="str">
            <v xml:space="preserve">PVS </v>
          </cell>
        </row>
        <row r="2504">
          <cell r="A2504" t="str">
            <v xml:space="preserve">PKV </v>
          </cell>
        </row>
        <row r="2505">
          <cell r="A2505" t="str">
            <v xml:space="preserve">ROV </v>
          </cell>
        </row>
        <row r="2506">
          <cell r="A2506" t="str">
            <v xml:space="preserve">KUF </v>
          </cell>
        </row>
        <row r="2507">
          <cell r="A2507" t="str">
            <v xml:space="preserve">LED </v>
          </cell>
        </row>
        <row r="2508">
          <cell r="A2508" t="str">
            <v xml:space="preserve">RTW </v>
          </cell>
        </row>
        <row r="2509">
          <cell r="A2509" t="str">
            <v xml:space="preserve">STW </v>
          </cell>
        </row>
        <row r="2510">
          <cell r="A2510" t="str">
            <v xml:space="preserve">SGC </v>
          </cell>
        </row>
        <row r="2511">
          <cell r="A2511" t="str">
            <v xml:space="preserve">SCW </v>
          </cell>
        </row>
        <row r="2512">
          <cell r="A2512" t="str">
            <v xml:space="preserve">UFA </v>
          </cell>
        </row>
        <row r="2513">
          <cell r="A2513" t="str">
            <v xml:space="preserve">UUD </v>
          </cell>
        </row>
        <row r="2514">
          <cell r="A2514" t="str">
            <v xml:space="preserve">OGZ </v>
          </cell>
        </row>
        <row r="2515">
          <cell r="A2515" t="str">
            <v xml:space="preserve">VOG </v>
          </cell>
        </row>
        <row r="2516">
          <cell r="A2516" t="str">
            <v xml:space="preserve">VOZ </v>
          </cell>
        </row>
        <row r="2517">
          <cell r="A2517" t="str">
            <v xml:space="preserve">VVO </v>
          </cell>
        </row>
        <row r="2518">
          <cell r="A2518" t="str">
            <v xml:space="preserve">YKS </v>
          </cell>
        </row>
        <row r="2519">
          <cell r="A2519" t="str">
            <v xml:space="preserve">UUS </v>
          </cell>
        </row>
        <row r="2520">
          <cell r="A2520" t="str">
            <v xml:space="preserve">HIR </v>
          </cell>
        </row>
        <row r="2521">
          <cell r="A2521" t="str">
            <v xml:space="preserve">MUA </v>
          </cell>
        </row>
        <row r="2522">
          <cell r="A2522" t="str">
            <v xml:space="preserve">CIP </v>
          </cell>
        </row>
        <row r="2523">
          <cell r="A2523" t="str">
            <v xml:space="preserve">KAA </v>
          </cell>
        </row>
        <row r="2524">
          <cell r="A2524" t="str">
            <v xml:space="preserve">ZKP </v>
          </cell>
        </row>
        <row r="2525">
          <cell r="A2525" t="str">
            <v xml:space="preserve">KIW </v>
          </cell>
        </row>
        <row r="2526">
          <cell r="A2526" t="str">
            <v xml:space="preserve">LVI </v>
          </cell>
        </row>
        <row r="2527">
          <cell r="A2527" t="str">
            <v xml:space="preserve">LXU </v>
          </cell>
        </row>
        <row r="2528">
          <cell r="A2528" t="str">
            <v xml:space="preserve">LUN </v>
          </cell>
        </row>
        <row r="2529">
          <cell r="A2529" t="str">
            <v xml:space="preserve">MNS </v>
          </cell>
        </row>
        <row r="2530">
          <cell r="A2530" t="str">
            <v xml:space="preserve">MFU </v>
          </cell>
        </row>
        <row r="2531">
          <cell r="A2531" t="str">
            <v xml:space="preserve">MNR </v>
          </cell>
        </row>
        <row r="2532">
          <cell r="A2532" t="str">
            <v xml:space="preserve">NLA </v>
          </cell>
        </row>
        <row r="2533">
          <cell r="A2533" t="str">
            <v xml:space="preserve">SLI </v>
          </cell>
        </row>
        <row r="2534">
          <cell r="A2534" t="str">
            <v xml:space="preserve">PCP </v>
          </cell>
        </row>
        <row r="2535">
          <cell r="A2535" t="str">
            <v xml:space="preserve">TMS </v>
          </cell>
        </row>
        <row r="2536">
          <cell r="A2536" t="str">
            <v xml:space="preserve">AHB </v>
          </cell>
        </row>
        <row r="2537">
          <cell r="A2537" t="str">
            <v xml:space="preserve">HOF </v>
          </cell>
        </row>
        <row r="2538">
          <cell r="A2538" t="str">
            <v xml:space="preserve">ABT </v>
          </cell>
        </row>
        <row r="2539">
          <cell r="A2539" t="str">
            <v xml:space="preserve">AJF </v>
          </cell>
        </row>
        <row r="2540">
          <cell r="A2540" t="str">
            <v xml:space="preserve">RAE </v>
          </cell>
        </row>
        <row r="2541">
          <cell r="A2541" t="str">
            <v xml:space="preserve">BHH </v>
          </cell>
        </row>
        <row r="2542">
          <cell r="A2542" t="str">
            <v xml:space="preserve">DMM </v>
          </cell>
        </row>
        <row r="2543">
          <cell r="A2543" t="str">
            <v xml:space="preserve">ELQ </v>
          </cell>
        </row>
        <row r="2544">
          <cell r="A2544" t="str">
            <v xml:space="preserve">GIZ </v>
          </cell>
        </row>
        <row r="2545">
          <cell r="A2545" t="str">
            <v xml:space="preserve">URY </v>
          </cell>
        </row>
        <row r="2546">
          <cell r="A2546" t="str">
            <v xml:space="preserve">HAS </v>
          </cell>
        </row>
        <row r="2547">
          <cell r="A2547" t="str">
            <v xml:space="preserve">JED </v>
          </cell>
        </row>
        <row r="2548">
          <cell r="A2548" t="str">
            <v xml:space="preserve">HBT </v>
          </cell>
        </row>
        <row r="2549">
          <cell r="A2549" t="str">
            <v xml:space="preserve">MED </v>
          </cell>
        </row>
        <row r="2550">
          <cell r="A2550" t="str">
            <v xml:space="preserve">EAM </v>
          </cell>
        </row>
        <row r="2551">
          <cell r="A2551" t="str">
            <v xml:space="preserve">EPA </v>
          </cell>
        </row>
        <row r="2552">
          <cell r="A2552" t="str">
            <v xml:space="preserve">RAH </v>
          </cell>
        </row>
        <row r="2553">
          <cell r="A2553" t="str">
            <v xml:space="preserve">RUH </v>
          </cell>
        </row>
        <row r="2554">
          <cell r="A2554" t="str">
            <v xml:space="preserve">ESH </v>
          </cell>
        </row>
        <row r="2555">
          <cell r="A2555" t="str">
            <v xml:space="preserve">TUU </v>
          </cell>
        </row>
        <row r="2556">
          <cell r="A2556" t="str">
            <v xml:space="preserve">TIF </v>
          </cell>
        </row>
        <row r="2557">
          <cell r="A2557" t="str">
            <v xml:space="preserve">TUI </v>
          </cell>
        </row>
        <row r="2558">
          <cell r="A2558" t="str">
            <v xml:space="preserve">EWD </v>
          </cell>
        </row>
        <row r="2559">
          <cell r="A2559" t="str">
            <v xml:space="preserve">EJH </v>
          </cell>
        </row>
        <row r="2560">
          <cell r="A2560" t="str">
            <v xml:space="preserve">YNB </v>
          </cell>
        </row>
        <row r="2561">
          <cell r="A2561" t="str">
            <v xml:space="preserve">AGH </v>
          </cell>
        </row>
        <row r="2562">
          <cell r="A2562" t="str">
            <v xml:space="preserve">AJR </v>
          </cell>
        </row>
        <row r="2563">
          <cell r="A2563" t="str">
            <v xml:space="preserve">BLE </v>
          </cell>
        </row>
        <row r="2564">
          <cell r="A2564" t="str">
            <v xml:space="preserve">EKT </v>
          </cell>
        </row>
        <row r="2565">
          <cell r="A2565" t="str">
            <v xml:space="preserve">GEV </v>
          </cell>
        </row>
        <row r="2566">
          <cell r="A2566" t="str">
            <v xml:space="preserve">GVX </v>
          </cell>
        </row>
        <row r="2567">
          <cell r="A2567" t="str">
            <v xml:space="preserve">GSE </v>
          </cell>
        </row>
        <row r="2568">
          <cell r="A2568" t="str">
            <v xml:space="preserve">HFS </v>
          </cell>
        </row>
        <row r="2569">
          <cell r="A2569" t="str">
            <v xml:space="preserve">HAD </v>
          </cell>
        </row>
        <row r="2570">
          <cell r="A2570" t="str">
            <v xml:space="preserve">HMV </v>
          </cell>
        </row>
        <row r="2571">
          <cell r="A2571" t="str">
            <v xml:space="preserve">HUV </v>
          </cell>
        </row>
        <row r="2572">
          <cell r="A2572" t="str">
            <v xml:space="preserve">HLF </v>
          </cell>
        </row>
        <row r="2573">
          <cell r="A2573" t="str">
            <v xml:space="preserve">IDB </v>
          </cell>
        </row>
        <row r="2574">
          <cell r="A2574" t="str">
            <v xml:space="preserve">JKG </v>
          </cell>
        </row>
        <row r="2575">
          <cell r="A2575" t="str">
            <v xml:space="preserve">KLR </v>
          </cell>
        </row>
        <row r="2576">
          <cell r="A2576" t="str">
            <v xml:space="preserve">KSK </v>
          </cell>
        </row>
        <row r="2577">
          <cell r="A2577" t="str">
            <v xml:space="preserve">KSD </v>
          </cell>
        </row>
        <row r="2578">
          <cell r="A2578" t="str">
            <v xml:space="preserve">KRN </v>
          </cell>
        </row>
        <row r="2579">
          <cell r="A2579" t="str">
            <v xml:space="preserve">KRF </v>
          </cell>
        </row>
        <row r="2580">
          <cell r="A2580" t="str">
            <v xml:space="preserve">KID </v>
          </cell>
        </row>
        <row r="2581">
          <cell r="A2581" t="str">
            <v xml:space="preserve">GOT </v>
          </cell>
        </row>
        <row r="2582">
          <cell r="A2582" t="str">
            <v xml:space="preserve">LDK </v>
          </cell>
        </row>
        <row r="2583">
          <cell r="A2583" t="str">
            <v xml:space="preserve">LPI </v>
          </cell>
        </row>
        <row r="2584">
          <cell r="A2584" t="str">
            <v xml:space="preserve">LLA </v>
          </cell>
        </row>
        <row r="2585">
          <cell r="A2585" t="str">
            <v xml:space="preserve">LYC </v>
          </cell>
        </row>
        <row r="2586">
          <cell r="A2586" t="str">
            <v xml:space="preserve">MMX </v>
          </cell>
        </row>
        <row r="2587">
          <cell r="A2587" t="str">
            <v xml:space="preserve">MXX </v>
          </cell>
        </row>
        <row r="2588">
          <cell r="A2588" t="str">
            <v xml:space="preserve">NRK </v>
          </cell>
        </row>
        <row r="2589">
          <cell r="A2589" t="str">
            <v xml:space="preserve">ORB </v>
          </cell>
        </row>
        <row r="2590">
          <cell r="A2590" t="str">
            <v xml:space="preserve">OER </v>
          </cell>
        </row>
        <row r="2591">
          <cell r="A2591" t="str">
            <v xml:space="preserve">OSK </v>
          </cell>
        </row>
        <row r="2592">
          <cell r="A2592" t="str">
            <v xml:space="preserve">PJA </v>
          </cell>
        </row>
        <row r="2593">
          <cell r="A2593" t="str">
            <v xml:space="preserve">RNB </v>
          </cell>
        </row>
        <row r="2594">
          <cell r="A2594" t="str">
            <v xml:space="preserve">SFT </v>
          </cell>
        </row>
        <row r="2595">
          <cell r="A2595" t="str">
            <v xml:space="preserve">KVB </v>
          </cell>
        </row>
        <row r="2596">
          <cell r="A2596" t="str">
            <v xml:space="preserve">SOO </v>
          </cell>
        </row>
        <row r="2597">
          <cell r="A2597" t="str">
            <v xml:space="preserve">NYO </v>
          </cell>
        </row>
        <row r="2598">
          <cell r="A2598" t="str">
            <v xml:space="preserve">ARN </v>
          </cell>
        </row>
        <row r="2599">
          <cell r="A2599" t="str">
            <v xml:space="preserve">BMA </v>
          </cell>
        </row>
        <row r="2600">
          <cell r="A2600" t="str">
            <v xml:space="preserve">SQO </v>
          </cell>
        </row>
        <row r="2601">
          <cell r="A2601" t="str">
            <v xml:space="preserve">SDL </v>
          </cell>
        </row>
        <row r="2602">
          <cell r="A2602" t="str">
            <v xml:space="preserve">EVG </v>
          </cell>
        </row>
        <row r="2603">
          <cell r="A2603" t="str">
            <v xml:space="preserve">TYF </v>
          </cell>
        </row>
        <row r="2604">
          <cell r="A2604" t="str">
            <v xml:space="preserve">THN </v>
          </cell>
        </row>
        <row r="2605">
          <cell r="A2605" t="str">
            <v xml:space="preserve">UME </v>
          </cell>
        </row>
        <row r="2606">
          <cell r="A2606" t="str">
            <v xml:space="preserve">VST </v>
          </cell>
        </row>
        <row r="2607">
          <cell r="A2607" t="str">
            <v xml:space="preserve">VVK </v>
          </cell>
        </row>
        <row r="2608">
          <cell r="A2608" t="str">
            <v xml:space="preserve">VXO </v>
          </cell>
        </row>
        <row r="2609">
          <cell r="A2609" t="str">
            <v xml:space="preserve">VHM </v>
          </cell>
        </row>
        <row r="2610">
          <cell r="A2610" t="str">
            <v xml:space="preserve">VBY </v>
          </cell>
        </row>
        <row r="2611">
          <cell r="A2611" t="str">
            <v xml:space="preserve">BRN </v>
          </cell>
        </row>
        <row r="2612">
          <cell r="A2612" t="str">
            <v xml:space="preserve">GVA </v>
          </cell>
        </row>
        <row r="2613">
          <cell r="A2613" t="str">
            <v xml:space="preserve">LUG </v>
          </cell>
        </row>
        <row r="2614">
          <cell r="A2614" t="str">
            <v xml:space="preserve">SMV </v>
          </cell>
        </row>
        <row r="2615">
          <cell r="A2615" t="str">
            <v xml:space="preserve">SIR </v>
          </cell>
        </row>
        <row r="2616">
          <cell r="A2616" t="str">
            <v xml:space="preserve">ACH </v>
          </cell>
        </row>
        <row r="2617">
          <cell r="A2617" t="str">
            <v xml:space="preserve">ZRH </v>
          </cell>
        </row>
        <row r="2618">
          <cell r="A2618" t="str">
            <v xml:space="preserve">BXE </v>
          </cell>
        </row>
        <row r="2619">
          <cell r="A2619" t="str">
            <v xml:space="preserve">CSK </v>
          </cell>
        </row>
        <row r="2620">
          <cell r="A2620" t="str">
            <v xml:space="preserve">DKR </v>
          </cell>
        </row>
        <row r="2621">
          <cell r="A2621" t="str">
            <v xml:space="preserve">KLC </v>
          </cell>
        </row>
        <row r="2622">
          <cell r="A2622" t="str">
            <v xml:space="preserve">KGG </v>
          </cell>
        </row>
        <row r="2623">
          <cell r="A2623" t="str">
            <v xml:space="preserve">KDA </v>
          </cell>
        </row>
        <row r="2624">
          <cell r="A2624" t="str">
            <v xml:space="preserve">MAX </v>
          </cell>
        </row>
        <row r="2625">
          <cell r="A2625" t="str">
            <v xml:space="preserve">POD </v>
          </cell>
        </row>
        <row r="2626">
          <cell r="A2626" t="str">
            <v xml:space="preserve">RDT </v>
          </cell>
        </row>
        <row r="2627">
          <cell r="A2627" t="str">
            <v xml:space="preserve">SMY </v>
          </cell>
        </row>
        <row r="2628">
          <cell r="A2628" t="str">
            <v xml:space="preserve">XLS </v>
          </cell>
        </row>
        <row r="2629">
          <cell r="A2629" t="str">
            <v xml:space="preserve">TUD </v>
          </cell>
        </row>
        <row r="2630">
          <cell r="A2630" t="str">
            <v xml:space="preserve">ZIG </v>
          </cell>
        </row>
        <row r="2631">
          <cell r="A2631" t="str">
            <v xml:space="preserve">BEG </v>
          </cell>
        </row>
        <row r="2632">
          <cell r="A2632" t="str">
            <v xml:space="preserve">INI </v>
          </cell>
        </row>
        <row r="2633">
          <cell r="A2633" t="str">
            <v xml:space="preserve">ZZE </v>
          </cell>
        </row>
        <row r="2634">
          <cell r="A2634" t="str">
            <v xml:space="preserve">BDI </v>
          </cell>
        </row>
        <row r="2635">
          <cell r="A2635" t="str">
            <v xml:space="preserve">DEI </v>
          </cell>
        </row>
        <row r="2636">
          <cell r="A2636" t="str">
            <v xml:space="preserve">DES </v>
          </cell>
        </row>
        <row r="2637">
          <cell r="A2637" t="str">
            <v xml:space="preserve">PRI </v>
          </cell>
        </row>
        <row r="2638">
          <cell r="A2638" t="str">
            <v xml:space="preserve">SEZ </v>
          </cell>
        </row>
        <row r="2639">
          <cell r="A2639" t="str">
            <v xml:space="preserve">BTE </v>
          </cell>
        </row>
        <row r="2640">
          <cell r="A2640" t="str">
            <v xml:space="preserve">FNA </v>
          </cell>
        </row>
        <row r="2641">
          <cell r="A2641" t="str">
            <v xml:space="preserve">HGS </v>
          </cell>
        </row>
        <row r="2642">
          <cell r="A2642" t="str">
            <v xml:space="preserve">KEN </v>
          </cell>
        </row>
        <row r="2643">
          <cell r="A2643" t="str">
            <v xml:space="preserve">WYE </v>
          </cell>
        </row>
        <row r="2644">
          <cell r="A2644" t="str">
            <v xml:space="preserve">BUQ </v>
          </cell>
        </row>
        <row r="2645">
          <cell r="A2645" t="str">
            <v xml:space="preserve">BFO </v>
          </cell>
        </row>
        <row r="2646">
          <cell r="A2646" t="str">
            <v xml:space="preserve">GWE </v>
          </cell>
        </row>
        <row r="2647">
          <cell r="A2647" t="str">
            <v xml:space="preserve">HRE </v>
          </cell>
        </row>
        <row r="2648">
          <cell r="A2648" t="str">
            <v xml:space="preserve">WKI </v>
          </cell>
        </row>
        <row r="2649">
          <cell r="A2649" t="str">
            <v xml:space="preserve">KAB </v>
          </cell>
        </row>
        <row r="2650">
          <cell r="A2650" t="str">
            <v xml:space="preserve">MVZ </v>
          </cell>
        </row>
        <row r="2651">
          <cell r="A2651" t="str">
            <v xml:space="preserve">UTA </v>
          </cell>
        </row>
        <row r="2652">
          <cell r="A2652" t="str">
            <v xml:space="preserve">VFA </v>
          </cell>
        </row>
        <row r="2653">
          <cell r="A2653" t="str">
            <v xml:space="preserve">SIN </v>
          </cell>
        </row>
        <row r="2654">
          <cell r="A2654" t="str">
            <v xml:space="preserve">KSC </v>
          </cell>
        </row>
        <row r="2655">
          <cell r="A2655" t="str">
            <v xml:space="preserve">PZY </v>
          </cell>
        </row>
        <row r="2656">
          <cell r="A2656" t="str">
            <v xml:space="preserve">TAT </v>
          </cell>
        </row>
        <row r="2657">
          <cell r="A2657" t="str">
            <v xml:space="preserve">BTS </v>
          </cell>
        </row>
        <row r="2658">
          <cell r="A2658" t="str">
            <v xml:space="preserve">SLD </v>
          </cell>
        </row>
        <row r="2659">
          <cell r="A2659" t="str">
            <v xml:space="preserve">ILZ </v>
          </cell>
        </row>
        <row r="2660">
          <cell r="A2660" t="str">
            <v xml:space="preserve">LJU </v>
          </cell>
        </row>
        <row r="2661">
          <cell r="A2661" t="str">
            <v xml:space="preserve">MBX </v>
          </cell>
        </row>
        <row r="2662">
          <cell r="A2662" t="str">
            <v xml:space="preserve">POW </v>
          </cell>
        </row>
        <row r="2663">
          <cell r="A2663" t="str">
            <v xml:space="preserve">BBO </v>
          </cell>
        </row>
        <row r="2664">
          <cell r="A2664" t="str">
            <v xml:space="preserve">CXN </v>
          </cell>
        </row>
        <row r="2665">
          <cell r="A2665" t="str">
            <v xml:space="preserve">KMU </v>
          </cell>
        </row>
        <row r="2666">
          <cell r="A2666" t="str">
            <v xml:space="preserve">MGQ </v>
          </cell>
        </row>
        <row r="2667">
          <cell r="A2667" t="str">
            <v xml:space="preserve">LCG </v>
          </cell>
        </row>
        <row r="2668">
          <cell r="A2668" t="str">
            <v xml:space="preserve">ABC </v>
          </cell>
        </row>
        <row r="2669">
          <cell r="A2669" t="str">
            <v xml:space="preserve">ALC </v>
          </cell>
        </row>
        <row r="2670">
          <cell r="A2670" t="str">
            <v xml:space="preserve">LEI </v>
          </cell>
        </row>
        <row r="2671">
          <cell r="A2671" t="str">
            <v xml:space="preserve">ACE </v>
          </cell>
        </row>
        <row r="2672">
          <cell r="A2672" t="str">
            <v xml:space="preserve">OVD </v>
          </cell>
        </row>
        <row r="2673">
          <cell r="A2673" t="str">
            <v xml:space="preserve">BJZ </v>
          </cell>
        </row>
        <row r="2674">
          <cell r="A2674" t="str">
            <v xml:space="preserve">BCN </v>
          </cell>
        </row>
        <row r="2675">
          <cell r="A2675" t="str">
            <v xml:space="preserve">BIO </v>
          </cell>
        </row>
        <row r="2676">
          <cell r="A2676" t="str">
            <v xml:space="preserve">ODB </v>
          </cell>
        </row>
        <row r="2677">
          <cell r="A2677" t="str">
            <v xml:space="preserve">VDE </v>
          </cell>
        </row>
        <row r="2678">
          <cell r="A2678" t="str">
            <v xml:space="preserve">FUE </v>
          </cell>
        </row>
        <row r="2679">
          <cell r="A2679" t="str">
            <v xml:space="preserve">GRO </v>
          </cell>
        </row>
        <row r="2680">
          <cell r="A2680" t="str">
            <v xml:space="preserve">GRX </v>
          </cell>
        </row>
        <row r="2681">
          <cell r="A2681" t="str">
            <v xml:space="preserve">TFS </v>
          </cell>
        </row>
        <row r="2682">
          <cell r="A2682" t="str">
            <v xml:space="preserve">IBZ </v>
          </cell>
        </row>
        <row r="2683">
          <cell r="A2683" t="str">
            <v xml:space="preserve">XRY </v>
          </cell>
        </row>
        <row r="2684">
          <cell r="A2684" t="str">
            <v xml:space="preserve">GMZ </v>
          </cell>
        </row>
        <row r="2685">
          <cell r="A2685" t="str">
            <v xml:space="preserve">TFN </v>
          </cell>
        </row>
        <row r="2686">
          <cell r="A2686" t="str">
            <v xml:space="preserve">SPC </v>
          </cell>
        </row>
        <row r="2687">
          <cell r="A2687" t="str">
            <v xml:space="preserve">LPA </v>
          </cell>
        </row>
        <row r="2688">
          <cell r="A2688" t="str">
            <v xml:space="preserve">LEN </v>
          </cell>
        </row>
        <row r="2689">
          <cell r="A2689" t="str">
            <v xml:space="preserve">MAD </v>
          </cell>
        </row>
        <row r="2690">
          <cell r="A2690" t="str">
            <v xml:space="preserve">TOJ </v>
          </cell>
        </row>
        <row r="2691">
          <cell r="A2691" t="str">
            <v xml:space="preserve">AGP </v>
          </cell>
        </row>
        <row r="2692">
          <cell r="A2692" t="str">
            <v xml:space="preserve">MLN </v>
          </cell>
        </row>
        <row r="2693">
          <cell r="A2693" t="str">
            <v xml:space="preserve">MAH </v>
          </cell>
        </row>
        <row r="2694">
          <cell r="A2694" t="str">
            <v xml:space="preserve">MJV </v>
          </cell>
        </row>
        <row r="2695">
          <cell r="A2695" t="str">
            <v xml:space="preserve">PMI </v>
          </cell>
        </row>
        <row r="2696">
          <cell r="A2696" t="str">
            <v xml:space="preserve">PNA </v>
          </cell>
        </row>
        <row r="2697">
          <cell r="A2697" t="str">
            <v xml:space="preserve">REU </v>
          </cell>
        </row>
        <row r="2698">
          <cell r="A2698" t="str">
            <v xml:space="preserve">QSA </v>
          </cell>
        </row>
        <row r="2699">
          <cell r="A2699" t="str">
            <v xml:space="preserve">SLM </v>
          </cell>
        </row>
        <row r="2700">
          <cell r="A2700" t="str">
            <v xml:space="preserve">EAS </v>
          </cell>
        </row>
        <row r="2701">
          <cell r="A2701" t="str">
            <v xml:space="preserve">SDR </v>
          </cell>
        </row>
        <row r="2702">
          <cell r="A2702" t="str">
            <v xml:space="preserve">SCQ </v>
          </cell>
        </row>
        <row r="2703">
          <cell r="A2703" t="str">
            <v xml:space="preserve">ZAZ </v>
          </cell>
        </row>
        <row r="2704">
          <cell r="A2704" t="str">
            <v xml:space="preserve">SVQ </v>
          </cell>
        </row>
        <row r="2705">
          <cell r="A2705" t="str">
            <v xml:space="preserve">VLC </v>
          </cell>
        </row>
        <row r="2706">
          <cell r="A2706" t="str">
            <v xml:space="preserve">VLL </v>
          </cell>
        </row>
        <row r="2707">
          <cell r="A2707" t="str">
            <v xml:space="preserve">VGO </v>
          </cell>
        </row>
        <row r="2708">
          <cell r="A2708" t="str">
            <v xml:space="preserve">VIT </v>
          </cell>
        </row>
        <row r="2709">
          <cell r="A2709" t="str">
            <v xml:space="preserve">ADP </v>
          </cell>
        </row>
        <row r="2710">
          <cell r="A2710" t="str">
            <v xml:space="preserve">BTC </v>
          </cell>
        </row>
        <row r="2711">
          <cell r="A2711" t="str">
            <v xml:space="preserve">CMB </v>
          </cell>
        </row>
        <row r="2712">
          <cell r="A2712" t="str">
            <v xml:space="preserve">GOY </v>
          </cell>
        </row>
        <row r="2713">
          <cell r="A2713" t="str">
            <v xml:space="preserve">JAF </v>
          </cell>
        </row>
        <row r="2714">
          <cell r="A2714" t="str">
            <v xml:space="preserve">TRR </v>
          </cell>
        </row>
        <row r="2715">
          <cell r="A2715" t="str">
            <v xml:space="preserve">SLU </v>
          </cell>
        </row>
        <row r="2716">
          <cell r="A2716" t="str">
            <v xml:space="preserve">UVF </v>
          </cell>
        </row>
        <row r="2717">
          <cell r="A2717" t="str">
            <v xml:space="preserve">FSP </v>
          </cell>
        </row>
        <row r="2718">
          <cell r="A2718" t="str">
            <v xml:space="preserve">SVD </v>
          </cell>
        </row>
        <row r="2719">
          <cell r="A2719" t="str">
            <v xml:space="preserve">UNI </v>
          </cell>
        </row>
        <row r="2720">
          <cell r="A2720" t="str">
            <v xml:space="preserve">ALJ </v>
          </cell>
        </row>
        <row r="2721">
          <cell r="A2721" t="str">
            <v xml:space="preserve">BIY </v>
          </cell>
        </row>
        <row r="2722">
          <cell r="A2722" t="str">
            <v xml:space="preserve">BFN </v>
          </cell>
        </row>
        <row r="2723">
          <cell r="A2723" t="str">
            <v xml:space="preserve">CPT </v>
          </cell>
        </row>
        <row r="2724">
          <cell r="A2724" t="str">
            <v xml:space="preserve">CDO </v>
          </cell>
        </row>
        <row r="2725">
          <cell r="A2725" t="str">
            <v xml:space="preserve">DUR </v>
          </cell>
        </row>
        <row r="2726">
          <cell r="A2726" t="str">
            <v xml:space="preserve">VIR </v>
          </cell>
        </row>
        <row r="2727">
          <cell r="A2727" t="str">
            <v xml:space="preserve">ELS </v>
          </cell>
        </row>
        <row r="2728">
          <cell r="A2728" t="str">
            <v xml:space="preserve">EMG </v>
          </cell>
        </row>
        <row r="2729">
          <cell r="A2729" t="str">
            <v xml:space="preserve">FCB </v>
          </cell>
        </row>
        <row r="2730">
          <cell r="A2730" t="str">
            <v xml:space="preserve">GRJ </v>
          </cell>
        </row>
        <row r="2731">
          <cell r="A2731" t="str">
            <v xml:space="preserve">GIY </v>
          </cell>
        </row>
        <row r="2732">
          <cell r="A2732" t="str">
            <v xml:space="preserve">GCJ </v>
          </cell>
        </row>
        <row r="2733">
          <cell r="A2733" t="str">
            <v xml:space="preserve">HRS </v>
          </cell>
        </row>
        <row r="2734">
          <cell r="A2734" t="str">
            <v xml:space="preserve">HLW </v>
          </cell>
        </row>
        <row r="2735">
          <cell r="A2735" t="str">
            <v xml:space="preserve">HDS </v>
          </cell>
        </row>
        <row r="2736">
          <cell r="A2736" t="str">
            <v xml:space="preserve">JNB </v>
          </cell>
        </row>
        <row r="2737">
          <cell r="A2737" t="str">
            <v xml:space="preserve">KIM </v>
          </cell>
        </row>
        <row r="2738">
          <cell r="A2738" t="str">
            <v xml:space="preserve">KLZ </v>
          </cell>
        </row>
        <row r="2739">
          <cell r="A2739" t="str">
            <v xml:space="preserve">KXE </v>
          </cell>
        </row>
        <row r="2740">
          <cell r="A2740" t="str">
            <v xml:space="preserve">KOF </v>
          </cell>
        </row>
        <row r="2741">
          <cell r="A2741" t="str">
            <v xml:space="preserve">KMH </v>
          </cell>
        </row>
        <row r="2742">
          <cell r="A2742" t="str">
            <v xml:space="preserve">LAY </v>
          </cell>
        </row>
        <row r="2743">
          <cell r="A2743" t="str">
            <v xml:space="preserve">SDB </v>
          </cell>
        </row>
        <row r="2744">
          <cell r="A2744" t="str">
            <v xml:space="preserve">HLA </v>
          </cell>
        </row>
        <row r="2745">
          <cell r="A2745" t="str">
            <v xml:space="preserve">LMR </v>
          </cell>
        </row>
        <row r="2746">
          <cell r="A2746" t="str">
            <v xml:space="preserve">LCD </v>
          </cell>
        </row>
        <row r="2747">
          <cell r="A2747" t="str">
            <v xml:space="preserve">MBD </v>
          </cell>
        </row>
        <row r="2748">
          <cell r="A2748" t="str">
            <v xml:space="preserve">AAM </v>
          </cell>
        </row>
        <row r="2749">
          <cell r="A2749" t="str">
            <v xml:space="preserve">LLE </v>
          </cell>
        </row>
        <row r="2750">
          <cell r="A2750" t="str">
            <v xml:space="preserve">MGH </v>
          </cell>
        </row>
        <row r="2751">
          <cell r="A2751" t="str">
            <v xml:space="preserve">NLP </v>
          </cell>
        </row>
        <row r="2752">
          <cell r="A2752" t="str">
            <v xml:space="preserve">OUH </v>
          </cell>
        </row>
        <row r="2753">
          <cell r="A2753" t="str">
            <v xml:space="preserve">PHW </v>
          </cell>
        </row>
        <row r="2754">
          <cell r="A2754" t="str">
            <v xml:space="preserve">PZB </v>
          </cell>
        </row>
        <row r="2755">
          <cell r="A2755" t="str">
            <v xml:space="preserve">PTG </v>
          </cell>
        </row>
        <row r="2756">
          <cell r="A2756" t="str">
            <v xml:space="preserve">NTY </v>
          </cell>
        </row>
        <row r="2757">
          <cell r="A2757" t="str">
            <v xml:space="preserve">PBZ </v>
          </cell>
        </row>
        <row r="2758">
          <cell r="A2758" t="str">
            <v xml:space="preserve">AFD </v>
          </cell>
        </row>
        <row r="2759">
          <cell r="A2759" t="str">
            <v xml:space="preserve">PLZ </v>
          </cell>
        </row>
        <row r="2760">
          <cell r="A2760" t="str">
            <v xml:space="preserve">PRY </v>
          </cell>
        </row>
        <row r="2761">
          <cell r="A2761" t="str">
            <v xml:space="preserve">PRK </v>
          </cell>
        </row>
        <row r="2762">
          <cell r="A2762" t="str">
            <v xml:space="preserve">RVO </v>
          </cell>
        </row>
        <row r="2763">
          <cell r="A2763" t="str">
            <v xml:space="preserve">RCB </v>
          </cell>
        </row>
        <row r="2764">
          <cell r="A2764" t="str">
            <v xml:space="preserve">ROD </v>
          </cell>
        </row>
        <row r="2765">
          <cell r="A2765" t="str">
            <v xml:space="preserve">ZEC </v>
          </cell>
        </row>
        <row r="2766">
          <cell r="A2766" t="str">
            <v xml:space="preserve">SIS </v>
          </cell>
        </row>
        <row r="2767">
          <cell r="A2767" t="str">
            <v xml:space="preserve">SZK </v>
          </cell>
        </row>
        <row r="2768">
          <cell r="A2768" t="str">
            <v xml:space="preserve">SBU </v>
          </cell>
        </row>
        <row r="2769">
          <cell r="A2769" t="str">
            <v xml:space="preserve">LTA </v>
          </cell>
        </row>
        <row r="2770">
          <cell r="A2770" t="str">
            <v xml:space="preserve">ULD </v>
          </cell>
        </row>
        <row r="2771">
          <cell r="A2771" t="str">
            <v xml:space="preserve">UTT </v>
          </cell>
        </row>
        <row r="2772">
          <cell r="A2772" t="str">
            <v xml:space="preserve">UTN </v>
          </cell>
        </row>
        <row r="2773">
          <cell r="A2773" t="str">
            <v xml:space="preserve">VRE </v>
          </cell>
        </row>
        <row r="2774">
          <cell r="A2774" t="str">
            <v xml:space="preserve">VRU </v>
          </cell>
        </row>
        <row r="2775">
          <cell r="A2775" t="str">
            <v xml:space="preserve">WEL </v>
          </cell>
        </row>
        <row r="2776">
          <cell r="A2776" t="str">
            <v xml:space="preserve">ATB </v>
          </cell>
        </row>
        <row r="2777">
          <cell r="A2777" t="str">
            <v xml:space="preserve">DOG </v>
          </cell>
        </row>
        <row r="2778">
          <cell r="A2778" t="str">
            <v xml:space="preserve">ELF </v>
          </cell>
        </row>
        <row r="2779">
          <cell r="A2779" t="str">
            <v xml:space="preserve">EBD </v>
          </cell>
        </row>
        <row r="2780">
          <cell r="A2780" t="str">
            <v xml:space="preserve">EGN </v>
          </cell>
        </row>
        <row r="2781">
          <cell r="A2781" t="str">
            <v xml:space="preserve">JUB </v>
          </cell>
        </row>
        <row r="2782">
          <cell r="A2782" t="str">
            <v xml:space="preserve">KSL </v>
          </cell>
        </row>
        <row r="2783">
          <cell r="A2783" t="str">
            <v xml:space="preserve">KRT </v>
          </cell>
        </row>
        <row r="2784">
          <cell r="A2784" t="str">
            <v xml:space="preserve">KST </v>
          </cell>
        </row>
        <row r="2785">
          <cell r="A2785" t="str">
            <v xml:space="preserve">MAK </v>
          </cell>
        </row>
        <row r="2786">
          <cell r="A2786" t="str">
            <v xml:space="preserve">NHF </v>
          </cell>
        </row>
        <row r="2787">
          <cell r="A2787" t="str">
            <v xml:space="preserve">PZU </v>
          </cell>
        </row>
        <row r="2788">
          <cell r="A2788" t="str">
            <v xml:space="preserve">WHF </v>
          </cell>
        </row>
        <row r="2789">
          <cell r="A2789" t="str">
            <v xml:space="preserve">WUU </v>
          </cell>
        </row>
        <row r="2790">
          <cell r="A2790" t="str">
            <v xml:space="preserve">CJU </v>
          </cell>
        </row>
        <row r="2791">
          <cell r="A2791" t="str">
            <v xml:space="preserve">CHF </v>
          </cell>
        </row>
        <row r="2792">
          <cell r="A2792" t="str">
            <v xml:space="preserve">CJJ </v>
          </cell>
        </row>
        <row r="2793">
          <cell r="A2793" t="str">
            <v xml:space="preserve">KAG </v>
          </cell>
        </row>
        <row r="2794">
          <cell r="A2794" t="str">
            <v xml:space="preserve">KUV </v>
          </cell>
        </row>
        <row r="2795">
          <cell r="A2795" t="str">
            <v xml:space="preserve">KWJ </v>
          </cell>
        </row>
        <row r="2796">
          <cell r="A2796" t="str">
            <v xml:space="preserve">MPK </v>
          </cell>
        </row>
        <row r="2797">
          <cell r="A2797" t="str">
            <v xml:space="preserve">OSN </v>
          </cell>
        </row>
        <row r="2798">
          <cell r="A2798" t="str">
            <v xml:space="preserve">KPO </v>
          </cell>
        </row>
        <row r="2799">
          <cell r="A2799" t="str">
            <v xml:space="preserve">PUS </v>
          </cell>
        </row>
        <row r="2800">
          <cell r="A2800" t="str">
            <v xml:space="preserve">FNJ </v>
          </cell>
        </row>
        <row r="2801">
          <cell r="A2801" t="str">
            <v xml:space="preserve">SSN </v>
          </cell>
        </row>
        <row r="2802">
          <cell r="A2802" t="str">
            <v xml:space="preserve">SEL </v>
          </cell>
        </row>
        <row r="2803">
          <cell r="A2803" t="str">
            <v xml:space="preserve">SHO </v>
          </cell>
        </row>
        <row r="2804">
          <cell r="A2804" t="str">
            <v xml:space="preserve">SWU </v>
          </cell>
        </row>
        <row r="2805">
          <cell r="A2805" t="str">
            <v xml:space="preserve">TAE </v>
          </cell>
        </row>
        <row r="2806">
          <cell r="A2806" t="str">
            <v xml:space="preserve">USN </v>
          </cell>
        </row>
        <row r="2807">
          <cell r="A2807" t="str">
            <v xml:space="preserve">WJU </v>
          </cell>
        </row>
        <row r="2808">
          <cell r="A2808" t="str">
            <v xml:space="preserve">YEC </v>
          </cell>
        </row>
        <row r="2809">
          <cell r="A2809" t="str">
            <v xml:space="preserve">RSU </v>
          </cell>
        </row>
        <row r="2810">
          <cell r="A2810" t="str">
            <v xml:space="preserve">ORG </v>
          </cell>
        </row>
        <row r="2811">
          <cell r="A2811" t="str">
            <v xml:space="preserve">PBM </v>
          </cell>
        </row>
        <row r="2812">
          <cell r="A2812" t="str">
            <v xml:space="preserve">MTS </v>
          </cell>
        </row>
        <row r="2813">
          <cell r="A2813" t="str">
            <v xml:space="preserve">ALP </v>
          </cell>
        </row>
        <row r="2814">
          <cell r="A2814" t="str">
            <v xml:space="preserve">DAM </v>
          </cell>
        </row>
        <row r="2815">
          <cell r="A2815" t="str">
            <v xml:space="preserve">DEZ </v>
          </cell>
        </row>
        <row r="2816">
          <cell r="A2816" t="str">
            <v xml:space="preserve">KAC </v>
          </cell>
        </row>
        <row r="2817">
          <cell r="A2817" t="str">
            <v xml:space="preserve">LTK </v>
          </cell>
        </row>
        <row r="2818">
          <cell r="A2818" t="str">
            <v xml:space="preserve">PMS </v>
          </cell>
        </row>
        <row r="2819">
          <cell r="A2819" t="str">
            <v xml:space="preserve">DYU </v>
          </cell>
        </row>
        <row r="2820">
          <cell r="A2820" t="str">
            <v xml:space="preserve">LBD </v>
          </cell>
        </row>
        <row r="2821">
          <cell r="A2821" t="str">
            <v xml:space="preserve">KHH </v>
          </cell>
        </row>
        <row r="2822">
          <cell r="A2822" t="str">
            <v xml:space="preserve">TPE </v>
          </cell>
        </row>
        <row r="2823">
          <cell r="A2823" t="str">
            <v xml:space="preserve">ARK </v>
          </cell>
        </row>
        <row r="2824">
          <cell r="A2824" t="str">
            <v xml:space="preserve">BKZ </v>
          </cell>
        </row>
        <row r="2825">
          <cell r="A2825" t="str">
            <v xml:space="preserve">DAR </v>
          </cell>
        </row>
        <row r="2826">
          <cell r="A2826" t="str">
            <v xml:space="preserve">DOD </v>
          </cell>
        </row>
        <row r="2827">
          <cell r="A2827" t="str">
            <v xml:space="preserve">IRI </v>
          </cell>
        </row>
        <row r="2828">
          <cell r="A2828" t="str">
            <v xml:space="preserve">TKQ </v>
          </cell>
        </row>
        <row r="2829">
          <cell r="A2829" t="str">
            <v xml:space="preserve">JRO </v>
          </cell>
        </row>
        <row r="2830">
          <cell r="A2830" t="str">
            <v xml:space="preserve">KIY </v>
          </cell>
        </row>
        <row r="2831">
          <cell r="A2831" t="str">
            <v xml:space="preserve">LKY </v>
          </cell>
        </row>
        <row r="2832">
          <cell r="A2832" t="str">
            <v xml:space="preserve">LDI </v>
          </cell>
        </row>
        <row r="2833">
          <cell r="A2833" t="str">
            <v xml:space="preserve">MFA </v>
          </cell>
        </row>
        <row r="2834">
          <cell r="A2834" t="str">
            <v xml:space="preserve">XMI </v>
          </cell>
        </row>
        <row r="2835">
          <cell r="A2835" t="str">
            <v xml:space="preserve">MBI </v>
          </cell>
        </row>
        <row r="2836">
          <cell r="A2836" t="str">
            <v xml:space="preserve">MYW </v>
          </cell>
        </row>
        <row r="2837">
          <cell r="A2837" t="str">
            <v xml:space="preserve">MUZ </v>
          </cell>
        </row>
        <row r="2838">
          <cell r="A2838" t="str">
            <v xml:space="preserve">MWZ </v>
          </cell>
        </row>
        <row r="2839">
          <cell r="A2839" t="str">
            <v xml:space="preserve">NCH </v>
          </cell>
        </row>
        <row r="2840">
          <cell r="A2840" t="str">
            <v xml:space="preserve">JOM </v>
          </cell>
        </row>
        <row r="2841">
          <cell r="A2841" t="str">
            <v xml:space="preserve">ZNZ </v>
          </cell>
        </row>
        <row r="2842">
          <cell r="A2842" t="str">
            <v xml:space="preserve">SHY </v>
          </cell>
        </row>
        <row r="2843">
          <cell r="A2843" t="str">
            <v xml:space="preserve">SGX </v>
          </cell>
        </row>
        <row r="2844">
          <cell r="A2844" t="str">
            <v xml:space="preserve">SUT </v>
          </cell>
        </row>
        <row r="2845">
          <cell r="A2845" t="str">
            <v xml:space="preserve">TBO </v>
          </cell>
        </row>
        <row r="2846">
          <cell r="A2846" t="str">
            <v xml:space="preserve">TGT </v>
          </cell>
        </row>
        <row r="2847">
          <cell r="A2847" t="str">
            <v xml:space="preserve">BKK </v>
          </cell>
        </row>
        <row r="2848">
          <cell r="A2848" t="str">
            <v xml:space="preserve">CNX </v>
          </cell>
        </row>
        <row r="2849">
          <cell r="A2849" t="str">
            <v xml:space="preserve">CEI </v>
          </cell>
        </row>
        <row r="2850">
          <cell r="A2850" t="str">
            <v xml:space="preserve">QHI </v>
          </cell>
        </row>
        <row r="2851">
          <cell r="A2851" t="str">
            <v xml:space="preserve">HDY </v>
          </cell>
        </row>
        <row r="2852">
          <cell r="A2852" t="str">
            <v xml:space="preserve">HHQ </v>
          </cell>
        </row>
        <row r="2853">
          <cell r="A2853" t="str">
            <v xml:space="preserve">USM </v>
          </cell>
        </row>
        <row r="2854">
          <cell r="A2854" t="str">
            <v xml:space="preserve">KKC </v>
          </cell>
        </row>
        <row r="2855">
          <cell r="A2855" t="str">
            <v xml:space="preserve">KBV </v>
          </cell>
        </row>
        <row r="2856">
          <cell r="A2856" t="str">
            <v xml:space="preserve">LPT </v>
          </cell>
        </row>
        <row r="2857">
          <cell r="A2857" t="str">
            <v xml:space="preserve">LOE </v>
          </cell>
        </row>
        <row r="2858">
          <cell r="A2858" t="str">
            <v xml:space="preserve">HGN </v>
          </cell>
        </row>
        <row r="2859">
          <cell r="A2859" t="str">
            <v xml:space="preserve">MAQ </v>
          </cell>
        </row>
        <row r="2860">
          <cell r="A2860" t="str">
            <v xml:space="preserve">KOP </v>
          </cell>
        </row>
        <row r="2861">
          <cell r="A2861" t="str">
            <v xml:space="preserve">NAK </v>
          </cell>
        </row>
        <row r="2862">
          <cell r="A2862" t="str">
            <v xml:space="preserve">NST </v>
          </cell>
        </row>
        <row r="2863">
          <cell r="A2863" t="str">
            <v xml:space="preserve">NNT </v>
          </cell>
        </row>
        <row r="2864">
          <cell r="A2864" t="str">
            <v xml:space="preserve">NAW </v>
          </cell>
        </row>
        <row r="2865">
          <cell r="A2865" t="str">
            <v xml:space="preserve">PAN </v>
          </cell>
        </row>
        <row r="2866">
          <cell r="A2866" t="str">
            <v xml:space="preserve">UTP </v>
          </cell>
        </row>
        <row r="2867">
          <cell r="A2867" t="str">
            <v xml:space="preserve">PHS </v>
          </cell>
        </row>
        <row r="2868">
          <cell r="A2868" t="str">
            <v xml:space="preserve">PRH </v>
          </cell>
        </row>
        <row r="2869">
          <cell r="A2869" t="str">
            <v xml:space="preserve">HKT </v>
          </cell>
        </row>
        <row r="2870">
          <cell r="A2870" t="str">
            <v xml:space="preserve">UNN </v>
          </cell>
        </row>
        <row r="2871">
          <cell r="A2871" t="str">
            <v xml:space="preserve">SNO </v>
          </cell>
        </row>
        <row r="2872">
          <cell r="A2872" t="str">
            <v xml:space="preserve">SGZ </v>
          </cell>
        </row>
        <row r="2873">
          <cell r="A2873" t="str">
            <v xml:space="preserve">THS </v>
          </cell>
        </row>
        <row r="2874">
          <cell r="A2874" t="str">
            <v xml:space="preserve">URT </v>
          </cell>
        </row>
        <row r="2875">
          <cell r="A2875" t="str">
            <v xml:space="preserve">TKT </v>
          </cell>
        </row>
        <row r="2876">
          <cell r="A2876" t="str">
            <v xml:space="preserve">TST </v>
          </cell>
        </row>
        <row r="2877">
          <cell r="A2877" t="str">
            <v xml:space="preserve">UBP </v>
          </cell>
        </row>
        <row r="2878">
          <cell r="A2878" t="str">
            <v xml:space="preserve">UTH </v>
          </cell>
        </row>
        <row r="2879">
          <cell r="A2879" t="str">
            <v xml:space="preserve">UTR </v>
          </cell>
        </row>
        <row r="2880">
          <cell r="A2880" t="str">
            <v xml:space="preserve">LFW </v>
          </cell>
        </row>
        <row r="2881">
          <cell r="A2881" t="str">
            <v xml:space="preserve">LRL </v>
          </cell>
        </row>
        <row r="2882">
          <cell r="A2882" t="str">
            <v xml:space="preserve">HPA </v>
          </cell>
        </row>
        <row r="2883">
          <cell r="A2883" t="str">
            <v xml:space="preserve">NTT </v>
          </cell>
        </row>
        <row r="2884">
          <cell r="A2884" t="str">
            <v xml:space="preserve">TBU </v>
          </cell>
        </row>
        <row r="2885">
          <cell r="A2885" t="str">
            <v xml:space="preserve">VAV </v>
          </cell>
        </row>
        <row r="2886">
          <cell r="A2886" t="str">
            <v xml:space="preserve">POS </v>
          </cell>
        </row>
        <row r="2887">
          <cell r="A2887" t="str">
            <v xml:space="preserve">AEH </v>
          </cell>
        </row>
        <row r="2888">
          <cell r="A2888" t="str">
            <v xml:space="preserve">OTC </v>
          </cell>
        </row>
        <row r="2889">
          <cell r="A2889" t="str">
            <v xml:space="preserve">OGR </v>
          </cell>
        </row>
        <row r="2890">
          <cell r="A2890" t="str">
            <v xml:space="preserve">OUT </v>
          </cell>
        </row>
        <row r="2891">
          <cell r="A2891" t="str">
            <v xml:space="preserve">FYT </v>
          </cell>
        </row>
        <row r="2892">
          <cell r="A2892" t="str">
            <v xml:space="preserve">AMO </v>
          </cell>
        </row>
        <row r="2893">
          <cell r="A2893" t="str">
            <v xml:space="preserve">MQQ </v>
          </cell>
        </row>
        <row r="2894">
          <cell r="A2894" t="str">
            <v xml:space="preserve">NDJ </v>
          </cell>
        </row>
        <row r="2895">
          <cell r="A2895" t="str">
            <v xml:space="preserve">PLF </v>
          </cell>
        </row>
        <row r="2896">
          <cell r="A2896" t="str">
            <v xml:space="preserve">SRH </v>
          </cell>
        </row>
        <row r="2897">
          <cell r="A2897" t="str">
            <v xml:space="preserve">BRQ </v>
          </cell>
        </row>
        <row r="2898">
          <cell r="A2898" t="str">
            <v xml:space="preserve">KLV </v>
          </cell>
        </row>
        <row r="2899">
          <cell r="A2899" t="str">
            <v xml:space="preserve">OSR </v>
          </cell>
        </row>
        <row r="2900">
          <cell r="A2900" t="str">
            <v xml:space="preserve">PED </v>
          </cell>
        </row>
        <row r="2901">
          <cell r="A2901" t="str">
            <v xml:space="preserve">PRG </v>
          </cell>
        </row>
        <row r="2902">
          <cell r="A2902" t="str">
            <v xml:space="preserve">UHE </v>
          </cell>
        </row>
        <row r="2903">
          <cell r="A2903" t="str">
            <v xml:space="preserve">DJE </v>
          </cell>
        </row>
        <row r="2904">
          <cell r="A2904" t="str">
            <v xml:space="preserve">EBM </v>
          </cell>
        </row>
        <row r="2905">
          <cell r="A2905" t="str">
            <v xml:space="preserve">GAF </v>
          </cell>
        </row>
        <row r="2906">
          <cell r="A2906" t="str">
            <v xml:space="preserve">MIR </v>
          </cell>
        </row>
        <row r="2907">
          <cell r="A2907" t="str">
            <v xml:space="preserve">SFA </v>
          </cell>
        </row>
        <row r="2908">
          <cell r="A2908" t="str">
            <v xml:space="preserve">TBJ </v>
          </cell>
        </row>
        <row r="2909">
          <cell r="A2909" t="str">
            <v xml:space="preserve">TOE </v>
          </cell>
        </row>
        <row r="2910">
          <cell r="A2910" t="str">
            <v xml:space="preserve">TUN </v>
          </cell>
        </row>
        <row r="2911">
          <cell r="A2911" t="str">
            <v xml:space="preserve">ADA </v>
          </cell>
        </row>
        <row r="2912">
          <cell r="A2912" t="str">
            <v xml:space="preserve">ADF </v>
          </cell>
        </row>
        <row r="2913">
          <cell r="A2913" t="str">
            <v xml:space="preserve">AJI </v>
          </cell>
        </row>
        <row r="2914">
          <cell r="A2914" t="str">
            <v xml:space="preserve">ESB </v>
          </cell>
        </row>
        <row r="2915">
          <cell r="A2915" t="str">
            <v xml:space="preserve">AYT </v>
          </cell>
        </row>
        <row r="2916">
          <cell r="A2916" t="str">
            <v xml:space="preserve">EDO </v>
          </cell>
        </row>
        <row r="2917">
          <cell r="A2917" t="str">
            <v xml:space="preserve">BAL </v>
          </cell>
        </row>
        <row r="2918">
          <cell r="A2918" t="str">
            <v xml:space="preserve">YEI </v>
          </cell>
        </row>
        <row r="2919">
          <cell r="A2919" t="str">
            <v xml:space="preserve">CKZ </v>
          </cell>
        </row>
        <row r="2920">
          <cell r="A2920" t="str">
            <v xml:space="preserve">DNZ </v>
          </cell>
        </row>
        <row r="2921">
          <cell r="A2921" t="str">
            <v xml:space="preserve">DIY </v>
          </cell>
        </row>
        <row r="2922">
          <cell r="A2922" t="str">
            <v xml:space="preserve">EZS </v>
          </cell>
        </row>
        <row r="2923">
          <cell r="A2923" t="str">
            <v xml:space="preserve">ERC </v>
          </cell>
        </row>
        <row r="2924">
          <cell r="A2924" t="str">
            <v xml:space="preserve">ERZ </v>
          </cell>
        </row>
        <row r="2925">
          <cell r="A2925" t="str">
            <v xml:space="preserve">GZT </v>
          </cell>
        </row>
        <row r="2926">
          <cell r="A2926" t="str">
            <v xml:space="preserve">ISE </v>
          </cell>
        </row>
        <row r="2927">
          <cell r="A2927" t="str">
            <v xml:space="preserve">IST </v>
          </cell>
        </row>
        <row r="2928">
          <cell r="A2928" t="str">
            <v xml:space="preserve">SAW </v>
          </cell>
        </row>
        <row r="2929">
          <cell r="A2929" t="str">
            <v xml:space="preserve">ADB </v>
          </cell>
        </row>
        <row r="2930">
          <cell r="A2930" t="str">
            <v xml:space="preserve">KCM </v>
          </cell>
        </row>
        <row r="2931">
          <cell r="A2931" t="str">
            <v xml:space="preserve">KSY </v>
          </cell>
        </row>
        <row r="2932">
          <cell r="A2932" t="str">
            <v xml:space="preserve">ASR </v>
          </cell>
        </row>
        <row r="2933">
          <cell r="A2933" t="str">
            <v xml:space="preserve">KYA </v>
          </cell>
        </row>
        <row r="2934">
          <cell r="A2934" t="str">
            <v xml:space="preserve">MLX </v>
          </cell>
        </row>
        <row r="2935">
          <cell r="A2935" t="str">
            <v xml:space="preserve">MQM </v>
          </cell>
        </row>
        <row r="2936">
          <cell r="A2936" t="str">
            <v xml:space="preserve">BJV </v>
          </cell>
        </row>
        <row r="2937">
          <cell r="A2937" t="str">
            <v xml:space="preserve">DLM </v>
          </cell>
        </row>
        <row r="2938">
          <cell r="A2938" t="str">
            <v xml:space="preserve">MSR </v>
          </cell>
        </row>
        <row r="2939">
          <cell r="A2939" t="str">
            <v xml:space="preserve">NAV </v>
          </cell>
        </row>
        <row r="2940">
          <cell r="A2940" t="str">
            <v xml:space="preserve">SZF </v>
          </cell>
        </row>
        <row r="2941">
          <cell r="A2941" t="str">
            <v xml:space="preserve">SFQ </v>
          </cell>
        </row>
        <row r="2942">
          <cell r="A2942" t="str">
            <v xml:space="preserve">SXZ </v>
          </cell>
        </row>
        <row r="2943">
          <cell r="A2943" t="str">
            <v xml:space="preserve">VAS </v>
          </cell>
        </row>
        <row r="2944">
          <cell r="A2944" t="str">
            <v xml:space="preserve">TEQ </v>
          </cell>
        </row>
        <row r="2945">
          <cell r="A2945" t="str">
            <v xml:space="preserve">TZX </v>
          </cell>
        </row>
        <row r="2946">
          <cell r="A2946" t="str">
            <v xml:space="preserve">VAN </v>
          </cell>
        </row>
        <row r="2947">
          <cell r="A2947" t="str">
            <v xml:space="preserve">ASB </v>
          </cell>
        </row>
        <row r="2948">
          <cell r="A2948" t="str">
            <v xml:space="preserve">GDT </v>
          </cell>
        </row>
        <row r="2949">
          <cell r="A2949" t="str">
            <v xml:space="preserve">FUN </v>
          </cell>
        </row>
        <row r="2950">
          <cell r="A2950" t="str">
            <v xml:space="preserve">EBB </v>
          </cell>
        </row>
        <row r="2951">
          <cell r="A2951" t="str">
            <v xml:space="preserve">ULU </v>
          </cell>
        </row>
        <row r="2952">
          <cell r="A2952" t="str">
            <v xml:space="preserve">KSE </v>
          </cell>
        </row>
        <row r="2953">
          <cell r="A2953" t="str">
            <v xml:space="preserve">MBQ </v>
          </cell>
        </row>
        <row r="2954">
          <cell r="A2954" t="str">
            <v xml:space="preserve">SRT </v>
          </cell>
        </row>
        <row r="2955">
          <cell r="A2955" t="str">
            <v xml:space="preserve">DNK </v>
          </cell>
        </row>
        <row r="2956">
          <cell r="A2956" t="str">
            <v xml:space="preserve">DOK </v>
          </cell>
        </row>
        <row r="2957">
          <cell r="A2957" t="str">
            <v xml:space="preserve">IFO </v>
          </cell>
        </row>
        <row r="2958">
          <cell r="A2958" t="str">
            <v xml:space="preserve">HRK </v>
          </cell>
        </row>
        <row r="2959">
          <cell r="A2959" t="str">
            <v xml:space="preserve">KBP </v>
          </cell>
        </row>
        <row r="2960">
          <cell r="A2960" t="str">
            <v xml:space="preserve">IEV </v>
          </cell>
        </row>
        <row r="2961">
          <cell r="A2961" t="str">
            <v xml:space="preserve">KWG </v>
          </cell>
        </row>
        <row r="2962">
          <cell r="A2962" t="str">
            <v xml:space="preserve">LWO </v>
          </cell>
        </row>
        <row r="2963">
          <cell r="A2963" t="str">
            <v xml:space="preserve">NLV </v>
          </cell>
        </row>
        <row r="2964">
          <cell r="A2964" t="str">
            <v xml:space="preserve">ODS </v>
          </cell>
        </row>
        <row r="2965">
          <cell r="A2965" t="str">
            <v xml:space="preserve">RWN </v>
          </cell>
        </row>
        <row r="2966">
          <cell r="A2966" t="str">
            <v xml:space="preserve">SIP </v>
          </cell>
        </row>
        <row r="2967">
          <cell r="A2967" t="str">
            <v xml:space="preserve">UDJ </v>
          </cell>
        </row>
        <row r="2968">
          <cell r="A2968" t="str">
            <v xml:space="preserve">VIN </v>
          </cell>
        </row>
        <row r="2969">
          <cell r="A2969" t="str">
            <v xml:space="preserve">OZH </v>
          </cell>
        </row>
        <row r="2970">
          <cell r="A2970" t="str">
            <v xml:space="preserve">BUD </v>
          </cell>
        </row>
        <row r="2971">
          <cell r="A2971" t="str">
            <v xml:space="preserve">DEB </v>
          </cell>
        </row>
        <row r="2972">
          <cell r="A2972" t="str">
            <v xml:space="preserve">QGY </v>
          </cell>
        </row>
        <row r="2973">
          <cell r="A2973" t="str">
            <v xml:space="preserve">SOB </v>
          </cell>
        </row>
        <row r="2974">
          <cell r="A2974" t="str">
            <v xml:space="preserve">ATI </v>
          </cell>
        </row>
        <row r="2975">
          <cell r="A2975" t="str">
            <v xml:space="preserve">CYR </v>
          </cell>
        </row>
        <row r="2976">
          <cell r="A2976" t="str">
            <v xml:space="preserve">DZO </v>
          </cell>
        </row>
        <row r="2977">
          <cell r="A2977" t="str">
            <v xml:space="preserve">PDP </v>
          </cell>
        </row>
        <row r="2978">
          <cell r="A2978" t="str">
            <v xml:space="preserve">MLZ </v>
          </cell>
        </row>
        <row r="2979">
          <cell r="A2979" t="str">
            <v xml:space="preserve">MVD </v>
          </cell>
        </row>
        <row r="2980">
          <cell r="A2980" t="str">
            <v xml:space="preserve">PDU </v>
          </cell>
        </row>
        <row r="2981">
          <cell r="A2981" t="str">
            <v xml:space="preserve">RVY </v>
          </cell>
        </row>
        <row r="2982">
          <cell r="A2982" t="str">
            <v xml:space="preserve">STY </v>
          </cell>
        </row>
        <row r="2983">
          <cell r="A2983" t="str">
            <v xml:space="preserve">TAW </v>
          </cell>
        </row>
        <row r="2984">
          <cell r="A2984" t="str">
            <v xml:space="preserve">TYT </v>
          </cell>
        </row>
        <row r="2985">
          <cell r="A2985" t="str">
            <v xml:space="preserve">ABR </v>
          </cell>
        </row>
        <row r="2986">
          <cell r="A2986" t="str">
            <v xml:space="preserve">ABI </v>
          </cell>
        </row>
        <row r="2987">
          <cell r="A2987" t="str">
            <v xml:space="preserve">CAK </v>
          </cell>
        </row>
        <row r="2988">
          <cell r="A2988" t="str">
            <v xml:space="preserve">ALB </v>
          </cell>
        </row>
        <row r="2989">
          <cell r="A2989" t="str">
            <v xml:space="preserve">ABQ </v>
          </cell>
        </row>
        <row r="2990">
          <cell r="A2990" t="str">
            <v xml:space="preserve">AEX </v>
          </cell>
        </row>
        <row r="2991">
          <cell r="A2991" t="str">
            <v xml:space="preserve">ABE </v>
          </cell>
        </row>
        <row r="2992">
          <cell r="A2992" t="str">
            <v xml:space="preserve">APN </v>
          </cell>
        </row>
        <row r="2993">
          <cell r="A2993" t="str">
            <v xml:space="preserve">AOO </v>
          </cell>
        </row>
        <row r="2994">
          <cell r="A2994" t="str">
            <v xml:space="preserve">AMA </v>
          </cell>
        </row>
        <row r="2995">
          <cell r="A2995" t="str">
            <v xml:space="preserve">ANC </v>
          </cell>
        </row>
        <row r="2996">
          <cell r="A2996" t="str">
            <v xml:space="preserve">ANI </v>
          </cell>
        </row>
        <row r="2997">
          <cell r="A2997" t="str">
            <v xml:space="preserve">ATW </v>
          </cell>
        </row>
        <row r="2998">
          <cell r="A2998" t="str">
            <v xml:space="preserve">DCA </v>
          </cell>
        </row>
        <row r="2999">
          <cell r="A2999" t="str">
            <v xml:space="preserve">AVL </v>
          </cell>
        </row>
        <row r="3000">
          <cell r="A3000" t="str">
            <v xml:space="preserve">ASE </v>
          </cell>
        </row>
        <row r="3001">
          <cell r="A3001" t="str">
            <v xml:space="preserve">AHN </v>
          </cell>
        </row>
        <row r="3002">
          <cell r="A3002" t="str">
            <v xml:space="preserve">ATL </v>
          </cell>
        </row>
        <row r="3003">
          <cell r="A3003" t="str">
            <v xml:space="preserve">ACY </v>
          </cell>
        </row>
        <row r="3004">
          <cell r="A3004" t="str">
            <v xml:space="preserve">AGS </v>
          </cell>
        </row>
        <row r="3005">
          <cell r="A3005" t="str">
            <v xml:space="preserve">AUS </v>
          </cell>
        </row>
        <row r="3006">
          <cell r="A3006" t="str">
            <v xml:space="preserve">BFL </v>
          </cell>
        </row>
        <row r="3007">
          <cell r="A3007" t="str">
            <v xml:space="preserve">BWI </v>
          </cell>
        </row>
        <row r="3008">
          <cell r="A3008" t="str">
            <v xml:space="preserve">BGR </v>
          </cell>
        </row>
        <row r="3009">
          <cell r="A3009" t="str">
            <v xml:space="preserve">BHB </v>
          </cell>
        </row>
        <row r="3010">
          <cell r="A3010" t="str">
            <v xml:space="preserve">BRW </v>
          </cell>
        </row>
        <row r="3011">
          <cell r="A3011" t="str">
            <v xml:space="preserve">BTR </v>
          </cell>
        </row>
        <row r="3012">
          <cell r="A3012" t="str">
            <v xml:space="preserve">BPT </v>
          </cell>
        </row>
        <row r="3013">
          <cell r="A3013" t="str">
            <v xml:space="preserve">BED </v>
          </cell>
        </row>
        <row r="3014">
          <cell r="A3014" t="str">
            <v xml:space="preserve">BLI </v>
          </cell>
        </row>
        <row r="3015">
          <cell r="A3015" t="str">
            <v xml:space="preserve">BJI </v>
          </cell>
        </row>
        <row r="3016">
          <cell r="A3016" t="str">
            <v xml:space="preserve">BET </v>
          </cell>
        </row>
        <row r="3017">
          <cell r="A3017" t="str">
            <v xml:space="preserve">BIL </v>
          </cell>
        </row>
        <row r="3018">
          <cell r="A3018" t="str">
            <v xml:space="preserve">BGM </v>
          </cell>
        </row>
        <row r="3019">
          <cell r="A3019" t="str">
            <v xml:space="preserve">BHM </v>
          </cell>
        </row>
        <row r="3020">
          <cell r="A3020" t="str">
            <v xml:space="preserve">BIS </v>
          </cell>
        </row>
        <row r="3021">
          <cell r="A3021" t="str">
            <v xml:space="preserve">BMI </v>
          </cell>
        </row>
        <row r="3022">
          <cell r="A3022" t="str">
            <v xml:space="preserve">BOI </v>
          </cell>
        </row>
        <row r="3023">
          <cell r="A3023" t="str">
            <v xml:space="preserve">BOS </v>
          </cell>
        </row>
        <row r="3024">
          <cell r="A3024" t="str">
            <v xml:space="preserve">BZN </v>
          </cell>
        </row>
        <row r="3025">
          <cell r="A3025" t="str">
            <v xml:space="preserve">BRD </v>
          </cell>
        </row>
        <row r="3026">
          <cell r="A3026" t="str">
            <v xml:space="preserve">BRO </v>
          </cell>
        </row>
        <row r="3027">
          <cell r="A3027" t="str">
            <v xml:space="preserve">BQK </v>
          </cell>
        </row>
        <row r="3028">
          <cell r="A3028" t="str">
            <v xml:space="preserve">BUF </v>
          </cell>
        </row>
        <row r="3029">
          <cell r="A3029" t="str">
            <v xml:space="preserve">IFP </v>
          </cell>
        </row>
        <row r="3030">
          <cell r="A3030" t="str">
            <v xml:space="preserve">BUR </v>
          </cell>
        </row>
        <row r="3031">
          <cell r="A3031" t="str">
            <v xml:space="preserve">BTV </v>
          </cell>
        </row>
        <row r="3032">
          <cell r="A3032" t="str">
            <v xml:space="preserve">BTM </v>
          </cell>
        </row>
        <row r="3033">
          <cell r="A3033" t="str">
            <v xml:space="preserve">CRQ </v>
          </cell>
        </row>
        <row r="3034">
          <cell r="A3034" t="str">
            <v xml:space="preserve">CPR </v>
          </cell>
        </row>
        <row r="3035">
          <cell r="A3035" t="str">
            <v xml:space="preserve">CDC </v>
          </cell>
        </row>
        <row r="3036">
          <cell r="A3036" t="str">
            <v xml:space="preserve">CID </v>
          </cell>
        </row>
        <row r="3037">
          <cell r="A3037" t="str">
            <v xml:space="preserve">IAD </v>
          </cell>
        </row>
        <row r="3038">
          <cell r="A3038" t="str">
            <v xml:space="preserve">CHS </v>
          </cell>
        </row>
        <row r="3039">
          <cell r="A3039" t="str">
            <v xml:space="preserve">CVX </v>
          </cell>
        </row>
        <row r="3040">
          <cell r="A3040" t="str">
            <v xml:space="preserve">CLT </v>
          </cell>
        </row>
        <row r="3041">
          <cell r="A3041" t="str">
            <v xml:space="preserve">CHO </v>
          </cell>
        </row>
        <row r="3042">
          <cell r="A3042" t="str">
            <v xml:space="preserve">CHA </v>
          </cell>
        </row>
        <row r="3043">
          <cell r="A3043" t="str">
            <v xml:space="preserve">CYS </v>
          </cell>
        </row>
        <row r="3044">
          <cell r="A3044" t="str">
            <v xml:space="preserve">ORD </v>
          </cell>
        </row>
        <row r="3045">
          <cell r="A3045" t="str">
            <v xml:space="preserve">MDW </v>
          </cell>
        </row>
        <row r="3046">
          <cell r="A3046" t="str">
            <v xml:space="preserve">CIC </v>
          </cell>
        </row>
        <row r="3047">
          <cell r="A3047" t="str">
            <v xml:space="preserve">CKB </v>
          </cell>
        </row>
        <row r="3048">
          <cell r="A3048" t="str">
            <v xml:space="preserve">CLE </v>
          </cell>
        </row>
        <row r="3049">
          <cell r="A3049" t="str">
            <v xml:space="preserve">COD </v>
          </cell>
        </row>
        <row r="3050">
          <cell r="A3050" t="str">
            <v xml:space="preserve">CLL </v>
          </cell>
        </row>
        <row r="3051">
          <cell r="A3051" t="str">
            <v xml:space="preserve">COS </v>
          </cell>
        </row>
        <row r="3052">
          <cell r="A3052" t="str">
            <v xml:space="preserve">CAE </v>
          </cell>
        </row>
        <row r="3053">
          <cell r="A3053" t="str">
            <v xml:space="preserve">CMH </v>
          </cell>
        </row>
        <row r="3054">
          <cell r="A3054" t="str">
            <v xml:space="preserve">CDV </v>
          </cell>
        </row>
        <row r="3055">
          <cell r="A3055" t="str">
            <v xml:space="preserve">CRP </v>
          </cell>
        </row>
        <row r="3056">
          <cell r="A3056" t="str">
            <v xml:space="preserve">CVG </v>
          </cell>
        </row>
        <row r="3057">
          <cell r="A3057" t="str">
            <v xml:space="preserve">CEC </v>
          </cell>
        </row>
        <row r="3058">
          <cell r="A3058" t="str">
            <v xml:space="preserve">DFW </v>
          </cell>
        </row>
        <row r="3059">
          <cell r="A3059" t="str">
            <v xml:space="preserve">DAL </v>
          </cell>
        </row>
        <row r="3060">
          <cell r="A3060" t="str">
            <v xml:space="preserve">DAY </v>
          </cell>
        </row>
        <row r="3061">
          <cell r="A3061" t="str">
            <v xml:space="preserve">DAB </v>
          </cell>
        </row>
        <row r="3062">
          <cell r="A3062" t="str">
            <v xml:space="preserve">SCC </v>
          </cell>
        </row>
        <row r="3063">
          <cell r="A3063" t="str">
            <v xml:space="preserve">DEC </v>
          </cell>
        </row>
        <row r="3064">
          <cell r="A3064" t="str">
            <v xml:space="preserve">DEN </v>
          </cell>
        </row>
        <row r="3065">
          <cell r="A3065" t="str">
            <v xml:space="preserve">DSM </v>
          </cell>
        </row>
        <row r="3066">
          <cell r="A3066" t="str">
            <v xml:space="preserve">DTW </v>
          </cell>
        </row>
        <row r="3067">
          <cell r="A3067" t="str">
            <v xml:space="preserve">DLG </v>
          </cell>
        </row>
        <row r="3068">
          <cell r="A3068" t="str">
            <v xml:space="preserve">DHN </v>
          </cell>
        </row>
        <row r="3069">
          <cell r="A3069" t="str">
            <v xml:space="preserve">DUJ </v>
          </cell>
        </row>
        <row r="3070">
          <cell r="A3070" t="str">
            <v xml:space="preserve">DBQ </v>
          </cell>
        </row>
        <row r="3071">
          <cell r="A3071" t="str">
            <v xml:space="preserve">DLH </v>
          </cell>
        </row>
        <row r="3072">
          <cell r="A3072" t="str">
            <v xml:space="preserve">DRO </v>
          </cell>
        </row>
        <row r="3073">
          <cell r="A3073" t="str">
            <v xml:space="preserve">EGE </v>
          </cell>
        </row>
        <row r="3074">
          <cell r="A3074" t="str">
            <v xml:space="preserve">EAU </v>
          </cell>
        </row>
        <row r="3075">
          <cell r="A3075" t="str">
            <v xml:space="preserve">ELP </v>
          </cell>
        </row>
        <row r="3076">
          <cell r="A3076" t="str">
            <v xml:space="preserve">EKO </v>
          </cell>
        </row>
        <row r="3077">
          <cell r="A3077" t="str">
            <v xml:space="preserve">ELM </v>
          </cell>
        </row>
        <row r="3078">
          <cell r="A3078" t="str">
            <v xml:space="preserve">ERI </v>
          </cell>
        </row>
        <row r="3079">
          <cell r="A3079" t="str">
            <v xml:space="preserve">EUG </v>
          </cell>
        </row>
        <row r="3080">
          <cell r="A3080" t="str">
            <v xml:space="preserve">ACV </v>
          </cell>
        </row>
        <row r="3081">
          <cell r="A3081" t="str">
            <v xml:space="preserve">EVV </v>
          </cell>
        </row>
        <row r="3082">
          <cell r="A3082" t="str">
            <v xml:space="preserve">FAI </v>
          </cell>
        </row>
        <row r="3083">
          <cell r="A3083" t="str">
            <v xml:space="preserve">INL </v>
          </cell>
        </row>
        <row r="3084">
          <cell r="A3084" t="str">
            <v xml:space="preserve">FAR </v>
          </cell>
        </row>
        <row r="3085">
          <cell r="A3085" t="str">
            <v xml:space="preserve">FMN </v>
          </cell>
        </row>
        <row r="3086">
          <cell r="A3086" t="str">
            <v xml:space="preserve">XNA </v>
          </cell>
        </row>
        <row r="3087">
          <cell r="A3087" t="str">
            <v xml:space="preserve">FLG </v>
          </cell>
        </row>
        <row r="3088">
          <cell r="A3088" t="str">
            <v xml:space="preserve">FNT </v>
          </cell>
        </row>
        <row r="3089">
          <cell r="A3089" t="str">
            <v xml:space="preserve">FLO </v>
          </cell>
        </row>
        <row r="3090">
          <cell r="A3090" t="str">
            <v xml:space="preserve">FLL </v>
          </cell>
        </row>
        <row r="3091">
          <cell r="A3091" t="str">
            <v xml:space="preserve">RSW </v>
          </cell>
        </row>
        <row r="3092">
          <cell r="A3092" t="str">
            <v xml:space="preserve">FSM </v>
          </cell>
        </row>
        <row r="3093">
          <cell r="A3093" t="str">
            <v xml:space="preserve">FWA </v>
          </cell>
        </row>
        <row r="3094">
          <cell r="A3094" t="str">
            <v xml:space="preserve">FAT </v>
          </cell>
        </row>
        <row r="3095">
          <cell r="A3095" t="str">
            <v xml:space="preserve">FHR </v>
          </cell>
        </row>
        <row r="3096">
          <cell r="A3096" t="str">
            <v xml:space="preserve">GNV </v>
          </cell>
        </row>
        <row r="3097">
          <cell r="A3097" t="str">
            <v xml:space="preserve">GAL </v>
          </cell>
        </row>
        <row r="3098">
          <cell r="A3098" t="str">
            <v xml:space="preserve">GCC </v>
          </cell>
        </row>
        <row r="3099">
          <cell r="A3099" t="str">
            <v xml:space="preserve">GFK </v>
          </cell>
        </row>
        <row r="3100">
          <cell r="A3100" t="str">
            <v xml:space="preserve">GJT </v>
          </cell>
        </row>
        <row r="3101">
          <cell r="A3101" t="str">
            <v xml:space="preserve">GRR </v>
          </cell>
        </row>
        <row r="3102">
          <cell r="A3102" t="str">
            <v xml:space="preserve">GTF </v>
          </cell>
        </row>
        <row r="3103">
          <cell r="A3103" t="str">
            <v xml:space="preserve">ROC </v>
          </cell>
        </row>
        <row r="3104">
          <cell r="A3104" t="str">
            <v xml:space="preserve">GRB </v>
          </cell>
        </row>
        <row r="3105">
          <cell r="A3105" t="str">
            <v xml:space="preserve">GSO </v>
          </cell>
        </row>
        <row r="3106">
          <cell r="A3106" t="str">
            <v xml:space="preserve">PGV </v>
          </cell>
        </row>
        <row r="3107">
          <cell r="A3107" t="str">
            <v xml:space="preserve">GSP </v>
          </cell>
        </row>
        <row r="3108">
          <cell r="A3108" t="str">
            <v xml:space="preserve">GPT </v>
          </cell>
        </row>
        <row r="3109">
          <cell r="A3109" t="str">
            <v xml:space="preserve">GUC </v>
          </cell>
        </row>
        <row r="3110">
          <cell r="A3110" t="str">
            <v xml:space="preserve">HGR </v>
          </cell>
        </row>
        <row r="3111">
          <cell r="A3111" t="str">
            <v xml:space="preserve">SUN </v>
          </cell>
        </row>
        <row r="3112">
          <cell r="A3112" t="str">
            <v xml:space="preserve">HNM </v>
          </cell>
        </row>
        <row r="3113">
          <cell r="A3113" t="str">
            <v xml:space="preserve">CMX </v>
          </cell>
        </row>
        <row r="3114">
          <cell r="A3114" t="str">
            <v xml:space="preserve">HRL </v>
          </cell>
        </row>
        <row r="3115">
          <cell r="A3115" t="str">
            <v xml:space="preserve">MDT </v>
          </cell>
        </row>
        <row r="3116">
          <cell r="A3116" t="str">
            <v xml:space="preserve">PIB </v>
          </cell>
        </row>
        <row r="3117">
          <cell r="A3117" t="str">
            <v xml:space="preserve">HDN </v>
          </cell>
        </row>
        <row r="3118">
          <cell r="A3118" t="str">
            <v xml:space="preserve">HLN </v>
          </cell>
        </row>
        <row r="3119">
          <cell r="A3119" t="str">
            <v xml:space="preserve">ITO </v>
          </cell>
        </row>
        <row r="3120">
          <cell r="A3120" t="str">
            <v xml:space="preserve">HXD </v>
          </cell>
        </row>
        <row r="3121">
          <cell r="A3121" t="str">
            <v xml:space="preserve">HOM </v>
          </cell>
        </row>
        <row r="3122">
          <cell r="A3122" t="str">
            <v xml:space="preserve">HNL </v>
          </cell>
        </row>
        <row r="3123">
          <cell r="A3123" t="str">
            <v xml:space="preserve">EFD </v>
          </cell>
        </row>
        <row r="3124">
          <cell r="A3124" t="str">
            <v xml:space="preserve">HOU </v>
          </cell>
        </row>
        <row r="3125">
          <cell r="A3125" t="str">
            <v xml:space="preserve">IAH </v>
          </cell>
        </row>
        <row r="3126">
          <cell r="A3126" t="str">
            <v xml:space="preserve">HTS </v>
          </cell>
        </row>
        <row r="3127">
          <cell r="A3127" t="str">
            <v xml:space="preserve">HSV </v>
          </cell>
        </row>
        <row r="3128">
          <cell r="A3128" t="str">
            <v xml:space="preserve">HYA </v>
          </cell>
        </row>
        <row r="3129">
          <cell r="A3129" t="str">
            <v xml:space="preserve">IDA </v>
          </cell>
        </row>
        <row r="3130">
          <cell r="A3130" t="str">
            <v xml:space="preserve">IPL </v>
          </cell>
        </row>
        <row r="3131">
          <cell r="A3131" t="str">
            <v xml:space="preserve">IND </v>
          </cell>
        </row>
        <row r="3132">
          <cell r="A3132" t="str">
            <v xml:space="preserve">IYK </v>
          </cell>
        </row>
        <row r="3133">
          <cell r="A3133" t="str">
            <v xml:space="preserve">ISP </v>
          </cell>
        </row>
        <row r="3134">
          <cell r="A3134" t="str">
            <v xml:space="preserve">ITH </v>
          </cell>
        </row>
        <row r="3135">
          <cell r="A3135" t="str">
            <v xml:space="preserve">JAC </v>
          </cell>
        </row>
        <row r="3136">
          <cell r="A3136" t="str">
            <v xml:space="preserve">JAN </v>
          </cell>
        </row>
        <row r="3137">
          <cell r="A3137" t="str">
            <v xml:space="preserve">JAX </v>
          </cell>
        </row>
        <row r="3138">
          <cell r="A3138" t="str">
            <v xml:space="preserve">OAJ </v>
          </cell>
        </row>
        <row r="3139">
          <cell r="A3139" t="str">
            <v xml:space="preserve">JHW </v>
          </cell>
        </row>
        <row r="3140">
          <cell r="A3140" t="str">
            <v xml:space="preserve">JST </v>
          </cell>
        </row>
        <row r="3141">
          <cell r="A3141" t="str">
            <v xml:space="preserve">JLN </v>
          </cell>
        </row>
        <row r="3142">
          <cell r="A3142" t="str">
            <v xml:space="preserve">JNU </v>
          </cell>
        </row>
        <row r="3143">
          <cell r="A3143" t="str">
            <v xml:space="preserve">OGG </v>
          </cell>
        </row>
        <row r="3144">
          <cell r="A3144" t="str">
            <v xml:space="preserve">KOA </v>
          </cell>
        </row>
        <row r="3145">
          <cell r="A3145" t="str">
            <v xml:space="preserve">AZO </v>
          </cell>
        </row>
        <row r="3146">
          <cell r="A3146" t="str">
            <v xml:space="preserve">GPI </v>
          </cell>
        </row>
        <row r="3147">
          <cell r="A3147" t="str">
            <v xml:space="preserve">MCI </v>
          </cell>
        </row>
        <row r="3148">
          <cell r="A3148" t="str">
            <v xml:space="preserve">MKK </v>
          </cell>
        </row>
        <row r="3149">
          <cell r="A3149" t="str">
            <v xml:space="preserve">ENA </v>
          </cell>
        </row>
        <row r="3150">
          <cell r="A3150" t="str">
            <v xml:space="preserve">KTN </v>
          </cell>
        </row>
        <row r="3151">
          <cell r="A3151" t="str">
            <v xml:space="preserve">EYW </v>
          </cell>
        </row>
        <row r="3152">
          <cell r="A3152" t="str">
            <v xml:space="preserve">GRK </v>
          </cell>
        </row>
        <row r="3153">
          <cell r="A3153" t="str">
            <v xml:space="preserve">AKN </v>
          </cell>
        </row>
        <row r="3154">
          <cell r="A3154" t="str">
            <v xml:space="preserve">LMT </v>
          </cell>
        </row>
        <row r="3155">
          <cell r="A3155" t="str">
            <v xml:space="preserve">TYS </v>
          </cell>
        </row>
        <row r="3156">
          <cell r="A3156" t="str">
            <v xml:space="preserve">ADQ </v>
          </cell>
        </row>
        <row r="3157">
          <cell r="A3157" t="str">
            <v xml:space="preserve">OTZ </v>
          </cell>
        </row>
        <row r="3158">
          <cell r="A3158" t="str">
            <v xml:space="preserve">LSE </v>
          </cell>
        </row>
        <row r="3159">
          <cell r="A3159" t="str">
            <v xml:space="preserve">LFT </v>
          </cell>
        </row>
        <row r="3160">
          <cell r="A3160" t="str">
            <v xml:space="preserve">LCH </v>
          </cell>
        </row>
        <row r="3161">
          <cell r="A3161" t="str">
            <v xml:space="preserve">LNY </v>
          </cell>
        </row>
        <row r="3162">
          <cell r="A3162" t="str">
            <v xml:space="preserve">LNS </v>
          </cell>
        </row>
        <row r="3163">
          <cell r="A3163" t="str">
            <v xml:space="preserve">LAN </v>
          </cell>
        </row>
        <row r="3164">
          <cell r="A3164" t="str">
            <v xml:space="preserve">LRD </v>
          </cell>
        </row>
        <row r="3165">
          <cell r="A3165" t="str">
            <v xml:space="preserve">LAS </v>
          </cell>
        </row>
        <row r="3166">
          <cell r="A3166" t="str">
            <v xml:space="preserve">LBE </v>
          </cell>
        </row>
        <row r="3167">
          <cell r="A3167" t="str">
            <v xml:space="preserve">LAW </v>
          </cell>
        </row>
        <row r="3168">
          <cell r="A3168" t="str">
            <v xml:space="preserve">LWS </v>
          </cell>
        </row>
        <row r="3169">
          <cell r="A3169" t="str">
            <v xml:space="preserve">LEX </v>
          </cell>
        </row>
        <row r="3170">
          <cell r="A3170" t="str">
            <v xml:space="preserve">LIH </v>
          </cell>
        </row>
        <row r="3171">
          <cell r="A3171" t="str">
            <v xml:space="preserve">LNK </v>
          </cell>
        </row>
        <row r="3172">
          <cell r="A3172" t="str">
            <v xml:space="preserve">LIT </v>
          </cell>
        </row>
        <row r="3173">
          <cell r="A3173" t="str">
            <v xml:space="preserve">LGB </v>
          </cell>
        </row>
        <row r="3174">
          <cell r="A3174" t="str">
            <v xml:space="preserve">GGG </v>
          </cell>
        </row>
        <row r="3175">
          <cell r="A3175" t="str">
            <v xml:space="preserve">LAX </v>
          </cell>
        </row>
        <row r="3176">
          <cell r="A3176" t="str">
            <v xml:space="preserve">SDF </v>
          </cell>
        </row>
        <row r="3177">
          <cell r="A3177" t="str">
            <v xml:space="preserve">LBB </v>
          </cell>
        </row>
        <row r="3178">
          <cell r="A3178" t="str">
            <v xml:space="preserve">LYH </v>
          </cell>
        </row>
        <row r="3179">
          <cell r="A3179" t="str">
            <v xml:space="preserve">MCN </v>
          </cell>
        </row>
        <row r="3180">
          <cell r="A3180" t="str">
            <v xml:space="preserve">MSN </v>
          </cell>
        </row>
        <row r="3181">
          <cell r="A3181" t="str">
            <v xml:space="preserve">MHT </v>
          </cell>
        </row>
        <row r="3182">
          <cell r="A3182" t="str">
            <v xml:space="preserve">MHK </v>
          </cell>
        </row>
        <row r="3183">
          <cell r="A3183" t="str">
            <v xml:space="preserve">MKT </v>
          </cell>
        </row>
        <row r="3184">
          <cell r="A3184" t="str">
            <v xml:space="preserve">MWA </v>
          </cell>
        </row>
        <row r="3185">
          <cell r="A3185" t="str">
            <v xml:space="preserve">SAW </v>
          </cell>
        </row>
        <row r="3186">
          <cell r="A3186" t="str">
            <v xml:space="preserve">MCW </v>
          </cell>
        </row>
        <row r="3187">
          <cell r="A3187" t="str">
            <v xml:space="preserve">MFE </v>
          </cell>
        </row>
        <row r="3188">
          <cell r="A3188" t="str">
            <v xml:space="preserve">MFR </v>
          </cell>
        </row>
        <row r="3189">
          <cell r="A3189" t="str">
            <v xml:space="preserve">MLB </v>
          </cell>
        </row>
        <row r="3190">
          <cell r="A3190" t="str">
            <v xml:space="preserve">MEM </v>
          </cell>
        </row>
        <row r="3191">
          <cell r="A3191" t="str">
            <v xml:space="preserve">MEI </v>
          </cell>
        </row>
        <row r="3192">
          <cell r="A3192" t="str">
            <v xml:space="preserve">MIA </v>
          </cell>
        </row>
        <row r="3193">
          <cell r="A3193" t="str">
            <v xml:space="preserve">MAF </v>
          </cell>
        </row>
        <row r="3194">
          <cell r="A3194" t="str">
            <v xml:space="preserve">MKE </v>
          </cell>
        </row>
        <row r="3195">
          <cell r="A3195" t="str">
            <v xml:space="preserve">MSP </v>
          </cell>
        </row>
        <row r="3196">
          <cell r="A3196" t="str">
            <v xml:space="preserve">MOT </v>
          </cell>
        </row>
        <row r="3197">
          <cell r="A3197" t="str">
            <v xml:space="preserve">MSO </v>
          </cell>
        </row>
        <row r="3198">
          <cell r="A3198" t="str">
            <v xml:space="preserve">MOB </v>
          </cell>
        </row>
        <row r="3199">
          <cell r="A3199" t="str">
            <v xml:space="preserve">MOD </v>
          </cell>
        </row>
        <row r="3200">
          <cell r="A3200" t="str">
            <v xml:space="preserve">MLI </v>
          </cell>
        </row>
        <row r="3201">
          <cell r="A3201" t="str">
            <v xml:space="preserve">MLU </v>
          </cell>
        </row>
        <row r="3202">
          <cell r="A3202" t="str">
            <v xml:space="preserve">MRY </v>
          </cell>
        </row>
        <row r="3203">
          <cell r="A3203" t="str">
            <v xml:space="preserve">MGM </v>
          </cell>
        </row>
        <row r="3204">
          <cell r="A3204" t="str">
            <v xml:space="preserve">MTJ </v>
          </cell>
        </row>
        <row r="3205">
          <cell r="A3205" t="str">
            <v xml:space="preserve">MGW </v>
          </cell>
        </row>
        <row r="3206">
          <cell r="A3206" t="str">
            <v xml:space="preserve">CWA </v>
          </cell>
        </row>
        <row r="3207">
          <cell r="A3207" t="str">
            <v xml:space="preserve">MKG </v>
          </cell>
        </row>
        <row r="3208">
          <cell r="A3208" t="str">
            <v xml:space="preserve">MYR </v>
          </cell>
        </row>
        <row r="3209">
          <cell r="A3209" t="str">
            <v xml:space="preserve">ACK </v>
          </cell>
        </row>
        <row r="3210">
          <cell r="A3210" t="str">
            <v xml:space="preserve">APF </v>
          </cell>
        </row>
        <row r="3211">
          <cell r="A3211" t="str">
            <v xml:space="preserve">BNA </v>
          </cell>
        </row>
        <row r="3212">
          <cell r="A3212" t="str">
            <v xml:space="preserve">EWB </v>
          </cell>
        </row>
        <row r="3213">
          <cell r="A3213" t="str">
            <v xml:space="preserve">EWN </v>
          </cell>
        </row>
        <row r="3214">
          <cell r="A3214" t="str">
            <v xml:space="preserve">HVN </v>
          </cell>
        </row>
        <row r="3215">
          <cell r="A3215" t="str">
            <v xml:space="preserve">MSY </v>
          </cell>
        </row>
        <row r="3216">
          <cell r="A3216" t="str">
            <v xml:space="preserve">JFK </v>
          </cell>
        </row>
        <row r="3217">
          <cell r="A3217" t="str">
            <v xml:space="preserve">LGA </v>
          </cell>
        </row>
        <row r="3218">
          <cell r="A3218" t="str">
            <v xml:space="preserve">EWR </v>
          </cell>
        </row>
        <row r="3219">
          <cell r="A3219" t="str">
            <v xml:space="preserve">SWF </v>
          </cell>
        </row>
        <row r="3220">
          <cell r="A3220" t="str">
            <v xml:space="preserve">PHF </v>
          </cell>
        </row>
        <row r="3221">
          <cell r="A3221" t="str">
            <v xml:space="preserve">OME </v>
          </cell>
        </row>
        <row r="3222">
          <cell r="A3222" t="str">
            <v xml:space="preserve">ORF </v>
          </cell>
        </row>
        <row r="3223">
          <cell r="A3223" t="str">
            <v xml:space="preserve">OTH </v>
          </cell>
        </row>
        <row r="3224">
          <cell r="A3224" t="str">
            <v xml:space="preserve">OAK </v>
          </cell>
        </row>
        <row r="3225">
          <cell r="A3225" t="str">
            <v xml:space="preserve">OKC </v>
          </cell>
        </row>
        <row r="3226">
          <cell r="A3226" t="str">
            <v xml:space="preserve">OMA </v>
          </cell>
        </row>
        <row r="3227">
          <cell r="A3227" t="str">
            <v xml:space="preserve">ONT </v>
          </cell>
        </row>
        <row r="3228">
          <cell r="A3228" t="str">
            <v xml:space="preserve">MCO </v>
          </cell>
        </row>
        <row r="3229">
          <cell r="A3229" t="str">
            <v xml:space="preserve">OXR </v>
          </cell>
        </row>
        <row r="3230">
          <cell r="A3230" t="str">
            <v xml:space="preserve">PAH </v>
          </cell>
        </row>
        <row r="3231">
          <cell r="A3231" t="str">
            <v xml:space="preserve">PGA </v>
          </cell>
        </row>
        <row r="3232">
          <cell r="A3232" t="str">
            <v xml:space="preserve">PSP </v>
          </cell>
        </row>
        <row r="3233">
          <cell r="A3233" t="str">
            <v xml:space="preserve">PFN </v>
          </cell>
        </row>
        <row r="3234">
          <cell r="A3234" t="str">
            <v xml:space="preserve">PKB </v>
          </cell>
        </row>
        <row r="3235">
          <cell r="A3235" t="str">
            <v xml:space="preserve">PSC </v>
          </cell>
        </row>
        <row r="3236">
          <cell r="A3236" t="str">
            <v xml:space="preserve">PLN </v>
          </cell>
        </row>
        <row r="3237">
          <cell r="A3237" t="str">
            <v xml:space="preserve">PDT </v>
          </cell>
        </row>
        <row r="3238">
          <cell r="A3238" t="str">
            <v xml:space="preserve">PNS </v>
          </cell>
        </row>
        <row r="3239">
          <cell r="A3239" t="str">
            <v xml:space="preserve">PIA </v>
          </cell>
        </row>
        <row r="3240">
          <cell r="A3240" t="str">
            <v xml:space="preserve">PSG </v>
          </cell>
        </row>
        <row r="3241">
          <cell r="A3241" t="str">
            <v xml:space="preserve">PHL </v>
          </cell>
        </row>
        <row r="3242">
          <cell r="A3242" t="str">
            <v xml:space="preserve">PHX </v>
          </cell>
        </row>
        <row r="3243">
          <cell r="A3243" t="str">
            <v xml:space="preserve">PIR </v>
          </cell>
        </row>
        <row r="3244">
          <cell r="A3244" t="str">
            <v xml:space="preserve">PIT </v>
          </cell>
        </row>
        <row r="3245">
          <cell r="A3245" t="str">
            <v xml:space="preserve">PIH </v>
          </cell>
        </row>
        <row r="3246">
          <cell r="A3246" t="str">
            <v xml:space="preserve">CLM </v>
          </cell>
        </row>
        <row r="3247">
          <cell r="A3247" t="str">
            <v xml:space="preserve">PCW </v>
          </cell>
        </row>
        <row r="3248">
          <cell r="A3248" t="str">
            <v xml:space="preserve">PDX </v>
          </cell>
        </row>
        <row r="3249">
          <cell r="A3249" t="str">
            <v xml:space="preserve">PWM </v>
          </cell>
        </row>
        <row r="3250">
          <cell r="A3250" t="str">
            <v xml:space="preserve">PSM </v>
          </cell>
        </row>
        <row r="3251">
          <cell r="A3251" t="str">
            <v xml:space="preserve">PQI </v>
          </cell>
        </row>
        <row r="3252">
          <cell r="A3252" t="str">
            <v xml:space="preserve">PVD </v>
          </cell>
        </row>
        <row r="3253">
          <cell r="A3253" t="str">
            <v xml:space="preserve">PVC </v>
          </cell>
        </row>
        <row r="3254">
          <cell r="A3254" t="str">
            <v xml:space="preserve">PUW </v>
          </cell>
        </row>
        <row r="3255">
          <cell r="A3255" t="str">
            <v xml:space="preserve">UIN </v>
          </cell>
        </row>
        <row r="3256">
          <cell r="A3256" t="str">
            <v xml:space="preserve">RDU </v>
          </cell>
        </row>
        <row r="3257">
          <cell r="A3257" t="str">
            <v xml:space="preserve">RAP </v>
          </cell>
        </row>
        <row r="3258">
          <cell r="A3258" t="str">
            <v xml:space="preserve">RDG </v>
          </cell>
        </row>
        <row r="3259">
          <cell r="A3259" t="str">
            <v xml:space="preserve">RDD </v>
          </cell>
        </row>
        <row r="3260">
          <cell r="A3260" t="str">
            <v xml:space="preserve">RDM </v>
          </cell>
        </row>
        <row r="3261">
          <cell r="A3261" t="str">
            <v xml:space="preserve">RNO </v>
          </cell>
        </row>
        <row r="3262">
          <cell r="A3262" t="str">
            <v xml:space="preserve">RHI </v>
          </cell>
        </row>
        <row r="3263">
          <cell r="A3263" t="str">
            <v xml:space="preserve">RIC </v>
          </cell>
        </row>
        <row r="3264">
          <cell r="A3264" t="str">
            <v xml:space="preserve">RIW </v>
          </cell>
        </row>
        <row r="3265">
          <cell r="A3265" t="str">
            <v xml:space="preserve">ROA </v>
          </cell>
        </row>
        <row r="3266">
          <cell r="A3266" t="str">
            <v xml:space="preserve">RST </v>
          </cell>
        </row>
        <row r="3267">
          <cell r="A3267" t="str">
            <v xml:space="preserve">RKD </v>
          </cell>
        </row>
        <row r="3268">
          <cell r="A3268" t="str">
            <v xml:space="preserve">SMF </v>
          </cell>
        </row>
        <row r="3269">
          <cell r="A3269" t="str">
            <v xml:space="preserve">MBS </v>
          </cell>
        </row>
        <row r="3270">
          <cell r="A3270" t="str">
            <v xml:space="preserve">SBY </v>
          </cell>
        </row>
        <row r="3271">
          <cell r="A3271" t="str">
            <v xml:space="preserve">SLC </v>
          </cell>
        </row>
        <row r="3272">
          <cell r="A3272" t="str">
            <v xml:space="preserve">SJT </v>
          </cell>
        </row>
        <row r="3273">
          <cell r="A3273" t="str">
            <v xml:space="preserve">SAT </v>
          </cell>
        </row>
        <row r="3274">
          <cell r="A3274" t="str">
            <v xml:space="preserve">SAN </v>
          </cell>
        </row>
        <row r="3275">
          <cell r="A3275" t="str">
            <v xml:space="preserve">SFO </v>
          </cell>
        </row>
        <row r="3276">
          <cell r="A3276" t="str">
            <v xml:space="preserve">SJC </v>
          </cell>
        </row>
        <row r="3277">
          <cell r="A3277" t="str">
            <v xml:space="preserve">SBP </v>
          </cell>
        </row>
        <row r="3278">
          <cell r="A3278" t="str">
            <v xml:space="preserve">SNA </v>
          </cell>
        </row>
        <row r="3279">
          <cell r="A3279" t="str">
            <v xml:space="preserve">SBA </v>
          </cell>
        </row>
        <row r="3280">
          <cell r="A3280" t="str">
            <v xml:space="preserve">SAF </v>
          </cell>
        </row>
        <row r="3281">
          <cell r="A3281" t="str">
            <v xml:space="preserve">SMX </v>
          </cell>
        </row>
        <row r="3282">
          <cell r="A3282" t="str">
            <v xml:space="preserve">SRQ </v>
          </cell>
        </row>
        <row r="3283">
          <cell r="A3283" t="str">
            <v xml:space="preserve">CIU </v>
          </cell>
        </row>
        <row r="3284">
          <cell r="A3284" t="str">
            <v xml:space="preserve">SAV </v>
          </cell>
        </row>
        <row r="3285">
          <cell r="A3285" t="str">
            <v xml:space="preserve">BFI </v>
          </cell>
        </row>
        <row r="3286">
          <cell r="A3286" t="str">
            <v xml:space="preserve">SEA </v>
          </cell>
        </row>
        <row r="3287">
          <cell r="A3287" t="str">
            <v xml:space="preserve">SHR </v>
          </cell>
        </row>
        <row r="3288">
          <cell r="A3288" t="str">
            <v xml:space="preserve">SHV </v>
          </cell>
        </row>
        <row r="3289">
          <cell r="A3289" t="str">
            <v xml:space="preserve">SDY </v>
          </cell>
        </row>
        <row r="3290">
          <cell r="A3290" t="str">
            <v xml:space="preserve">SUX </v>
          </cell>
        </row>
        <row r="3291">
          <cell r="A3291" t="str">
            <v xml:space="preserve">FSD </v>
          </cell>
        </row>
        <row r="3292">
          <cell r="A3292" t="str">
            <v xml:space="preserve">SIT </v>
          </cell>
        </row>
        <row r="3293">
          <cell r="A3293" t="str">
            <v xml:space="preserve">SBN </v>
          </cell>
        </row>
        <row r="3294">
          <cell r="A3294" t="str">
            <v xml:space="preserve">GEG </v>
          </cell>
        </row>
        <row r="3295">
          <cell r="A3295" t="str">
            <v xml:space="preserve">SPI </v>
          </cell>
        </row>
        <row r="3296">
          <cell r="A3296" t="str">
            <v xml:space="preserve">STC </v>
          </cell>
        </row>
        <row r="3297">
          <cell r="A3297" t="str">
            <v xml:space="preserve">SGU </v>
          </cell>
        </row>
        <row r="3298">
          <cell r="A3298" t="str">
            <v xml:space="preserve">STL </v>
          </cell>
        </row>
        <row r="3299">
          <cell r="A3299" t="str">
            <v xml:space="preserve">PIE </v>
          </cell>
        </row>
        <row r="3300">
          <cell r="A3300" t="str">
            <v xml:space="preserve">UNV </v>
          </cell>
        </row>
        <row r="3301">
          <cell r="A3301" t="str">
            <v xml:space="preserve">SCK </v>
          </cell>
        </row>
        <row r="3302">
          <cell r="A3302" t="str">
            <v xml:space="preserve">SYR </v>
          </cell>
        </row>
        <row r="3303">
          <cell r="A3303" t="str">
            <v xml:space="preserve">TLH </v>
          </cell>
        </row>
        <row r="3304">
          <cell r="A3304" t="str">
            <v xml:space="preserve">TPA </v>
          </cell>
        </row>
        <row r="3305">
          <cell r="A3305" t="str">
            <v xml:space="preserve">TEX </v>
          </cell>
        </row>
        <row r="3306">
          <cell r="A3306" t="str">
            <v xml:space="preserve">TXK </v>
          </cell>
        </row>
        <row r="3307">
          <cell r="A3307" t="str">
            <v xml:space="preserve">TOL </v>
          </cell>
        </row>
        <row r="3308">
          <cell r="A3308" t="str">
            <v xml:space="preserve">FOE </v>
          </cell>
        </row>
        <row r="3309">
          <cell r="A3309" t="str">
            <v xml:space="preserve">TVC </v>
          </cell>
        </row>
        <row r="3310">
          <cell r="A3310" t="str">
            <v xml:space="preserve">TTN </v>
          </cell>
        </row>
        <row r="3311">
          <cell r="A3311" t="str">
            <v xml:space="preserve">TRI </v>
          </cell>
        </row>
        <row r="3312">
          <cell r="A3312" t="str">
            <v xml:space="preserve">TUS </v>
          </cell>
        </row>
        <row r="3313">
          <cell r="A3313" t="str">
            <v xml:space="preserve">TUL </v>
          </cell>
        </row>
        <row r="3314">
          <cell r="A3314" t="str">
            <v xml:space="preserve">TUP </v>
          </cell>
        </row>
        <row r="3315">
          <cell r="A3315" t="str">
            <v xml:space="preserve">GCN </v>
          </cell>
        </row>
        <row r="3316">
          <cell r="A3316" t="str">
            <v xml:space="preserve">TWF </v>
          </cell>
        </row>
        <row r="3317">
          <cell r="A3317" t="str">
            <v xml:space="preserve">TYR </v>
          </cell>
        </row>
        <row r="3318">
          <cell r="A3318" t="str">
            <v xml:space="preserve">DUT </v>
          </cell>
        </row>
        <row r="3319">
          <cell r="A3319" t="str">
            <v xml:space="preserve">VDZ </v>
          </cell>
        </row>
        <row r="3320">
          <cell r="A3320" t="str">
            <v xml:space="preserve">VLD </v>
          </cell>
        </row>
        <row r="3321">
          <cell r="A3321" t="str">
            <v xml:space="preserve">VPS </v>
          </cell>
        </row>
        <row r="3322">
          <cell r="A3322" t="str">
            <v xml:space="preserve">VCT </v>
          </cell>
        </row>
        <row r="3323">
          <cell r="A3323" t="str">
            <v xml:space="preserve">VCV </v>
          </cell>
        </row>
        <row r="3324">
          <cell r="A3324" t="str">
            <v xml:space="preserve">MVY </v>
          </cell>
        </row>
        <row r="3325">
          <cell r="A3325" t="str">
            <v xml:space="preserve">ACT </v>
          </cell>
        </row>
        <row r="3326">
          <cell r="A3326" t="str">
            <v xml:space="preserve">ALW </v>
          </cell>
        </row>
        <row r="3327">
          <cell r="A3327" t="str">
            <v xml:space="preserve">ALO </v>
          </cell>
        </row>
        <row r="3328">
          <cell r="A3328" t="str">
            <v xml:space="preserve">EAT </v>
          </cell>
        </row>
        <row r="3329">
          <cell r="A3329" t="str">
            <v xml:space="preserve">PBI </v>
          </cell>
        </row>
        <row r="3330">
          <cell r="A3330" t="str">
            <v xml:space="preserve">HPN </v>
          </cell>
        </row>
        <row r="3331">
          <cell r="A3331" t="str">
            <v xml:space="preserve">ICT </v>
          </cell>
        </row>
        <row r="3332">
          <cell r="A3332" t="str">
            <v xml:space="preserve">SPS </v>
          </cell>
        </row>
        <row r="3333">
          <cell r="A3333" t="str">
            <v xml:space="preserve">AVP </v>
          </cell>
        </row>
        <row r="3334">
          <cell r="A3334" t="str">
            <v xml:space="preserve">IPT </v>
          </cell>
        </row>
        <row r="3335">
          <cell r="A3335" t="str">
            <v xml:space="preserve">ILM </v>
          </cell>
        </row>
        <row r="3336">
          <cell r="A3336" t="str">
            <v xml:space="preserve">BDL </v>
          </cell>
        </row>
        <row r="3337">
          <cell r="A3337" t="str">
            <v xml:space="preserve">ORH </v>
          </cell>
        </row>
        <row r="3338">
          <cell r="A3338" t="str">
            <v xml:space="preserve">YKM </v>
          </cell>
        </row>
        <row r="3339">
          <cell r="A3339" t="str">
            <v xml:space="preserve">YAK </v>
          </cell>
        </row>
        <row r="3340">
          <cell r="A3340" t="str">
            <v xml:space="preserve">BHK </v>
          </cell>
        </row>
        <row r="3341">
          <cell r="A3341" t="str">
            <v xml:space="preserve">SKD </v>
          </cell>
        </row>
        <row r="3342">
          <cell r="A3342" t="str">
            <v xml:space="preserve">TAS </v>
          </cell>
        </row>
        <row r="3343">
          <cell r="A3343" t="str">
            <v xml:space="preserve">TMJ </v>
          </cell>
        </row>
        <row r="3344">
          <cell r="A3344" t="str">
            <v xml:space="preserve">UGC </v>
          </cell>
        </row>
        <row r="3345">
          <cell r="A3345" t="str">
            <v xml:space="preserve">SON </v>
          </cell>
        </row>
        <row r="3346">
          <cell r="A3346" t="str">
            <v xml:space="preserve">VLI </v>
          </cell>
        </row>
        <row r="3347">
          <cell r="A3347" t="str">
            <v xml:space="preserve">AGV </v>
          </cell>
        </row>
        <row r="3348">
          <cell r="A3348" t="str">
            <v xml:space="preserve">AAO </v>
          </cell>
        </row>
        <row r="3349">
          <cell r="A3349" t="str">
            <v xml:space="preserve">BNS </v>
          </cell>
        </row>
        <row r="3350">
          <cell r="A3350" t="str">
            <v xml:space="preserve">BRM </v>
          </cell>
        </row>
        <row r="3351">
          <cell r="A3351" t="str">
            <v xml:space="preserve">CLZ </v>
          </cell>
        </row>
        <row r="3352">
          <cell r="A3352" t="str">
            <v xml:space="preserve">CAJ </v>
          </cell>
        </row>
        <row r="3353">
          <cell r="A3353" t="str">
            <v xml:space="preserve">VCR </v>
          </cell>
        </row>
        <row r="3354">
          <cell r="A3354" t="str">
            <v xml:space="preserve">CUP </v>
          </cell>
        </row>
        <row r="3355">
          <cell r="A3355" t="str">
            <v xml:space="preserve">CBL </v>
          </cell>
        </row>
        <row r="3356">
          <cell r="A3356" t="str">
            <v xml:space="preserve">CGU </v>
          </cell>
        </row>
        <row r="3357">
          <cell r="A3357" t="str">
            <v xml:space="preserve">CZE </v>
          </cell>
        </row>
        <row r="3358">
          <cell r="A3358" t="str">
            <v xml:space="preserve">CUM </v>
          </cell>
        </row>
        <row r="3359">
          <cell r="A3359" t="str">
            <v xml:space="preserve">VIG </v>
          </cell>
        </row>
        <row r="3360">
          <cell r="A3360" t="str">
            <v xml:space="preserve">GUQ </v>
          </cell>
        </row>
        <row r="3361">
          <cell r="A3361" t="str">
            <v xml:space="preserve">GUI </v>
          </cell>
        </row>
        <row r="3362">
          <cell r="A3362" t="str">
            <v xml:space="preserve">LFR </v>
          </cell>
        </row>
        <row r="3363">
          <cell r="A3363" t="str">
            <v xml:space="preserve">CCS </v>
          </cell>
        </row>
        <row r="3364">
          <cell r="A3364" t="str">
            <v xml:space="preserve">MAR </v>
          </cell>
        </row>
        <row r="3365">
          <cell r="A3365" t="str">
            <v xml:space="preserve">PMV </v>
          </cell>
        </row>
        <row r="3366">
          <cell r="A3366" t="str">
            <v xml:space="preserve">MUN </v>
          </cell>
        </row>
        <row r="3367">
          <cell r="A3367" t="str">
            <v xml:space="preserve">MRD </v>
          </cell>
        </row>
        <row r="3368">
          <cell r="A3368" t="str">
            <v xml:space="preserve">PYH </v>
          </cell>
        </row>
        <row r="3369">
          <cell r="A3369" t="str">
            <v xml:space="preserve">PBL </v>
          </cell>
        </row>
        <row r="3370">
          <cell r="A3370" t="str">
            <v xml:space="preserve">SCI </v>
          </cell>
        </row>
        <row r="3371">
          <cell r="A3371" t="str">
            <v xml:space="preserve">SNF </v>
          </cell>
        </row>
        <row r="3372">
          <cell r="A3372" t="str">
            <v xml:space="preserve">SFD </v>
          </cell>
        </row>
        <row r="3373">
          <cell r="A3373" t="str">
            <v xml:space="preserve">SOM </v>
          </cell>
        </row>
        <row r="3374">
          <cell r="A3374" t="str">
            <v xml:space="preserve">STD </v>
          </cell>
        </row>
        <row r="3375">
          <cell r="A3375" t="str">
            <v xml:space="preserve">TUV </v>
          </cell>
        </row>
        <row r="3376">
          <cell r="A3376" t="str">
            <v xml:space="preserve">TMO </v>
          </cell>
        </row>
        <row r="3377">
          <cell r="A3377" t="str">
            <v xml:space="preserve">VLN </v>
          </cell>
        </row>
        <row r="3378">
          <cell r="A3378" t="str">
            <v xml:space="preserve">VLV </v>
          </cell>
        </row>
        <row r="3379">
          <cell r="A3379" t="str">
            <v xml:space="preserve">VDP </v>
          </cell>
        </row>
        <row r="3380">
          <cell r="A3380" t="str">
            <v xml:space="preserve">AUH </v>
          </cell>
        </row>
        <row r="3381">
          <cell r="A3381" t="str">
            <v xml:space="preserve">AAN </v>
          </cell>
        </row>
        <row r="3382">
          <cell r="A3382" t="str">
            <v xml:space="preserve">AZI </v>
          </cell>
        </row>
        <row r="3383">
          <cell r="A3383" t="str">
            <v xml:space="preserve">DXB </v>
          </cell>
        </row>
        <row r="3384">
          <cell r="A3384" t="str">
            <v xml:space="preserve">FJR </v>
          </cell>
        </row>
        <row r="3385">
          <cell r="A3385" t="str">
            <v xml:space="preserve">RKT </v>
          </cell>
        </row>
        <row r="3386">
          <cell r="A3386" t="str">
            <v xml:space="preserve">SHJ </v>
          </cell>
        </row>
        <row r="3387">
          <cell r="A3387" t="str">
            <v xml:space="preserve">BMV </v>
          </cell>
        </row>
        <row r="3388">
          <cell r="A3388" t="str">
            <v xml:space="preserve">VCA </v>
          </cell>
        </row>
        <row r="3389">
          <cell r="A3389" t="str">
            <v xml:space="preserve">VCS </v>
          </cell>
        </row>
        <row r="3390">
          <cell r="A3390" t="str">
            <v xml:space="preserve">DAD </v>
          </cell>
        </row>
        <row r="3391">
          <cell r="A3391" t="str">
            <v xml:space="preserve">DIN </v>
          </cell>
        </row>
        <row r="3392">
          <cell r="A3392" t="str">
            <v xml:space="preserve">HPH </v>
          </cell>
        </row>
        <row r="3393">
          <cell r="A3393" t="str">
            <v xml:space="preserve">HAN </v>
          </cell>
        </row>
        <row r="3394">
          <cell r="A3394" t="str">
            <v xml:space="preserve">SGN </v>
          </cell>
        </row>
        <row r="3395">
          <cell r="A3395" t="str">
            <v xml:space="preserve">HUI </v>
          </cell>
        </row>
        <row r="3396">
          <cell r="A3396" t="str">
            <v xml:space="preserve">CXR </v>
          </cell>
        </row>
        <row r="3397">
          <cell r="A3397" t="str">
            <v xml:space="preserve">PQC </v>
          </cell>
        </row>
        <row r="3398">
          <cell r="A3398" t="str">
            <v xml:space="preserve">PXU </v>
          </cell>
        </row>
        <row r="3399">
          <cell r="A3399" t="str">
            <v xml:space="preserve">UIH </v>
          </cell>
        </row>
        <row r="3400">
          <cell r="A3400" t="str">
            <v xml:space="preserve">TBB </v>
          </cell>
        </row>
        <row r="3401">
          <cell r="A3401" t="str">
            <v xml:space="preserve">VII </v>
          </cell>
        </row>
        <row r="3402">
          <cell r="A3402" t="str">
            <v xml:space="preserve">BQT </v>
          </cell>
        </row>
        <row r="3403">
          <cell r="A3403" t="str">
            <v xml:space="preserve">GME </v>
          </cell>
        </row>
        <row r="3404">
          <cell r="A3404" t="str">
            <v xml:space="preserve">GNA </v>
          </cell>
        </row>
        <row r="3405">
          <cell r="A3405" t="str">
            <v xml:space="preserve">MHP </v>
          </cell>
        </row>
        <row r="3406">
          <cell r="A3406" t="str">
            <v xml:space="preserve">VTB </v>
          </cell>
        </row>
        <row r="3407">
          <cell r="A3407" t="str">
            <v xml:space="preserve">BGU </v>
          </cell>
        </row>
        <row r="3408">
          <cell r="A3408" t="str">
            <v xml:space="preserve">BGF </v>
          </cell>
        </row>
        <row r="3409">
          <cell r="A3409" t="str">
            <v xml:space="preserve">BBT </v>
          </cell>
        </row>
        <row r="3410">
          <cell r="A3410" t="str">
            <v xml:space="preserve">BOP </v>
          </cell>
        </row>
        <row r="3411">
          <cell r="A3411" t="str">
            <v xml:space="preserve">LCA </v>
          </cell>
        </row>
        <row r="3412">
          <cell r="A3412" t="str">
            <v xml:space="preserve">ECN </v>
          </cell>
        </row>
        <row r="3413">
          <cell r="A3413" t="str">
            <v xml:space="preserve">PFO </v>
          </cell>
        </row>
        <row r="3414">
          <cell r="A3414" t="str">
            <v>MUC</v>
          </cell>
        </row>
      </sheetData>
      <sheetData sheetId="27"/>
      <sheetData sheetId="28">
        <row r="1">
          <cell r="A1" t="str">
            <v>Zugtypen</v>
          </cell>
          <cell r="G1" t="str">
            <v>Pauschalisiert Zug</v>
          </cell>
        </row>
        <row r="2">
          <cell r="A2" t="str">
            <v>Wahlmöglichkeiten</v>
          </cell>
          <cell r="G2" t="str">
            <v>Wahlmöglichkeiten</v>
          </cell>
        </row>
        <row r="3">
          <cell r="A3" t="str">
            <v>ICE</v>
          </cell>
          <cell r="G3" t="str">
            <v>ICE &gt; 500</v>
          </cell>
        </row>
        <row r="4">
          <cell r="A4" t="str">
            <v>IC</v>
          </cell>
          <cell r="G4" t="str">
            <v>ICE &lt; 500</v>
          </cell>
        </row>
        <row r="5">
          <cell r="A5" t="str">
            <v>IR</v>
          </cell>
          <cell r="G5" t="str">
            <v>IC &lt; 500</v>
          </cell>
        </row>
        <row r="6">
          <cell r="A6" t="str">
            <v>Regio</v>
          </cell>
          <cell r="G6" t="str">
            <v>IR &lt; 300</v>
          </cell>
        </row>
        <row r="7">
          <cell r="A7" t="str">
            <v>unbekannt</v>
          </cell>
          <cell r="G7" t="str">
            <v>Regio &lt; 100</v>
          </cell>
        </row>
        <row r="8">
          <cell r="A8">
            <v>0</v>
          </cell>
        </row>
      </sheetData>
      <sheetData sheetId="29">
        <row r="1">
          <cell r="A1" t="str">
            <v>Heizungsarten</v>
          </cell>
          <cell r="K1" t="str">
            <v>Berechnungsgrundlage</v>
          </cell>
        </row>
        <row r="2">
          <cell r="A2" t="str">
            <v>Wahlmöglichkeiten</v>
          </cell>
          <cell r="K2" t="str">
            <v>Wahlmöglichkeiten</v>
          </cell>
        </row>
        <row r="3">
          <cell r="A3" t="str">
            <v>Heizöl</v>
          </cell>
          <cell r="K3" t="str">
            <v>Energie</v>
          </cell>
        </row>
        <row r="4">
          <cell r="A4" t="str">
            <v>Gas</v>
          </cell>
          <cell r="K4" t="str">
            <v>Volumen/Masse</v>
          </cell>
        </row>
        <row r="5">
          <cell r="A5" t="str">
            <v>Nachtspeicher</v>
          </cell>
        </row>
        <row r="6">
          <cell r="A6" t="str">
            <v>Fernwärme</v>
          </cell>
        </row>
        <row r="7">
          <cell r="A7" t="str">
            <v>Flüssiggas</v>
          </cell>
        </row>
        <row r="8">
          <cell r="A8" t="str">
            <v>Stückholz</v>
          </cell>
        </row>
        <row r="9">
          <cell r="A9" t="str">
            <v>Hackschnitzel</v>
          </cell>
        </row>
        <row r="10">
          <cell r="A10" t="str">
            <v>Holz-Pellets</v>
          </cell>
        </row>
        <row r="11">
          <cell r="A11" t="str">
            <v>Rapsöl</v>
          </cell>
        </row>
        <row r="12">
          <cell r="A12">
            <v>0</v>
          </cell>
        </row>
      </sheetData>
      <sheetData sheetId="30">
        <row r="1">
          <cell r="B1">
            <v>0</v>
          </cell>
          <cell r="G1" t="str">
            <v>Pauschal Fahrzeugklasse/Treibstoff</v>
          </cell>
          <cell r="R1" t="str">
            <v>Fahrzeugklassen</v>
          </cell>
          <cell r="T1" t="str">
            <v>Pauschal Fahrzeugklassen</v>
          </cell>
          <cell r="V1" t="str">
            <v>Pauschal Treibstoff</v>
          </cell>
        </row>
        <row r="2">
          <cell r="B2" t="str">
            <v>Benzin</v>
          </cell>
          <cell r="R2" t="str">
            <v>Auswahl</v>
          </cell>
          <cell r="T2" t="str">
            <v>Auswahl</v>
          </cell>
          <cell r="V2" t="str">
            <v>Auswahl</v>
          </cell>
        </row>
        <row r="3">
          <cell r="B3">
            <v>2.0264999999999999E-4</v>
          </cell>
          <cell r="G3" t="str">
            <v>Überwiegend Kleinwagen</v>
          </cell>
          <cell r="R3" t="str">
            <v>Kleinwagen</v>
          </cell>
          <cell r="T3" t="str">
            <v>Überwiegend Kleinwagen</v>
          </cell>
          <cell r="V3" t="str">
            <v>Überwiegend Benzin</v>
          </cell>
        </row>
        <row r="4">
          <cell r="B4">
            <v>1.8276999999999999E-4</v>
          </cell>
          <cell r="G4" t="str">
            <v>Überwiegend Mittelklasse</v>
          </cell>
          <cell r="R4" t="str">
            <v>Mittelklasse</v>
          </cell>
          <cell r="T4" t="str">
            <v>Überwiegend Mittelklasse</v>
          </cell>
          <cell r="V4" t="str">
            <v>Überwiegend Diesel</v>
          </cell>
        </row>
        <row r="5">
          <cell r="B5">
            <v>3.1550000000000003E-4</v>
          </cell>
          <cell r="G5" t="str">
            <v>Überwiegend Oberklasse</v>
          </cell>
          <cell r="R5" t="str">
            <v>Oberklasse</v>
          </cell>
          <cell r="T5" t="str">
            <v>Überwiegend Oberklasse</v>
          </cell>
          <cell r="V5" t="str">
            <v>Überwiegend Autogas</v>
          </cell>
        </row>
        <row r="6">
          <cell r="B6">
            <v>2.8537459999999999E-3</v>
          </cell>
          <cell r="G6" t="str">
            <v>Überwiegend Klein- und Mittelklasse</v>
          </cell>
          <cell r="T6" t="str">
            <v>Überwiegend Klein- und Mittelklasse</v>
          </cell>
          <cell r="V6" t="str">
            <v>Diesel und Benzin-Mix</v>
          </cell>
        </row>
        <row r="7">
          <cell r="G7" t="str">
            <v>Überwiegend Mittel- und Oberklasse</v>
          </cell>
          <cell r="T7" t="str">
            <v>Überwiegend Mittel- und Oberklasse</v>
          </cell>
          <cell r="V7" t="str">
            <v>Benzin und Autogas-Mix</v>
          </cell>
        </row>
        <row r="8">
          <cell r="V8" t="str">
            <v>Diesel und Autogas-Mix</v>
          </cell>
        </row>
      </sheetData>
      <sheetData sheetId="31">
        <row r="1">
          <cell r="A1" t="str">
            <v>Flugtypen</v>
          </cell>
        </row>
        <row r="2">
          <cell r="A2" t="str">
            <v>Entfernung untere Grenze</v>
          </cell>
        </row>
        <row r="3">
          <cell r="A3">
            <v>0</v>
          </cell>
        </row>
        <row r="4">
          <cell r="A4">
            <v>500</v>
          </cell>
        </row>
        <row r="5">
          <cell r="A5">
            <v>3500</v>
          </cell>
        </row>
      </sheetData>
      <sheetData sheetId="32">
        <row r="1">
          <cell r="A1" t="str">
            <v>Pendler</v>
          </cell>
          <cell r="G1" t="str">
            <v>Pauschal Pendler</v>
          </cell>
        </row>
        <row r="2">
          <cell r="A2" t="str">
            <v>Wahlmöglichkeiten</v>
          </cell>
          <cell r="G2" t="str">
            <v>Wahlmöglichkeiten</v>
          </cell>
        </row>
        <row r="3">
          <cell r="A3" t="str">
            <v>DB Regional</v>
          </cell>
          <cell r="G3" t="str">
            <v>DB Regional</v>
          </cell>
        </row>
        <row r="4">
          <cell r="A4" t="str">
            <v>S- U-Bahn</v>
          </cell>
          <cell r="G4" t="str">
            <v>S- U-Bahn</v>
          </cell>
        </row>
        <row r="5">
          <cell r="A5" t="str">
            <v>S- Bahn</v>
          </cell>
          <cell r="G5" t="str">
            <v>Bus/ Tram</v>
          </cell>
        </row>
        <row r="6">
          <cell r="A6" t="str">
            <v>U-Bahn</v>
          </cell>
          <cell r="G6" t="str">
            <v>Auto</v>
          </cell>
        </row>
        <row r="7">
          <cell r="A7" t="str">
            <v>Bus/ Tram</v>
          </cell>
          <cell r="G7" t="str">
            <v>Fahrrad</v>
          </cell>
        </row>
        <row r="8">
          <cell r="A8" t="str">
            <v>Straßenbahn</v>
          </cell>
        </row>
        <row r="9">
          <cell r="A9" t="str">
            <v>Bus</v>
          </cell>
        </row>
        <row r="10">
          <cell r="A10" t="str">
            <v>Fahrrad/ Fußweg</v>
          </cell>
        </row>
      </sheetData>
      <sheetData sheetId="33">
        <row r="1">
          <cell r="A1" t="str">
            <v>Taxen</v>
          </cell>
        </row>
        <row r="2">
          <cell r="A2" t="str">
            <v>Wahlmöglichkeiten</v>
          </cell>
        </row>
        <row r="3">
          <cell r="A3" t="str">
            <v>Pauschalwert</v>
          </cell>
        </row>
        <row r="4">
          <cell r="A4" t="str">
            <v>Fahrtkosten</v>
          </cell>
        </row>
        <row r="5">
          <cell r="A5">
            <v>0</v>
          </cell>
        </row>
        <row r="6">
          <cell r="A6">
            <v>0</v>
          </cell>
        </row>
        <row r="7">
          <cell r="A7">
            <v>0</v>
          </cell>
        </row>
      </sheetData>
      <sheetData sheetId="34">
        <row r="1">
          <cell r="A1" t="str">
            <v>Hotel</v>
          </cell>
          <cell r="G1" t="str">
            <v>Pauschal Hotel</v>
          </cell>
        </row>
        <row r="2">
          <cell r="A2" t="str">
            <v>Wahlmöglichkeiten</v>
          </cell>
          <cell r="G2" t="str">
            <v>Wahlmöglichkeiten</v>
          </cell>
        </row>
        <row r="3">
          <cell r="A3" t="str">
            <v>untere</v>
          </cell>
          <cell r="G3" t="str">
            <v>Anzahl Übernachtungen</v>
          </cell>
        </row>
        <row r="4">
          <cell r="A4" t="str">
            <v>mittlere</v>
          </cell>
          <cell r="G4">
            <v>0</v>
          </cell>
        </row>
        <row r="5">
          <cell r="A5" t="str">
            <v>obere</v>
          </cell>
          <cell r="G5">
            <v>0</v>
          </cell>
        </row>
        <row r="6">
          <cell r="A6">
            <v>0</v>
          </cell>
          <cell r="G6">
            <v>0</v>
          </cell>
        </row>
        <row r="7">
          <cell r="A7">
            <v>0</v>
          </cell>
          <cell r="G7">
            <v>0</v>
          </cell>
        </row>
        <row r="8">
          <cell r="G8">
            <v>0</v>
          </cell>
        </row>
        <row r="9">
          <cell r="G9">
            <v>0</v>
          </cell>
        </row>
        <row r="10">
          <cell r="G10">
            <v>0</v>
          </cell>
        </row>
        <row r="11">
          <cell r="G11">
            <v>0</v>
          </cell>
        </row>
      </sheetData>
      <sheetData sheetId="35">
        <row r="1">
          <cell r="A1" t="str">
            <v>Transportmittel</v>
          </cell>
          <cell r="G1" t="str">
            <v>Emmissionsfaktor je Liter</v>
          </cell>
        </row>
        <row r="2">
          <cell r="A2" t="str">
            <v>Wahlmöglichkeiten</v>
          </cell>
          <cell r="G2" t="str">
            <v>Wahlmöglichkeiten</v>
          </cell>
        </row>
        <row r="3">
          <cell r="A3" t="str">
            <v>Lastwagen (&gt; 7,5 t)</v>
          </cell>
          <cell r="G3" t="str">
            <v>Diesel</v>
          </cell>
        </row>
        <row r="4">
          <cell r="A4" t="str">
            <v>Lastwagen (3,5 - 7,5 t)</v>
          </cell>
          <cell r="G4">
            <v>0</v>
          </cell>
        </row>
        <row r="5">
          <cell r="A5" t="str">
            <v>Transporter (3,5 t)</v>
          </cell>
          <cell r="G5">
            <v>0</v>
          </cell>
        </row>
        <row r="6">
          <cell r="A6" t="str">
            <v>Van/ Kleintransporter (&lt; 3,5 t)</v>
          </cell>
          <cell r="G6">
            <v>0</v>
          </cell>
        </row>
        <row r="7">
          <cell r="A7">
            <v>0</v>
          </cell>
          <cell r="G7">
            <v>0</v>
          </cell>
        </row>
        <row r="8">
          <cell r="G8">
            <v>0</v>
          </cell>
        </row>
        <row r="9">
          <cell r="G9">
            <v>0</v>
          </cell>
        </row>
        <row r="10">
          <cell r="G10">
            <v>0</v>
          </cell>
        </row>
        <row r="11">
          <cell r="G11">
            <v>0</v>
          </cell>
        </row>
      </sheetData>
      <sheetData sheetId="36">
        <row r="1">
          <cell r="A1" t="str">
            <v>Papierqualität</v>
          </cell>
          <cell r="G1" t="str">
            <v>Format</v>
          </cell>
          <cell r="M1" t="str">
            <v>Papiergewicht</v>
          </cell>
          <cell r="S1" t="str">
            <v>Druck</v>
          </cell>
          <cell r="Y1" t="str">
            <v>Druckfarben</v>
          </cell>
          <cell r="AE1" t="str">
            <v>Pauschal Format</v>
          </cell>
          <cell r="AK1" t="str">
            <v>Pauschal Papiergewicht</v>
          </cell>
          <cell r="AQ1" t="str">
            <v>Pauschal Papierqualität</v>
          </cell>
          <cell r="BC1" t="str">
            <v>gestrichen</v>
          </cell>
        </row>
        <row r="2">
          <cell r="A2" t="str">
            <v>Wahlmöglichkeiten</v>
          </cell>
          <cell r="G2" t="str">
            <v>Wahlmöglichkeiten</v>
          </cell>
          <cell r="M2" t="str">
            <v>Wahlmöglichkeiten</v>
          </cell>
          <cell r="S2" t="str">
            <v>Wahlmöglichkeiten</v>
          </cell>
          <cell r="Y2" t="str">
            <v>Wahlmöglichkeiten</v>
          </cell>
          <cell r="AE2" t="str">
            <v>Wahlmöglichkeiten</v>
          </cell>
          <cell r="AK2" t="str">
            <v>Wahlmöglichkeiten</v>
          </cell>
          <cell r="AQ2" t="str">
            <v>Wahlmöglichkeiten</v>
          </cell>
          <cell r="BC2" t="str">
            <v>Wahlmöglichkeiten</v>
          </cell>
        </row>
        <row r="3">
          <cell r="A3" t="str">
            <v>Kopierpapier weiß, holzfrei</v>
          </cell>
          <cell r="G3" t="str">
            <v>DIN A0 (841x1189)</v>
          </cell>
          <cell r="M3">
            <v>60</v>
          </cell>
          <cell r="S3" t="str">
            <v>einseitig</v>
          </cell>
          <cell r="Y3" t="str">
            <v>schwarz/ weiß</v>
          </cell>
          <cell r="AE3" t="str">
            <v>DIN A0</v>
          </cell>
          <cell r="AK3">
            <v>100</v>
          </cell>
          <cell r="AQ3" t="str">
            <v>Papier weiß</v>
          </cell>
          <cell r="BC3" t="str">
            <v>gestrichen</v>
          </cell>
        </row>
        <row r="4">
          <cell r="A4" t="str">
            <v>Recyclingpapier</v>
          </cell>
          <cell r="G4" t="str">
            <v>DIN A1 (594x841)</v>
          </cell>
          <cell r="M4">
            <v>80</v>
          </cell>
          <cell r="S4" t="str">
            <v>zweiseitig</v>
          </cell>
          <cell r="Y4" t="str">
            <v>graustufen</v>
          </cell>
          <cell r="AE4" t="str">
            <v>DIN A1</v>
          </cell>
          <cell r="BC4" t="str">
            <v>ungestrichen</v>
          </cell>
        </row>
        <row r="5">
          <cell r="A5" t="str">
            <v>Hochglanzpapier</v>
          </cell>
          <cell r="G5" t="str">
            <v>DIN A2 (420x594)</v>
          </cell>
          <cell r="M5">
            <v>100</v>
          </cell>
          <cell r="Y5" t="str">
            <v>farbig</v>
          </cell>
          <cell r="AE5" t="str">
            <v>DIN A2</v>
          </cell>
          <cell r="BC5" t="str">
            <v>unbekannt</v>
          </cell>
        </row>
        <row r="6">
          <cell r="A6" t="str">
            <v>LWC</v>
          </cell>
          <cell r="G6" t="str">
            <v>DIN A3 (297x420)</v>
          </cell>
          <cell r="M6">
            <v>120</v>
          </cell>
          <cell r="AE6" t="str">
            <v>DIN A3</v>
          </cell>
        </row>
        <row r="7">
          <cell r="A7" t="str">
            <v>HWC</v>
          </cell>
          <cell r="G7" t="str">
            <v>DIN A4 (210x297)</v>
          </cell>
          <cell r="M7">
            <v>130</v>
          </cell>
          <cell r="AE7" t="str">
            <v>DIN A4</v>
          </cell>
        </row>
        <row r="8">
          <cell r="A8" t="str">
            <v>Umschlag, weiß</v>
          </cell>
          <cell r="G8" t="str">
            <v>DIN A5 (148x210)</v>
          </cell>
          <cell r="M8">
            <v>150</v>
          </cell>
          <cell r="AE8" t="str">
            <v>DIN A5</v>
          </cell>
        </row>
        <row r="9">
          <cell r="A9" t="str">
            <v>Umschlag, braun</v>
          </cell>
          <cell r="G9" t="str">
            <v>DIN A6 (105x148)</v>
          </cell>
          <cell r="M9">
            <v>160</v>
          </cell>
          <cell r="AE9" t="str">
            <v>DIN A6</v>
          </cell>
        </row>
        <row r="10">
          <cell r="A10" t="str">
            <v>Karton</v>
          </cell>
          <cell r="G10" t="str">
            <v>DIN A7 (74x105)</v>
          </cell>
          <cell r="M10">
            <v>170</v>
          </cell>
          <cell r="AE10" t="str">
            <v>Briefumschlag DIN Lang</v>
          </cell>
        </row>
        <row r="11">
          <cell r="G11" t="str">
            <v>DIN A8 (52x74)</v>
          </cell>
          <cell r="M11">
            <v>180</v>
          </cell>
          <cell r="AE11" t="str">
            <v>Briefumschlag DIN C6/5</v>
          </cell>
        </row>
        <row r="12">
          <cell r="G12" t="str">
            <v>DIN A9 (37x52)</v>
          </cell>
          <cell r="M12">
            <v>200</v>
          </cell>
          <cell r="AE12" t="str">
            <v>Briefumschlag C4</v>
          </cell>
        </row>
        <row r="13">
          <cell r="G13" t="str">
            <v>DIN A10 (26x37)</v>
          </cell>
          <cell r="M13">
            <v>250</v>
          </cell>
        </row>
        <row r="14">
          <cell r="G14" t="str">
            <v>DIN B0</v>
          </cell>
          <cell r="M14">
            <v>300</v>
          </cell>
        </row>
        <row r="15">
          <cell r="G15" t="str">
            <v>BIN B1</v>
          </cell>
        </row>
        <row r="16">
          <cell r="G16" t="str">
            <v>DIN B2</v>
          </cell>
        </row>
        <row r="17">
          <cell r="G17" t="str">
            <v>DIN B3</v>
          </cell>
        </row>
        <row r="18">
          <cell r="G18" t="str">
            <v>BIN B4</v>
          </cell>
        </row>
        <row r="19">
          <cell r="G19" t="str">
            <v>DIN B5</v>
          </cell>
        </row>
        <row r="20">
          <cell r="G20" t="str">
            <v>DIN B6</v>
          </cell>
        </row>
        <row r="21">
          <cell r="G21" t="str">
            <v>DIN C0</v>
          </cell>
        </row>
        <row r="22">
          <cell r="G22" t="str">
            <v>DIN C1</v>
          </cell>
        </row>
        <row r="23">
          <cell r="G23" t="str">
            <v>DIN C2</v>
          </cell>
        </row>
        <row r="24">
          <cell r="G24" t="str">
            <v>DIN C3</v>
          </cell>
        </row>
        <row r="25">
          <cell r="G25" t="str">
            <v>DIN C4</v>
          </cell>
        </row>
        <row r="26">
          <cell r="G26" t="str">
            <v>DIN C5</v>
          </cell>
        </row>
        <row r="27">
          <cell r="G27" t="str">
            <v>DIN C6</v>
          </cell>
        </row>
        <row r="28">
          <cell r="G28" t="str">
            <v>DIN Lang (210x110)</v>
          </cell>
        </row>
        <row r="29">
          <cell r="G29" t="str">
            <v>Briefumschlag DIN C6/5</v>
          </cell>
        </row>
        <row r="30">
          <cell r="G30" t="str">
            <v>Biefumschlag US Letter</v>
          </cell>
        </row>
        <row r="31">
          <cell r="G31" t="str">
            <v>210x400</v>
          </cell>
        </row>
        <row r="32">
          <cell r="G32" t="str">
            <v>210x315</v>
          </cell>
        </row>
        <row r="33">
          <cell r="G33" t="str">
            <v>360x270</v>
          </cell>
        </row>
        <row r="34">
          <cell r="G34" t="str">
            <v>210x525</v>
          </cell>
        </row>
        <row r="35">
          <cell r="G35" t="str">
            <v>100x70</v>
          </cell>
        </row>
        <row r="36">
          <cell r="G36" t="str">
            <v>40x70</v>
          </cell>
        </row>
        <row r="37">
          <cell r="G37" t="str">
            <v>210x630</v>
          </cell>
        </row>
        <row r="38">
          <cell r="G38" t="str">
            <v>Postkarte (105x148)</v>
          </cell>
        </row>
        <row r="39">
          <cell r="G39" t="str">
            <v>12x25</v>
          </cell>
        </row>
        <row r="40">
          <cell r="G40" t="str">
            <v>210x210</v>
          </cell>
        </row>
        <row r="41">
          <cell r="G41" t="str">
            <v>Visitenkarten</v>
          </cell>
        </row>
        <row r="42">
          <cell r="G42" t="str">
            <v>Grußarten</v>
          </cell>
        </row>
        <row r="43">
          <cell r="G43" t="str">
            <v>Aufkleber</v>
          </cell>
        </row>
      </sheetData>
    </sheetDataSet>
  </externalBook>
</externalLink>
</file>

<file path=xl/theme/theme1.xml><?xml version="1.0" encoding="utf-8"?>
<a:theme xmlns:a="http://schemas.openxmlformats.org/drawingml/2006/main" name="FC-Climate">
  <a:themeElements>
    <a:clrScheme name="FC-Climate neu">
      <a:dk1>
        <a:srgbClr val="323232"/>
      </a:dk1>
      <a:lt1>
        <a:srgbClr val="FFFFFF"/>
      </a:lt1>
      <a:dk2>
        <a:srgbClr val="323232"/>
      </a:dk2>
      <a:lt2>
        <a:srgbClr val="FFFFFF"/>
      </a:lt2>
      <a:accent1>
        <a:srgbClr val="B9B9B9"/>
      </a:accent1>
      <a:accent2>
        <a:srgbClr val="CDDCEB"/>
      </a:accent2>
      <a:accent3>
        <a:srgbClr val="91AFCD"/>
      </a:accent3>
      <a:accent4>
        <a:srgbClr val="648CB9"/>
      </a:accent4>
      <a:accent5>
        <a:srgbClr val="32AF64"/>
      </a:accent5>
      <a:accent6>
        <a:srgbClr val="FAC832"/>
      </a:accent6>
      <a:hlink>
        <a:srgbClr val="323232"/>
      </a:hlink>
      <a:folHlink>
        <a:srgbClr val="323232"/>
      </a:folHlink>
    </a:clrScheme>
    <a:fontScheme name="FC-Excel">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1">
            <a:lumMod val="10000"/>
            <a:lumOff val="90000"/>
          </a:schemeClr>
        </a:solidFill>
        <a:ln>
          <a:solidFill>
            <a:schemeClr val="bg1">
              <a:lumMod val="75000"/>
            </a:schemeClr>
          </a:solidFill>
        </a:ln>
        <a:effectLst/>
      </a:spPr>
      <a:bodyPr vert="horz" wrap="square" lIns="91440" tIns="45720" rIns="91440" bIns="45720" numCol="1" rtlCol="0" anchor="ctr" anchorCtr="0" compatLnSpc="1">
        <a:prstTxWarp prst="textNoShape">
          <a:avLst/>
        </a:prstTxWarp>
        <a:noAutofit/>
      </a:bodyPr>
      <a:lstStyle>
        <a:defPPr algn="ctr">
          <a:defRPr dirty="0">
            <a:solidFill>
              <a:schemeClr val="tx1"/>
            </a:solidFill>
          </a:defRPr>
        </a:defPPr>
      </a:lstStyle>
    </a:spDef>
    <a:lnDef>
      <a:spPr bwMode="auto">
        <a:noFill/>
        <a:ln w="9525" cap="flat" cmpd="sng" algn="ctr">
          <a:solidFill>
            <a:srgbClr val="646464"/>
          </a:solidFill>
          <a:prstDash val="solid"/>
          <a:round/>
          <a:headEnd type="none" w="med" len="med"/>
          <a:tailEnd type="triangle" w="lg"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a:spPr>
      <a:bodyPr/>
      <a:lstStyle/>
    </a:lnDef>
    <a:txDef>
      <a:spPr>
        <a:noFill/>
      </a:spPr>
      <a:bodyPr wrap="square" rtlCol="0">
        <a:spAutoFit/>
      </a:bodyPr>
      <a:lstStyle>
        <a:defPPr>
          <a:defRPr dirty="0" err="1" smtClean="0">
            <a:solidFill>
              <a:schemeClr val="tx1"/>
            </a:solidFill>
          </a:defRPr>
        </a:defPPr>
      </a:lstStyle>
    </a:txDef>
  </a:objectDefaults>
  <a:extraClrSchemeLst>
    <a:extraClrScheme>
      <a:clrScheme name="Larissa 1">
        <a:dk1>
          <a:srgbClr val="000000"/>
        </a:dk1>
        <a:lt1>
          <a:srgbClr val="FFFFFF"/>
        </a:lt1>
        <a:dk2>
          <a:srgbClr val="000000"/>
        </a:dk2>
        <a:lt2>
          <a:srgbClr val="333333"/>
        </a:lt2>
        <a:accent1>
          <a:srgbClr val="DDDDDD"/>
        </a:accent1>
        <a:accent2>
          <a:srgbClr val="808080"/>
        </a:accent2>
        <a:accent3>
          <a:srgbClr val="FFFFFF"/>
        </a:accent3>
        <a:accent4>
          <a:srgbClr val="000000"/>
        </a:accent4>
        <a:accent5>
          <a:srgbClr val="EBEBEB"/>
        </a:accent5>
        <a:accent6>
          <a:srgbClr val="737373"/>
        </a:accent6>
        <a:hlink>
          <a:srgbClr val="4D4D4D"/>
        </a:hlink>
        <a:folHlink>
          <a:srgbClr val="EAEAEA"/>
        </a:folHlink>
      </a:clrScheme>
      <a:clrMap bg1="lt1" tx1="dk1" bg2="lt2" tx2="dk2" accent1="accent1" accent2="accent2" accent3="accent3" accent4="accent4" accent5="accent5" accent6="accent6" hlink="hlink" folHlink="folHlink"/>
    </a:extraClrScheme>
  </a:extraClrSchemeLst>
</a:theme>
</file>

<file path=xl/theme/themeOverride1.xml><?xml version="1.0" encoding="utf-8"?>
<a:themeOverride xmlns:a="http://schemas.openxmlformats.org/drawingml/2006/main">
  <a:clrScheme name="KlimaManufaktur">
    <a:dk1>
      <a:srgbClr val="000000"/>
    </a:dk1>
    <a:lt1>
      <a:srgbClr val="FFFFFF"/>
    </a:lt1>
    <a:dk2>
      <a:srgbClr val="000000"/>
    </a:dk2>
    <a:lt2>
      <a:srgbClr val="FFFFFF"/>
    </a:lt2>
    <a:accent1>
      <a:srgbClr val="F7C42F"/>
    </a:accent1>
    <a:accent2>
      <a:srgbClr val="EE8326"/>
    </a:accent2>
    <a:accent3>
      <a:srgbClr val="B66C1F"/>
    </a:accent3>
    <a:accent4>
      <a:srgbClr val="8DC0E4"/>
    </a:accent4>
    <a:accent5>
      <a:srgbClr val="B6DAF1"/>
    </a:accent5>
    <a:accent6>
      <a:srgbClr val="9BCEB1"/>
    </a:accent6>
    <a:hlink>
      <a:srgbClr val="000000"/>
    </a:hlink>
    <a:folHlink>
      <a:srgbClr val="000000"/>
    </a:folHlink>
  </a:clrScheme>
  <a:fontScheme name="KlimaManufaktu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KlimaManufaktur">
    <a:dk1>
      <a:srgbClr val="000000"/>
    </a:dk1>
    <a:lt1>
      <a:srgbClr val="FFFFFF"/>
    </a:lt1>
    <a:dk2>
      <a:srgbClr val="000000"/>
    </a:dk2>
    <a:lt2>
      <a:srgbClr val="FFFFFF"/>
    </a:lt2>
    <a:accent1>
      <a:srgbClr val="F7C42F"/>
    </a:accent1>
    <a:accent2>
      <a:srgbClr val="EE8326"/>
    </a:accent2>
    <a:accent3>
      <a:srgbClr val="B66C1F"/>
    </a:accent3>
    <a:accent4>
      <a:srgbClr val="8DC0E4"/>
    </a:accent4>
    <a:accent5>
      <a:srgbClr val="B6DAF1"/>
    </a:accent5>
    <a:accent6>
      <a:srgbClr val="9BCEB1"/>
    </a:accent6>
    <a:hlink>
      <a:srgbClr val="000000"/>
    </a:hlink>
    <a:folHlink>
      <a:srgbClr val="000000"/>
    </a:folHlink>
  </a:clrScheme>
  <a:fontScheme name="KlimaManufaktu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KlimaManufaktur">
    <a:dk1>
      <a:srgbClr val="000000"/>
    </a:dk1>
    <a:lt1>
      <a:srgbClr val="FFFFFF"/>
    </a:lt1>
    <a:dk2>
      <a:srgbClr val="000000"/>
    </a:dk2>
    <a:lt2>
      <a:srgbClr val="FFFFFF"/>
    </a:lt2>
    <a:accent1>
      <a:srgbClr val="F7C42F"/>
    </a:accent1>
    <a:accent2>
      <a:srgbClr val="EE8326"/>
    </a:accent2>
    <a:accent3>
      <a:srgbClr val="B66C1F"/>
    </a:accent3>
    <a:accent4>
      <a:srgbClr val="8DC0E4"/>
    </a:accent4>
    <a:accent5>
      <a:srgbClr val="B6DAF1"/>
    </a:accent5>
    <a:accent6>
      <a:srgbClr val="9BCEB1"/>
    </a:accent6>
    <a:hlink>
      <a:srgbClr val="000000"/>
    </a:hlink>
    <a:folHlink>
      <a:srgbClr val="000000"/>
    </a:folHlink>
  </a:clrScheme>
  <a:fontScheme name="KlimaManufaktu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KlimaManufaktur">
    <a:dk1>
      <a:srgbClr val="000000"/>
    </a:dk1>
    <a:lt1>
      <a:srgbClr val="FFFFFF"/>
    </a:lt1>
    <a:dk2>
      <a:srgbClr val="000000"/>
    </a:dk2>
    <a:lt2>
      <a:srgbClr val="FFFFFF"/>
    </a:lt2>
    <a:accent1>
      <a:srgbClr val="F7C42F"/>
    </a:accent1>
    <a:accent2>
      <a:srgbClr val="EE8326"/>
    </a:accent2>
    <a:accent3>
      <a:srgbClr val="B66C1F"/>
    </a:accent3>
    <a:accent4>
      <a:srgbClr val="8DC0E4"/>
    </a:accent4>
    <a:accent5>
      <a:srgbClr val="B6DAF1"/>
    </a:accent5>
    <a:accent6>
      <a:srgbClr val="9BCEB1"/>
    </a:accent6>
    <a:hlink>
      <a:srgbClr val="000000"/>
    </a:hlink>
    <a:folHlink>
      <a:srgbClr val="000000"/>
    </a:folHlink>
  </a:clrScheme>
  <a:fontScheme name="KlimaManufaktu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KlimaManufaktur">
    <a:dk1>
      <a:srgbClr val="000000"/>
    </a:dk1>
    <a:lt1>
      <a:srgbClr val="FFFFFF"/>
    </a:lt1>
    <a:dk2>
      <a:srgbClr val="000000"/>
    </a:dk2>
    <a:lt2>
      <a:srgbClr val="FFFFFF"/>
    </a:lt2>
    <a:accent1>
      <a:srgbClr val="F7C42F"/>
    </a:accent1>
    <a:accent2>
      <a:srgbClr val="EE8326"/>
    </a:accent2>
    <a:accent3>
      <a:srgbClr val="B66C1F"/>
    </a:accent3>
    <a:accent4>
      <a:srgbClr val="8DC0E4"/>
    </a:accent4>
    <a:accent5>
      <a:srgbClr val="B6DAF1"/>
    </a:accent5>
    <a:accent6>
      <a:srgbClr val="9BCEB1"/>
    </a:accent6>
    <a:hlink>
      <a:srgbClr val="000000"/>
    </a:hlink>
    <a:folHlink>
      <a:srgbClr val="000000"/>
    </a:folHlink>
  </a:clrScheme>
  <a:fontScheme name="KlimaManufaktu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KlimaManufaktur">
    <a:dk1>
      <a:srgbClr val="000000"/>
    </a:dk1>
    <a:lt1>
      <a:srgbClr val="FFFFFF"/>
    </a:lt1>
    <a:dk2>
      <a:srgbClr val="000000"/>
    </a:dk2>
    <a:lt2>
      <a:srgbClr val="FFFFFF"/>
    </a:lt2>
    <a:accent1>
      <a:srgbClr val="F7C42F"/>
    </a:accent1>
    <a:accent2>
      <a:srgbClr val="EE8326"/>
    </a:accent2>
    <a:accent3>
      <a:srgbClr val="B66C1F"/>
    </a:accent3>
    <a:accent4>
      <a:srgbClr val="8DC0E4"/>
    </a:accent4>
    <a:accent5>
      <a:srgbClr val="B6DAF1"/>
    </a:accent5>
    <a:accent6>
      <a:srgbClr val="9BCEB1"/>
    </a:accent6>
    <a:hlink>
      <a:srgbClr val="000000"/>
    </a:hlink>
    <a:folHlink>
      <a:srgbClr val="000000"/>
    </a:folHlink>
  </a:clrScheme>
  <a:fontScheme name="KlimaManufaktu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KlimaManufaktur">
    <a:dk1>
      <a:srgbClr val="000000"/>
    </a:dk1>
    <a:lt1>
      <a:srgbClr val="FFFFFF"/>
    </a:lt1>
    <a:dk2>
      <a:srgbClr val="000000"/>
    </a:dk2>
    <a:lt2>
      <a:srgbClr val="FFFFFF"/>
    </a:lt2>
    <a:accent1>
      <a:srgbClr val="F7C42F"/>
    </a:accent1>
    <a:accent2>
      <a:srgbClr val="EE8326"/>
    </a:accent2>
    <a:accent3>
      <a:srgbClr val="B66C1F"/>
    </a:accent3>
    <a:accent4>
      <a:srgbClr val="8DC0E4"/>
    </a:accent4>
    <a:accent5>
      <a:srgbClr val="B6DAF1"/>
    </a:accent5>
    <a:accent6>
      <a:srgbClr val="9BCEB1"/>
    </a:accent6>
    <a:hlink>
      <a:srgbClr val="000000"/>
    </a:hlink>
    <a:folHlink>
      <a:srgbClr val="000000"/>
    </a:folHlink>
  </a:clrScheme>
  <a:fontScheme name="KlimaManufaktu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KlimaManufaktur">
    <a:dk1>
      <a:srgbClr val="000000"/>
    </a:dk1>
    <a:lt1>
      <a:srgbClr val="FFFFFF"/>
    </a:lt1>
    <a:dk2>
      <a:srgbClr val="000000"/>
    </a:dk2>
    <a:lt2>
      <a:srgbClr val="FFFFFF"/>
    </a:lt2>
    <a:accent1>
      <a:srgbClr val="F7C42F"/>
    </a:accent1>
    <a:accent2>
      <a:srgbClr val="EE8326"/>
    </a:accent2>
    <a:accent3>
      <a:srgbClr val="B66C1F"/>
    </a:accent3>
    <a:accent4>
      <a:srgbClr val="8DC0E4"/>
    </a:accent4>
    <a:accent5>
      <a:srgbClr val="B6DAF1"/>
    </a:accent5>
    <a:accent6>
      <a:srgbClr val="9BCEB1"/>
    </a:accent6>
    <a:hlink>
      <a:srgbClr val="000000"/>
    </a:hlink>
    <a:folHlink>
      <a:srgbClr val="000000"/>
    </a:folHlink>
  </a:clrScheme>
  <a:fontScheme name="KlimaManufaktu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oekobaudat.de/OEKOBAU.DAT/datasetdetail/process.xhtml?uuid=907545ae-8eac-47a7-9b1b-47a474a16749&amp;version=20.21.060&amp;stock=OBD_2021_II&amp;lang=de"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K19"/>
  <sheetViews>
    <sheetView showGridLines="0" tabSelected="1" zoomScale="90" zoomScaleNormal="90" workbookViewId="0">
      <selection activeCell="L5" sqref="L5"/>
    </sheetView>
  </sheetViews>
  <sheetFormatPr baseColWidth="10" defaultColWidth="10.875" defaultRowHeight="14.25" customHeight="1"/>
  <cols>
    <col min="1" max="1" width="3.625" style="311" customWidth="1"/>
    <col min="2" max="2" width="7.25" style="311" customWidth="1"/>
    <col min="3" max="3" width="16.375" style="311" customWidth="1"/>
    <col min="4" max="4" width="23.5" style="311" customWidth="1"/>
    <col min="5" max="7" width="14.625" style="311" customWidth="1"/>
    <col min="8" max="8" width="25.125" style="311" customWidth="1"/>
    <col min="9" max="9" width="25.25" style="311" customWidth="1"/>
    <col min="10" max="10" width="7" style="311" customWidth="1"/>
    <col min="11" max="11" width="3.625" style="311" customWidth="1"/>
    <col min="12" max="16384" width="10.875" style="311"/>
  </cols>
  <sheetData>
    <row r="1" spans="1:11" ht="20.100000000000001" customHeight="1">
      <c r="A1" s="134"/>
      <c r="B1" s="134"/>
      <c r="C1" s="134"/>
      <c r="D1" s="134"/>
      <c r="E1" s="134"/>
      <c r="F1" s="134"/>
      <c r="G1" s="134"/>
      <c r="H1" s="134"/>
      <c r="I1" s="134"/>
      <c r="J1" s="134"/>
      <c r="K1" s="134"/>
    </row>
    <row r="2" spans="1:11" ht="42.75" customHeight="1">
      <c r="A2" s="134"/>
      <c r="B2" s="20"/>
      <c r="C2" s="1147" t="s">
        <v>15</v>
      </c>
      <c r="D2" s="1147"/>
      <c r="E2" s="1147"/>
      <c r="F2" s="1147"/>
      <c r="G2" s="1147"/>
      <c r="H2" s="1147"/>
      <c r="I2" s="1147"/>
      <c r="J2" s="20"/>
      <c r="K2" s="134"/>
    </row>
    <row r="3" spans="1:11" ht="41.65" customHeight="1">
      <c r="A3" s="134"/>
      <c r="B3" s="20"/>
      <c r="C3" s="1163" t="s">
        <v>1125</v>
      </c>
      <c r="D3" s="1163"/>
      <c r="E3" s="1163"/>
      <c r="F3" s="1163"/>
      <c r="G3" s="1163"/>
      <c r="H3" s="1163"/>
      <c r="I3" s="1163"/>
      <c r="J3" s="20"/>
      <c r="K3" s="134"/>
    </row>
    <row r="4" spans="1:11" ht="15" customHeight="1" thickBot="1">
      <c r="A4" s="134"/>
      <c r="B4" s="20"/>
      <c r="C4" s="1140"/>
      <c r="D4" s="1140"/>
      <c r="E4" s="1140"/>
      <c r="F4" s="1140"/>
      <c r="G4" s="1140"/>
      <c r="H4" s="1140"/>
      <c r="I4" s="1140"/>
      <c r="J4" s="20"/>
      <c r="K4" s="134"/>
    </row>
    <row r="5" spans="1:11" ht="42" customHeight="1" thickBot="1">
      <c r="A5" s="134"/>
      <c r="B5" s="20"/>
      <c r="C5" s="1150" t="s">
        <v>16</v>
      </c>
      <c r="D5" s="1151"/>
      <c r="E5" s="1151"/>
      <c r="F5" s="1151"/>
      <c r="G5" s="1151"/>
      <c r="H5" s="1151"/>
      <c r="I5" s="1152"/>
      <c r="J5" s="20"/>
      <c r="K5" s="134"/>
    </row>
    <row r="6" spans="1:11" ht="36" customHeight="1">
      <c r="A6" s="134"/>
      <c r="B6" s="20"/>
      <c r="C6" s="1161" t="s">
        <v>17</v>
      </c>
      <c r="D6" s="1162"/>
      <c r="E6" s="1153" t="s">
        <v>18</v>
      </c>
      <c r="F6" s="1153"/>
      <c r="G6" s="1153"/>
      <c r="H6" s="1153"/>
      <c r="I6" s="1154"/>
      <c r="J6" s="20"/>
      <c r="K6" s="134"/>
    </row>
    <row r="7" spans="1:11" ht="35.25" customHeight="1">
      <c r="A7" s="134"/>
      <c r="B7" s="20"/>
      <c r="C7" s="1141" t="s">
        <v>19</v>
      </c>
      <c r="D7" s="1142"/>
      <c r="E7" s="1155" t="s">
        <v>20</v>
      </c>
      <c r="F7" s="1155"/>
      <c r="G7" s="1155"/>
      <c r="H7" s="1155"/>
      <c r="I7" s="1156"/>
      <c r="J7" s="20"/>
      <c r="K7" s="134"/>
    </row>
    <row r="8" spans="1:11" ht="42" customHeight="1">
      <c r="A8" s="134"/>
      <c r="B8" s="20"/>
      <c r="C8" s="1143" t="s">
        <v>21</v>
      </c>
      <c r="D8" s="1144"/>
      <c r="E8" s="1157" t="s">
        <v>22</v>
      </c>
      <c r="F8" s="1157"/>
      <c r="G8" s="1157"/>
      <c r="H8" s="1157"/>
      <c r="I8" s="1158"/>
      <c r="J8" s="20"/>
      <c r="K8" s="134"/>
    </row>
    <row r="9" spans="1:11" ht="36.75" customHeight="1">
      <c r="A9" s="134"/>
      <c r="B9" s="20"/>
      <c r="C9" s="1145" t="s">
        <v>23</v>
      </c>
      <c r="D9" s="1146"/>
      <c r="E9" s="1159" t="s">
        <v>24</v>
      </c>
      <c r="F9" s="1159"/>
      <c r="G9" s="1159"/>
      <c r="H9" s="1159"/>
      <c r="I9" s="1160"/>
      <c r="J9" s="20"/>
      <c r="K9" s="134"/>
    </row>
    <row r="10" spans="1:11" ht="39" customHeight="1" thickBot="1">
      <c r="A10" s="134"/>
      <c r="B10" s="20"/>
      <c r="C10" s="1166" t="s">
        <v>25</v>
      </c>
      <c r="D10" s="1167"/>
      <c r="E10" s="1177" t="s">
        <v>26</v>
      </c>
      <c r="F10" s="1177"/>
      <c r="G10" s="1177"/>
      <c r="H10" s="1177"/>
      <c r="I10" s="1178"/>
      <c r="J10" s="20"/>
      <c r="K10" s="134"/>
    </row>
    <row r="11" spans="1:11" ht="18.75" thickBot="1">
      <c r="A11" s="134"/>
      <c r="B11" s="20"/>
      <c r="C11" s="20"/>
      <c r="D11" s="20"/>
      <c r="E11" s="20"/>
      <c r="F11" s="26"/>
      <c r="G11" s="26"/>
      <c r="H11" s="20"/>
      <c r="I11" s="20"/>
      <c r="J11" s="20"/>
      <c r="K11" s="134"/>
    </row>
    <row r="12" spans="1:11" ht="42.75" customHeight="1" thickBot="1">
      <c r="A12" s="134"/>
      <c r="B12" s="20"/>
      <c r="C12" s="1179" t="s">
        <v>27</v>
      </c>
      <c r="D12" s="1180"/>
      <c r="E12" s="1180"/>
      <c r="F12" s="1180"/>
      <c r="G12" s="1180"/>
      <c r="H12" s="1180"/>
      <c r="I12" s="1181"/>
      <c r="J12" s="20"/>
      <c r="K12" s="134"/>
    </row>
    <row r="13" spans="1:11" ht="35.25" customHeight="1">
      <c r="A13" s="134"/>
      <c r="B13" s="20"/>
      <c r="C13" s="1182" t="s">
        <v>23</v>
      </c>
      <c r="D13" s="1183"/>
      <c r="E13" s="1168" t="s">
        <v>28</v>
      </c>
      <c r="F13" s="1169"/>
      <c r="G13" s="1169"/>
      <c r="H13" s="1169"/>
      <c r="I13" s="1170"/>
      <c r="J13" s="20"/>
      <c r="K13" s="134"/>
    </row>
    <row r="14" spans="1:11" ht="35.25" customHeight="1">
      <c r="A14" s="134"/>
      <c r="B14" s="20"/>
      <c r="C14" s="1148" t="s">
        <v>29</v>
      </c>
      <c r="D14" s="1149"/>
      <c r="E14" s="1171" t="s">
        <v>30</v>
      </c>
      <c r="F14" s="1172"/>
      <c r="G14" s="1172"/>
      <c r="H14" s="1172"/>
      <c r="I14" s="1173"/>
      <c r="J14" s="20"/>
      <c r="K14" s="134"/>
    </row>
    <row r="15" spans="1:11" ht="36" customHeight="1" thickBot="1">
      <c r="A15" s="134"/>
      <c r="B15" s="20"/>
      <c r="C15" s="1164" t="s">
        <v>31</v>
      </c>
      <c r="D15" s="1165"/>
      <c r="E15" s="1174" t="s">
        <v>32</v>
      </c>
      <c r="F15" s="1175"/>
      <c r="G15" s="1175"/>
      <c r="H15" s="1175"/>
      <c r="I15" s="1176"/>
      <c r="J15" s="20"/>
      <c r="K15" s="134"/>
    </row>
    <row r="16" spans="1:11" ht="18">
      <c r="A16" s="134"/>
      <c r="B16" s="20"/>
      <c r="C16" s="20"/>
      <c r="D16" s="20"/>
      <c r="E16" s="20"/>
      <c r="F16" s="26"/>
      <c r="G16" s="26"/>
      <c r="H16" s="20"/>
      <c r="I16" s="20"/>
      <c r="J16" s="20"/>
      <c r="K16" s="134"/>
    </row>
    <row r="17" spans="1:11" ht="172.7" customHeight="1">
      <c r="A17" s="134"/>
      <c r="B17" s="20"/>
      <c r="C17" s="20"/>
      <c r="D17" s="20"/>
      <c r="E17" s="20"/>
      <c r="F17" s="26"/>
      <c r="G17" s="26"/>
      <c r="H17" s="20"/>
      <c r="I17" s="20"/>
      <c r="J17" s="20"/>
      <c r="K17" s="134"/>
    </row>
    <row r="18" spans="1:11" ht="409.6" customHeight="1">
      <c r="A18" s="134"/>
      <c r="B18" s="20"/>
      <c r="C18" s="20"/>
      <c r="D18" s="20"/>
      <c r="E18" s="20"/>
      <c r="F18" s="26"/>
      <c r="G18" s="26"/>
      <c r="H18" s="20"/>
      <c r="I18" s="20"/>
      <c r="J18" s="20"/>
      <c r="K18" s="134"/>
    </row>
    <row r="19" spans="1:11" ht="25.35" customHeight="1">
      <c r="A19" s="134"/>
      <c r="B19" s="134"/>
      <c r="C19" s="134"/>
      <c r="D19" s="134"/>
      <c r="E19" s="134"/>
      <c r="F19" s="134"/>
      <c r="G19" s="134"/>
      <c r="H19" s="134"/>
      <c r="I19" s="134"/>
      <c r="J19" s="134"/>
      <c r="K19" s="135" t="s">
        <v>14</v>
      </c>
    </row>
  </sheetData>
  <sheetProtection selectLockedCells="1"/>
  <mergeCells count="20">
    <mergeCell ref="C15:D15"/>
    <mergeCell ref="C10:D10"/>
    <mergeCell ref="E13:I13"/>
    <mergeCell ref="E14:I14"/>
    <mergeCell ref="E15:I15"/>
    <mergeCell ref="E10:I10"/>
    <mergeCell ref="C12:I12"/>
    <mergeCell ref="C13:D13"/>
    <mergeCell ref="C7:D7"/>
    <mergeCell ref="C8:D8"/>
    <mergeCell ref="C9:D9"/>
    <mergeCell ref="C2:I2"/>
    <mergeCell ref="C14:D14"/>
    <mergeCell ref="C5:I5"/>
    <mergeCell ref="E6:I6"/>
    <mergeCell ref="E7:I7"/>
    <mergeCell ref="E8:I8"/>
    <mergeCell ref="E9:I9"/>
    <mergeCell ref="C6:D6"/>
    <mergeCell ref="C3:I3"/>
  </mergeCells>
  <printOptions horizontalCentered="1" verticalCentered="1"/>
  <pageMargins left="0.39370078740157483" right="0.39370078740157483" top="0.39370078740157483" bottom="0.39370078740157483" header="0.19685039370078741" footer="0.19685039370078741"/>
  <pageSetup paperSize="9" scale="3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P38"/>
  <sheetViews>
    <sheetView showGridLines="0" zoomScale="90" zoomScaleNormal="90" workbookViewId="0">
      <selection activeCell="E21" sqref="E21"/>
    </sheetView>
  </sheetViews>
  <sheetFormatPr baseColWidth="10" defaultColWidth="8.125" defaultRowHeight="14.25" customHeight="1" outlineLevelCol="1"/>
  <cols>
    <col min="1" max="1" width="3.625" style="311" customWidth="1"/>
    <col min="2" max="2" width="8.625" style="311" customWidth="1"/>
    <col min="3" max="3" width="4" style="311" customWidth="1"/>
    <col min="4" max="4" width="13.875" style="311" customWidth="1"/>
    <col min="5" max="6" width="20" style="311" customWidth="1"/>
    <col min="7" max="7" width="13.875" style="311" customWidth="1"/>
    <col min="8" max="10" width="19.375" style="311" customWidth="1" outlineLevel="1"/>
    <col min="11" max="11" width="10.5" style="311" customWidth="1"/>
    <col min="12" max="13" width="12.375" style="311" customWidth="1"/>
    <col min="14" max="14" width="12.5" style="311" customWidth="1"/>
    <col min="15" max="15" width="8.625" style="311" customWidth="1"/>
    <col min="16" max="16" width="3.625" style="311" customWidth="1"/>
    <col min="17" max="16384" width="8.125" style="311"/>
  </cols>
  <sheetData>
    <row r="1" spans="1:16" ht="20.100000000000001" customHeight="1">
      <c r="A1" s="151"/>
      <c r="B1" s="338"/>
      <c r="C1" s="338"/>
      <c r="D1" s="338"/>
      <c r="E1" s="338"/>
      <c r="F1" s="338"/>
      <c r="G1" s="338"/>
      <c r="H1" s="338"/>
      <c r="I1" s="338"/>
      <c r="J1" s="338"/>
      <c r="K1" s="338"/>
      <c r="L1" s="338"/>
      <c r="M1" s="338"/>
      <c r="N1" s="338"/>
      <c r="O1" s="338"/>
      <c r="P1" s="338"/>
    </row>
    <row r="2" spans="1:16" ht="30" customHeight="1">
      <c r="A2" s="151"/>
      <c r="B2" s="339"/>
      <c r="C2" s="339"/>
      <c r="D2" s="339"/>
      <c r="E2" s="48"/>
      <c r="F2" s="48"/>
      <c r="G2" s="48"/>
      <c r="H2" s="48"/>
      <c r="I2" s="48"/>
      <c r="J2" s="689"/>
      <c r="K2" s="48"/>
      <c r="L2" s="48"/>
      <c r="M2" s="48"/>
      <c r="N2" s="48"/>
      <c r="O2" s="272">
        <f>Ref_Firma</f>
        <v>0</v>
      </c>
      <c r="P2" s="338"/>
    </row>
    <row r="3" spans="1:16" ht="23.25">
      <c r="A3" s="151"/>
      <c r="B3" s="339"/>
      <c r="C3" s="1291" t="s">
        <v>986</v>
      </c>
      <c r="D3" s="1291"/>
      <c r="E3" s="1291"/>
      <c r="F3" s="1291"/>
      <c r="G3" s="1291"/>
      <c r="H3" s="1291"/>
      <c r="I3" s="1291"/>
      <c r="J3" s="1291"/>
      <c r="K3" s="1291"/>
      <c r="L3" s="48"/>
      <c r="M3" s="48"/>
      <c r="N3" s="48"/>
      <c r="O3" s="272">
        <f>Ref_Berichtsjahr</f>
        <v>0</v>
      </c>
      <c r="P3" s="338"/>
    </row>
    <row r="4" spans="1:16" ht="23.25">
      <c r="A4" s="151"/>
      <c r="B4" s="339"/>
      <c r="C4" s="1296" t="s">
        <v>987</v>
      </c>
      <c r="D4" s="1296"/>
      <c r="E4" s="1296"/>
      <c r="F4" s="1296"/>
      <c r="G4" s="1296"/>
      <c r="H4" s="1296"/>
      <c r="I4" s="1296"/>
      <c r="J4" s="1296"/>
      <c r="K4" s="1296"/>
      <c r="L4" s="48"/>
      <c r="M4" s="48"/>
      <c r="N4" s="48"/>
      <c r="O4" s="272"/>
      <c r="P4" s="338"/>
    </row>
    <row r="5" spans="1:16" ht="23.25">
      <c r="A5" s="151"/>
      <c r="B5" s="48"/>
      <c r="C5" s="48"/>
      <c r="D5" s="48"/>
      <c r="E5" s="48"/>
      <c r="F5" s="48"/>
      <c r="G5" s="48"/>
      <c r="H5" s="48"/>
      <c r="I5" s="48"/>
      <c r="J5" s="48"/>
      <c r="K5" s="48"/>
      <c r="L5" s="48"/>
      <c r="M5" s="51"/>
      <c r="N5" s="51"/>
      <c r="O5" s="48"/>
      <c r="P5" s="338"/>
    </row>
    <row r="6" spans="1:16" ht="23.25">
      <c r="A6" s="151"/>
      <c r="B6" s="48"/>
      <c r="C6" s="1297" t="s">
        <v>87</v>
      </c>
      <c r="D6" s="1297"/>
      <c r="E6" s="1297"/>
      <c r="F6" s="1297"/>
      <c r="G6" s="1297"/>
      <c r="H6" s="1297"/>
      <c r="I6" s="1297"/>
      <c r="J6" s="1297"/>
      <c r="K6" s="1297"/>
      <c r="L6" s="50"/>
      <c r="M6" s="48"/>
      <c r="N6" s="48"/>
      <c r="O6" s="48"/>
      <c r="P6" s="338"/>
    </row>
    <row r="7" spans="1:16" ht="24" thickBot="1">
      <c r="A7" s="151"/>
      <c r="B7" s="48"/>
      <c r="C7" s="1291"/>
      <c r="D7" s="1291"/>
      <c r="E7" s="1291"/>
      <c r="F7" s="1291"/>
      <c r="G7" s="1291"/>
      <c r="H7" s="1291"/>
      <c r="I7" s="1291"/>
      <c r="J7" s="1291"/>
      <c r="K7" s="1291"/>
      <c r="L7" s="50"/>
      <c r="M7" s="48"/>
      <c r="N7" s="48"/>
      <c r="O7" s="48"/>
      <c r="P7" s="338"/>
    </row>
    <row r="8" spans="1:16" ht="28.15" customHeight="1" thickBot="1">
      <c r="A8" s="151"/>
      <c r="B8" s="339"/>
      <c r="C8" s="1292" t="s">
        <v>143</v>
      </c>
      <c r="D8" s="1292"/>
      <c r="E8" s="1292"/>
      <c r="F8" s="1292"/>
      <c r="G8" s="1292"/>
      <c r="H8" s="1292"/>
      <c r="I8" s="1292"/>
      <c r="J8" s="1293"/>
      <c r="K8" s="1313" t="s">
        <v>105</v>
      </c>
      <c r="L8" s="1314"/>
      <c r="M8" s="1315" t="s">
        <v>106</v>
      </c>
      <c r="N8" s="1314"/>
      <c r="O8" s="339"/>
      <c r="P8" s="338"/>
    </row>
    <row r="9" spans="1:16" ht="15" thickBot="1">
      <c r="A9" s="151"/>
      <c r="B9" s="339"/>
      <c r="C9" s="339"/>
      <c r="D9" s="339"/>
      <c r="E9" s="339"/>
      <c r="F9" s="339"/>
      <c r="G9" s="339"/>
      <c r="H9" s="339"/>
      <c r="I9" s="339"/>
      <c r="J9" s="340"/>
      <c r="K9" s="341"/>
      <c r="L9" s="339"/>
      <c r="M9" s="342"/>
      <c r="N9" s="339"/>
      <c r="O9" s="339"/>
      <c r="P9" s="338"/>
    </row>
    <row r="10" spans="1:16" ht="36.6" customHeight="1" thickBot="1">
      <c r="A10" s="151"/>
      <c r="B10" s="339"/>
      <c r="C10" s="339"/>
      <c r="D10" s="275" t="s">
        <v>92</v>
      </c>
      <c r="E10" s="152" t="s">
        <v>144</v>
      </c>
      <c r="F10" s="152" t="s">
        <v>108</v>
      </c>
      <c r="G10" s="155" t="s">
        <v>109</v>
      </c>
      <c r="H10" s="152" t="s">
        <v>96</v>
      </c>
      <c r="I10" s="153" t="s">
        <v>97</v>
      </c>
      <c r="J10" s="228" t="s">
        <v>98</v>
      </c>
      <c r="K10" s="343" t="s">
        <v>28</v>
      </c>
      <c r="L10" s="344" t="s">
        <v>32</v>
      </c>
      <c r="M10" s="345" t="s">
        <v>28</v>
      </c>
      <c r="N10" s="344" t="s">
        <v>32</v>
      </c>
      <c r="O10" s="339"/>
      <c r="P10" s="338"/>
    </row>
    <row r="11" spans="1:16">
      <c r="A11" s="151"/>
      <c r="B11" s="339"/>
      <c r="C11" s="339"/>
      <c r="D11" s="294" t="s">
        <v>13</v>
      </c>
      <c r="E11" s="615" t="s">
        <v>99</v>
      </c>
      <c r="F11" s="615"/>
      <c r="G11" s="616" t="str">
        <f>IF($E11="bitte wählen","",(IF($E11="Sonstiges","Individuell prüfen",VLOOKUP($E11,EF!$B:$F,2,FALSE))))</f>
        <v/>
      </c>
      <c r="H11" s="617"/>
      <c r="I11" s="618"/>
      <c r="J11" s="619"/>
      <c r="K11" s="346">
        <f>IF($E11="",0,(IF($E11="Sonstiges","Individuell prüfen",VLOOKUP($E11,EF!$B:$F,3,FALSE))))</f>
        <v>0</v>
      </c>
      <c r="L11" s="620">
        <f>IF($E11="",0,(IF($E11="Sonstiges","Individuell prüfen",VLOOKUP($E11,EF!$B:$F,5,FALSE))))</f>
        <v>0</v>
      </c>
      <c r="M11" s="621">
        <f t="shared" ref="M11:M34" si="0">K11*F11</f>
        <v>0</v>
      </c>
      <c r="N11" s="622">
        <f t="shared" ref="N11:N34" si="1">L11*F11</f>
        <v>0</v>
      </c>
      <c r="O11" s="339"/>
      <c r="P11" s="338"/>
    </row>
    <row r="12" spans="1:16" ht="13.15" customHeight="1">
      <c r="A12" s="151"/>
      <c r="B12" s="339"/>
      <c r="C12" s="339"/>
      <c r="D12" s="306" t="s">
        <v>13</v>
      </c>
      <c r="E12" s="189" t="s">
        <v>99</v>
      </c>
      <c r="F12" s="189"/>
      <c r="G12" s="690" t="str">
        <f>IF($E12="bitte wählen","",(IF($E12="Sonstiges","Individuell prüfen",VLOOKUP($E12,EF!$B:$F,2,FALSE))))</f>
        <v/>
      </c>
      <c r="H12" s="187"/>
      <c r="I12" s="791"/>
      <c r="J12" s="691"/>
      <c r="K12" s="893">
        <f>IF($E12="",0,(IF($E12="Sonstiges","Individuell prüfen",VLOOKUP($E12,EF!$B:$F,3,FALSE))))</f>
        <v>0</v>
      </c>
      <c r="L12" s="692">
        <f>IF($E12="",0,(IF($E12="Sonstiges","Individuell prüfen",VLOOKUP($E12,EF!$B:$F,5,FALSE))))</f>
        <v>0</v>
      </c>
      <c r="M12" s="347">
        <f t="shared" si="0"/>
        <v>0</v>
      </c>
      <c r="N12" s="693">
        <f t="shared" si="1"/>
        <v>0</v>
      </c>
      <c r="O12" s="339"/>
      <c r="P12" s="338"/>
    </row>
    <row r="13" spans="1:16" ht="13.15" customHeight="1">
      <c r="A13" s="151"/>
      <c r="B13" s="339"/>
      <c r="C13" s="339"/>
      <c r="D13" s="306" t="s">
        <v>13</v>
      </c>
      <c r="E13" s="189" t="s">
        <v>99</v>
      </c>
      <c r="F13" s="189"/>
      <c r="G13" s="690" t="str">
        <f>IF($E13="bitte wählen","",(IF($E13="Sonstiges","Individuell prüfen",VLOOKUP($E13,EF!$B:$F,2,FALSE))))</f>
        <v/>
      </c>
      <c r="H13" s="187"/>
      <c r="I13" s="791"/>
      <c r="J13" s="691"/>
      <c r="K13" s="893">
        <f>IF($E13="",0,(IF($E13="Sonstiges","Individuell prüfen",VLOOKUP($E13,EF!$B:$F,3,FALSE))))</f>
        <v>0</v>
      </c>
      <c r="L13" s="692">
        <f>IF($E13="",0,(IF($E13="Sonstiges","Individuell prüfen",VLOOKUP($E13,EF!$B:$F,5,FALSE))))</f>
        <v>0</v>
      </c>
      <c r="M13" s="347">
        <f t="shared" si="0"/>
        <v>0</v>
      </c>
      <c r="N13" s="693">
        <f t="shared" si="1"/>
        <v>0</v>
      </c>
      <c r="O13" s="339"/>
      <c r="P13" s="338"/>
    </row>
    <row r="14" spans="1:16" ht="13.15" customHeight="1">
      <c r="A14" s="151"/>
      <c r="B14" s="339"/>
      <c r="C14" s="339"/>
      <c r="D14" s="306" t="s">
        <v>13</v>
      </c>
      <c r="E14" s="189" t="s">
        <v>99</v>
      </c>
      <c r="F14" s="189"/>
      <c r="G14" s="690" t="str">
        <f>IF($E14="bitte wählen","",(IF($E14="Sonstiges","Individuell prüfen",VLOOKUP($E14,EF!$B:$F,2,FALSE))))</f>
        <v/>
      </c>
      <c r="H14" s="187"/>
      <c r="I14" s="791"/>
      <c r="J14" s="691"/>
      <c r="K14" s="893">
        <f>IF($E14="",0,(IF($E14="Sonstiges","Individuell prüfen",VLOOKUP($E14,EF!$B:$F,3,FALSE))))</f>
        <v>0</v>
      </c>
      <c r="L14" s="692">
        <f>IF($E14="",0,(IF($E14="Sonstiges","Individuell prüfen",VLOOKUP($E14,EF!$B:$F,5,FALSE))))</f>
        <v>0</v>
      </c>
      <c r="M14" s="347">
        <f t="shared" si="0"/>
        <v>0</v>
      </c>
      <c r="N14" s="693">
        <f t="shared" si="1"/>
        <v>0</v>
      </c>
      <c r="O14" s="339"/>
      <c r="P14" s="338"/>
    </row>
    <row r="15" spans="1:16" ht="13.15" customHeight="1">
      <c r="A15" s="151"/>
      <c r="B15" s="339"/>
      <c r="C15" s="339"/>
      <c r="D15" s="306" t="s">
        <v>13</v>
      </c>
      <c r="E15" s="189" t="s">
        <v>99</v>
      </c>
      <c r="F15" s="189"/>
      <c r="G15" s="690" t="str">
        <f>IF($E15="bitte wählen","",(IF($E15="Sonstiges","Individuell prüfen",VLOOKUP($E15,EF!$B:$F,2,FALSE))))</f>
        <v/>
      </c>
      <c r="H15" s="187"/>
      <c r="I15" s="791"/>
      <c r="J15" s="691"/>
      <c r="K15" s="893">
        <f>IF($E15="",0,(IF($E15="Sonstiges","Individuell prüfen",VLOOKUP($E15,EF!$B:$F,3,FALSE))))</f>
        <v>0</v>
      </c>
      <c r="L15" s="692">
        <f>IF($E15="",0,(IF($E15="Sonstiges","Individuell prüfen",VLOOKUP($E15,EF!$B:$F,5,FALSE))))</f>
        <v>0</v>
      </c>
      <c r="M15" s="347">
        <f t="shared" si="0"/>
        <v>0</v>
      </c>
      <c r="N15" s="693">
        <f t="shared" si="1"/>
        <v>0</v>
      </c>
      <c r="O15" s="339"/>
      <c r="P15" s="338"/>
    </row>
    <row r="16" spans="1:16" ht="13.15" customHeight="1">
      <c r="A16" s="151"/>
      <c r="B16" s="339"/>
      <c r="C16" s="339"/>
      <c r="D16" s="306" t="s">
        <v>13</v>
      </c>
      <c r="E16" s="189" t="s">
        <v>99</v>
      </c>
      <c r="F16" s="189"/>
      <c r="G16" s="690" t="str">
        <f>IF($E16="bitte wählen","",(IF($E16="Sonstiges","Individuell prüfen",VLOOKUP($E16,EF!$B:$F,2,FALSE))))</f>
        <v/>
      </c>
      <c r="H16" s="187"/>
      <c r="I16" s="791"/>
      <c r="J16" s="691"/>
      <c r="K16" s="893">
        <f>IF($E16="",0,(IF($E16="Sonstiges","Individuell prüfen",VLOOKUP($E16,EF!$B:$F,3,FALSE))))</f>
        <v>0</v>
      </c>
      <c r="L16" s="692">
        <f>IF($E16="",0,(IF($E16="Sonstiges","Individuell prüfen",VLOOKUP($E16,EF!$B:$F,5,FALSE))))</f>
        <v>0</v>
      </c>
      <c r="M16" s="347">
        <f t="shared" si="0"/>
        <v>0</v>
      </c>
      <c r="N16" s="693">
        <f t="shared" si="1"/>
        <v>0</v>
      </c>
      <c r="O16" s="339"/>
      <c r="P16" s="338"/>
    </row>
    <row r="17" spans="1:16" ht="13.15" customHeight="1">
      <c r="A17" s="151"/>
      <c r="B17" s="339"/>
      <c r="C17" s="339"/>
      <c r="D17" s="306" t="s">
        <v>13</v>
      </c>
      <c r="E17" s="189" t="s">
        <v>99</v>
      </c>
      <c r="F17" s="189"/>
      <c r="G17" s="690" t="str">
        <f>IF($E17="bitte wählen","",(IF($E17="Sonstiges","Individuell prüfen",VLOOKUP($E17,EF!$B:$F,2,FALSE))))</f>
        <v/>
      </c>
      <c r="H17" s="187"/>
      <c r="I17" s="791"/>
      <c r="J17" s="691"/>
      <c r="K17" s="893">
        <f>IF($E17="",0,(IF($E17="Sonstiges","Individuell prüfen",VLOOKUP($E17,EF!$B:$F,3,FALSE))))</f>
        <v>0</v>
      </c>
      <c r="L17" s="692">
        <f>IF($E17="",0,(IF($E17="Sonstiges","Individuell prüfen",VLOOKUP($E17,EF!$B:$F,5,FALSE))))</f>
        <v>0</v>
      </c>
      <c r="M17" s="347">
        <f t="shared" si="0"/>
        <v>0</v>
      </c>
      <c r="N17" s="693">
        <f t="shared" si="1"/>
        <v>0</v>
      </c>
      <c r="O17" s="339"/>
      <c r="P17" s="338"/>
    </row>
    <row r="18" spans="1:16" ht="13.15" customHeight="1">
      <c r="A18" s="151"/>
      <c r="B18" s="339"/>
      <c r="C18" s="339"/>
      <c r="D18" s="306" t="s">
        <v>13</v>
      </c>
      <c r="E18" s="189" t="s">
        <v>99</v>
      </c>
      <c r="F18" s="189"/>
      <c r="G18" s="690" t="str">
        <f>IF($E18="bitte wählen","",(IF($E18="Sonstiges","Individuell prüfen",VLOOKUP($E18,EF!$B:$F,2,FALSE))))</f>
        <v/>
      </c>
      <c r="H18" s="187"/>
      <c r="I18" s="791"/>
      <c r="J18" s="691"/>
      <c r="K18" s="893">
        <f>IF($E18="",0,(IF($E18="Sonstiges","Individuell prüfen",VLOOKUP($E18,EF!$B:$F,3,FALSE))))</f>
        <v>0</v>
      </c>
      <c r="L18" s="692">
        <f>IF($E18="",0,(IF($E18="Sonstiges","Individuell prüfen",VLOOKUP($E18,EF!$B:$F,5,FALSE))))</f>
        <v>0</v>
      </c>
      <c r="M18" s="347">
        <f t="shared" si="0"/>
        <v>0</v>
      </c>
      <c r="N18" s="693">
        <f t="shared" si="1"/>
        <v>0</v>
      </c>
      <c r="O18" s="339"/>
      <c r="P18" s="338"/>
    </row>
    <row r="19" spans="1:16" ht="13.15" customHeight="1">
      <c r="A19" s="151"/>
      <c r="B19" s="339"/>
      <c r="C19" s="339"/>
      <c r="D19" s="306" t="s">
        <v>13</v>
      </c>
      <c r="E19" s="189" t="s">
        <v>99</v>
      </c>
      <c r="F19" s="189"/>
      <c r="G19" s="690" t="str">
        <f>IF($E19="bitte wählen","",(IF($E19="Sonstiges","Individuell prüfen",VLOOKUP($E19,EF!$B:$F,2,FALSE))))</f>
        <v/>
      </c>
      <c r="H19" s="187"/>
      <c r="I19" s="791"/>
      <c r="J19" s="691"/>
      <c r="K19" s="893">
        <f>IF($E19="",0,(IF($E19="Sonstiges","Individuell prüfen",VLOOKUP($E19,EF!$B:$F,3,FALSE))))</f>
        <v>0</v>
      </c>
      <c r="L19" s="692">
        <f>IF($E19="",0,(IF($E19="Sonstiges","Individuell prüfen",VLOOKUP($E19,EF!$B:$F,5,FALSE))))</f>
        <v>0</v>
      </c>
      <c r="M19" s="347">
        <f t="shared" si="0"/>
        <v>0</v>
      </c>
      <c r="N19" s="693">
        <f t="shared" si="1"/>
        <v>0</v>
      </c>
      <c r="O19" s="339"/>
      <c r="P19" s="338"/>
    </row>
    <row r="20" spans="1:16" ht="13.15" customHeight="1">
      <c r="A20" s="151"/>
      <c r="B20" s="339"/>
      <c r="C20" s="339"/>
      <c r="D20" s="306" t="s">
        <v>13</v>
      </c>
      <c r="E20" s="189" t="s">
        <v>99</v>
      </c>
      <c r="F20" s="189"/>
      <c r="G20" s="690" t="str">
        <f>IF($E20="bitte wählen","",(IF($E20="Sonstiges","Individuell prüfen",VLOOKUP($E20,EF!$B:$F,2,FALSE))))</f>
        <v/>
      </c>
      <c r="H20" s="187"/>
      <c r="I20" s="791"/>
      <c r="J20" s="691"/>
      <c r="K20" s="893">
        <f>IF($E20="",0,(IF($E20="Sonstiges","Individuell prüfen",VLOOKUP($E20,EF!$B:$F,3,FALSE))))</f>
        <v>0</v>
      </c>
      <c r="L20" s="692">
        <f>IF($E20="",0,(IF($E20="Sonstiges","Individuell prüfen",VLOOKUP($E20,EF!$B:$F,5,FALSE))))</f>
        <v>0</v>
      </c>
      <c r="M20" s="347">
        <f t="shared" si="0"/>
        <v>0</v>
      </c>
      <c r="N20" s="693">
        <f t="shared" si="1"/>
        <v>0</v>
      </c>
      <c r="O20" s="339"/>
      <c r="P20" s="338"/>
    </row>
    <row r="21" spans="1:16" ht="13.15" customHeight="1">
      <c r="A21" s="151"/>
      <c r="B21" s="339"/>
      <c r="C21" s="339"/>
      <c r="D21" s="306" t="s">
        <v>13</v>
      </c>
      <c r="E21" s="189" t="s">
        <v>99</v>
      </c>
      <c r="F21" s="189"/>
      <c r="G21" s="690" t="str">
        <f>IF($E21="bitte wählen","",(IF($E21="Sonstiges","Individuell prüfen",VLOOKUP($E21,EF!$B:$F,2,FALSE))))</f>
        <v/>
      </c>
      <c r="H21" s="187"/>
      <c r="I21" s="791"/>
      <c r="J21" s="691"/>
      <c r="K21" s="893">
        <f>IF($E21="",0,(IF($E21="Sonstiges","Individuell prüfen",VLOOKUP($E21,EF!$B:$F,3,FALSE))))</f>
        <v>0</v>
      </c>
      <c r="L21" s="692">
        <f>IF($E21="",0,(IF($E21="Sonstiges","Individuell prüfen",VLOOKUP($E21,EF!$B:$F,5,FALSE))))</f>
        <v>0</v>
      </c>
      <c r="M21" s="347">
        <f t="shared" si="0"/>
        <v>0</v>
      </c>
      <c r="N21" s="693">
        <f t="shared" si="1"/>
        <v>0</v>
      </c>
      <c r="O21" s="339"/>
      <c r="P21" s="338"/>
    </row>
    <row r="22" spans="1:16" ht="13.15" customHeight="1">
      <c r="A22" s="151"/>
      <c r="B22" s="339"/>
      <c r="C22" s="339"/>
      <c r="D22" s="306" t="s">
        <v>13</v>
      </c>
      <c r="E22" s="189" t="s">
        <v>99</v>
      </c>
      <c r="F22" s="189"/>
      <c r="G22" s="690" t="str">
        <f>IF($E22="bitte wählen","",(IF($E22="Sonstiges","Individuell prüfen",VLOOKUP($E22,EF!$B:$F,2,FALSE))))</f>
        <v/>
      </c>
      <c r="H22" s="187"/>
      <c r="I22" s="791"/>
      <c r="J22" s="691"/>
      <c r="K22" s="893">
        <f>IF($E22="",0,(IF($E22="Sonstiges","Individuell prüfen",VLOOKUP($E22,EF!$B:$F,3,FALSE))))</f>
        <v>0</v>
      </c>
      <c r="L22" s="692">
        <f>IF($E22="",0,(IF($E22="Sonstiges","Individuell prüfen",VLOOKUP($E22,EF!$B:$F,5,FALSE))))</f>
        <v>0</v>
      </c>
      <c r="M22" s="347">
        <f t="shared" si="0"/>
        <v>0</v>
      </c>
      <c r="N22" s="693">
        <f t="shared" si="1"/>
        <v>0</v>
      </c>
      <c r="O22" s="339"/>
      <c r="P22" s="338"/>
    </row>
    <row r="23" spans="1:16" ht="13.15" customHeight="1">
      <c r="A23" s="151"/>
      <c r="B23" s="339"/>
      <c r="C23" s="339"/>
      <c r="D23" s="306" t="s">
        <v>13</v>
      </c>
      <c r="E23" s="189" t="s">
        <v>99</v>
      </c>
      <c r="F23" s="189"/>
      <c r="G23" s="690" t="str">
        <f>IF($E23="bitte wählen","",(IF($E23="Sonstiges","Individuell prüfen",VLOOKUP($E23,EF!$B:$F,2,FALSE))))</f>
        <v/>
      </c>
      <c r="H23" s="187"/>
      <c r="I23" s="791"/>
      <c r="J23" s="691"/>
      <c r="K23" s="893">
        <f>IF($E23="",0,(IF($E23="Sonstiges","Individuell prüfen",VLOOKUP($E23,EF!$B:$F,3,FALSE))))</f>
        <v>0</v>
      </c>
      <c r="L23" s="692">
        <f>IF($E23="",0,(IF($E23="Sonstiges","Individuell prüfen",VLOOKUP($E23,EF!$B:$F,5,FALSE))))</f>
        <v>0</v>
      </c>
      <c r="M23" s="347">
        <f t="shared" si="0"/>
        <v>0</v>
      </c>
      <c r="N23" s="693">
        <f t="shared" si="1"/>
        <v>0</v>
      </c>
      <c r="O23" s="339"/>
      <c r="P23" s="338"/>
    </row>
    <row r="24" spans="1:16" ht="13.15" customHeight="1">
      <c r="A24" s="151"/>
      <c r="B24" s="339"/>
      <c r="C24" s="339"/>
      <c r="D24" s="306" t="s">
        <v>13</v>
      </c>
      <c r="E24" s="189" t="s">
        <v>99</v>
      </c>
      <c r="F24" s="189"/>
      <c r="G24" s="690" t="str">
        <f>IF($E24="bitte wählen","",(IF($E24="Sonstiges","Individuell prüfen",VLOOKUP($E24,EF!$B:$F,2,FALSE))))</f>
        <v/>
      </c>
      <c r="H24" s="187"/>
      <c r="I24" s="791"/>
      <c r="J24" s="691"/>
      <c r="K24" s="893">
        <f>IF($E24="",0,(IF($E24="Sonstiges","Individuell prüfen",VLOOKUP($E24,EF!$B:$F,3,FALSE))))</f>
        <v>0</v>
      </c>
      <c r="L24" s="692">
        <f>IF($E24="",0,(IF($E24="Sonstiges","Individuell prüfen",VLOOKUP($E24,EF!$B:$F,5,FALSE))))</f>
        <v>0</v>
      </c>
      <c r="M24" s="347">
        <f t="shared" si="0"/>
        <v>0</v>
      </c>
      <c r="N24" s="693">
        <f t="shared" si="1"/>
        <v>0</v>
      </c>
      <c r="O24" s="339"/>
      <c r="P24" s="338"/>
    </row>
    <row r="25" spans="1:16" ht="13.15" customHeight="1">
      <c r="A25" s="151"/>
      <c r="B25" s="339"/>
      <c r="C25" s="339"/>
      <c r="D25" s="306" t="s">
        <v>13</v>
      </c>
      <c r="E25" s="189" t="s">
        <v>99</v>
      </c>
      <c r="F25" s="189"/>
      <c r="G25" s="690" t="str">
        <f>IF($E25="bitte wählen","",(IF($E25="Sonstiges","Individuell prüfen",VLOOKUP($E25,EF!$B:$F,2,FALSE))))</f>
        <v/>
      </c>
      <c r="H25" s="187"/>
      <c r="I25" s="791"/>
      <c r="J25" s="691"/>
      <c r="K25" s="893">
        <f>IF($E25="",0,(IF($E25="Sonstiges","Individuell prüfen",VLOOKUP($E25,EF!$B:$F,3,FALSE))))</f>
        <v>0</v>
      </c>
      <c r="L25" s="692">
        <f>IF($E25="",0,(IF($E25="Sonstiges","Individuell prüfen",VLOOKUP($E25,EF!$B:$F,5,FALSE))))</f>
        <v>0</v>
      </c>
      <c r="M25" s="347">
        <f t="shared" si="0"/>
        <v>0</v>
      </c>
      <c r="N25" s="693">
        <f t="shared" si="1"/>
        <v>0</v>
      </c>
      <c r="O25" s="339"/>
      <c r="P25" s="338"/>
    </row>
    <row r="26" spans="1:16" ht="13.15" customHeight="1">
      <c r="A26" s="151"/>
      <c r="B26" s="339"/>
      <c r="C26" s="339"/>
      <c r="D26" s="306" t="s">
        <v>13</v>
      </c>
      <c r="E26" s="189" t="s">
        <v>99</v>
      </c>
      <c r="F26" s="189"/>
      <c r="G26" s="690" t="str">
        <f>IF($E26="bitte wählen","",(IF($E26="Sonstiges","Individuell prüfen",VLOOKUP($E26,EF!$B:$F,2,FALSE))))</f>
        <v/>
      </c>
      <c r="H26" s="187"/>
      <c r="I26" s="791"/>
      <c r="J26" s="691"/>
      <c r="K26" s="893">
        <f>IF($E26="",0,(IF($E26="Sonstiges","Individuell prüfen",VLOOKUP($E26,EF!$B:$F,3,FALSE))))</f>
        <v>0</v>
      </c>
      <c r="L26" s="692">
        <f>IF($E26="",0,(IF($E26="Sonstiges","Individuell prüfen",VLOOKUP($E26,EF!$B:$F,5,FALSE))))</f>
        <v>0</v>
      </c>
      <c r="M26" s="347">
        <f t="shared" si="0"/>
        <v>0</v>
      </c>
      <c r="N26" s="693">
        <f t="shared" si="1"/>
        <v>0</v>
      </c>
      <c r="O26" s="339"/>
      <c r="P26" s="338"/>
    </row>
    <row r="27" spans="1:16">
      <c r="A27" s="151"/>
      <c r="B27" s="339"/>
      <c r="C27" s="339"/>
      <c r="D27" s="306" t="s">
        <v>13</v>
      </c>
      <c r="E27" s="189" t="s">
        <v>99</v>
      </c>
      <c r="F27" s="189"/>
      <c r="G27" s="690" t="str">
        <f>IF($E27="bitte wählen","",(IF($E27="Sonstiges","Individuell prüfen",VLOOKUP($E27,EF!$B:$F,2,FALSE))))</f>
        <v/>
      </c>
      <c r="H27" s="187"/>
      <c r="I27" s="791"/>
      <c r="J27" s="691"/>
      <c r="K27" s="893">
        <f>IF($E27="",0,(IF($E27="Sonstiges","Individuell prüfen",VLOOKUP($E27,EF!$B:$F,3,FALSE))))</f>
        <v>0</v>
      </c>
      <c r="L27" s="692">
        <f>IF($E27="",0,(IF($E27="Sonstiges","Individuell prüfen",VLOOKUP($E27,EF!$B:$F,5,FALSE))))</f>
        <v>0</v>
      </c>
      <c r="M27" s="347">
        <f t="shared" si="0"/>
        <v>0</v>
      </c>
      <c r="N27" s="693">
        <f t="shared" si="1"/>
        <v>0</v>
      </c>
      <c r="O27" s="339"/>
      <c r="P27" s="338"/>
    </row>
    <row r="28" spans="1:16" ht="13.15" customHeight="1">
      <c r="A28" s="151"/>
      <c r="B28" s="339"/>
      <c r="C28" s="339"/>
      <c r="D28" s="306" t="s">
        <v>13</v>
      </c>
      <c r="E28" s="189" t="s">
        <v>99</v>
      </c>
      <c r="F28" s="189"/>
      <c r="G28" s="690" t="str">
        <f>IF($E28="bitte wählen","",(IF($E28="Sonstiges","Individuell prüfen",VLOOKUP($E28,EF!$B:$F,2,FALSE))))</f>
        <v/>
      </c>
      <c r="H28" s="187"/>
      <c r="I28" s="791"/>
      <c r="J28" s="691"/>
      <c r="K28" s="893">
        <f>IF($E28="",0,(IF($E28="Sonstiges","Individuell prüfen",VLOOKUP($E28,EF!$B:$F,3,FALSE))))</f>
        <v>0</v>
      </c>
      <c r="L28" s="692">
        <f>IF($E28="",0,(IF($E28="Sonstiges","Individuell prüfen",VLOOKUP($E28,EF!$B:$F,5,FALSE))))</f>
        <v>0</v>
      </c>
      <c r="M28" s="347">
        <f t="shared" si="0"/>
        <v>0</v>
      </c>
      <c r="N28" s="693">
        <f t="shared" si="1"/>
        <v>0</v>
      </c>
      <c r="O28" s="339"/>
      <c r="P28" s="338"/>
    </row>
    <row r="29" spans="1:16">
      <c r="A29" s="151"/>
      <c r="B29" s="339"/>
      <c r="C29" s="339"/>
      <c r="D29" s="306" t="s">
        <v>13</v>
      </c>
      <c r="E29" s="189" t="s">
        <v>99</v>
      </c>
      <c r="F29" s="189"/>
      <c r="G29" s="690" t="str">
        <f>IF($E29="bitte wählen","",(IF($E29="Sonstiges","Individuell prüfen",VLOOKUP($E29,EF!$B:$F,2,FALSE))))</f>
        <v/>
      </c>
      <c r="H29" s="187"/>
      <c r="I29" s="791"/>
      <c r="J29" s="691"/>
      <c r="K29" s="893">
        <f>IF($E29="",0,(IF($E29="Sonstiges","Individuell prüfen",VLOOKUP($E29,EF!$B:$F,3,FALSE))))</f>
        <v>0</v>
      </c>
      <c r="L29" s="692">
        <f>IF($E29="",0,(IF($E29="Sonstiges","Individuell prüfen",VLOOKUP($E29,EF!$B:$F,5,FALSE))))</f>
        <v>0</v>
      </c>
      <c r="M29" s="347">
        <f t="shared" si="0"/>
        <v>0</v>
      </c>
      <c r="N29" s="693">
        <f t="shared" si="1"/>
        <v>0</v>
      </c>
      <c r="O29" s="339"/>
      <c r="P29" s="338"/>
    </row>
    <row r="30" spans="1:16">
      <c r="A30" s="151"/>
      <c r="B30" s="339"/>
      <c r="C30" s="339"/>
      <c r="D30" s="306" t="s">
        <v>13</v>
      </c>
      <c r="E30" s="189" t="s">
        <v>99</v>
      </c>
      <c r="F30" s="189"/>
      <c r="G30" s="690" t="str">
        <f>IF($E30="bitte wählen","",(IF($E30="Sonstiges","Individuell prüfen",VLOOKUP($E30,EF!$B:$F,2,FALSE))))</f>
        <v/>
      </c>
      <c r="H30" s="187"/>
      <c r="I30" s="791"/>
      <c r="J30" s="691"/>
      <c r="K30" s="893">
        <f>IF($E30="",0,(IF($E30="Sonstiges","Individuell prüfen",VLOOKUP($E30,EF!$B:$F,3,FALSE))))</f>
        <v>0</v>
      </c>
      <c r="L30" s="692">
        <f>IF($E30="",0,(IF($E30="Sonstiges","Individuell prüfen",VLOOKUP($E30,EF!$B:$F,5,FALSE))))</f>
        <v>0</v>
      </c>
      <c r="M30" s="347">
        <f t="shared" si="0"/>
        <v>0</v>
      </c>
      <c r="N30" s="693">
        <f t="shared" si="1"/>
        <v>0</v>
      </c>
      <c r="O30" s="339"/>
      <c r="P30" s="338"/>
    </row>
    <row r="31" spans="1:16">
      <c r="A31" s="151"/>
      <c r="B31" s="339"/>
      <c r="C31" s="339"/>
      <c r="D31" s="306" t="s">
        <v>13</v>
      </c>
      <c r="E31" s="189" t="s">
        <v>99</v>
      </c>
      <c r="F31" s="189"/>
      <c r="G31" s="690" t="str">
        <f>IF($E31="bitte wählen","",(IF($E31="Sonstiges","Individuell prüfen",VLOOKUP($E31,EF!$B:$F,2,FALSE))))</f>
        <v/>
      </c>
      <c r="H31" s="187"/>
      <c r="I31" s="791"/>
      <c r="J31" s="691"/>
      <c r="K31" s="893">
        <f>IF($E31="",0,(IF($E31="Sonstiges","Individuell prüfen",VLOOKUP($E31,EF!$B:$F,3,FALSE))))</f>
        <v>0</v>
      </c>
      <c r="L31" s="692">
        <f>IF($E31="",0,(IF($E31="Sonstiges","Individuell prüfen",VLOOKUP($E31,EF!$B:$F,5,FALSE))))</f>
        <v>0</v>
      </c>
      <c r="M31" s="347">
        <f t="shared" si="0"/>
        <v>0</v>
      </c>
      <c r="N31" s="693">
        <f t="shared" si="1"/>
        <v>0</v>
      </c>
      <c r="O31" s="339"/>
      <c r="P31" s="338"/>
    </row>
    <row r="32" spans="1:16">
      <c r="A32" s="151"/>
      <c r="B32" s="339"/>
      <c r="C32" s="339"/>
      <c r="D32" s="306" t="s">
        <v>13</v>
      </c>
      <c r="E32" s="189" t="s">
        <v>99</v>
      </c>
      <c r="F32" s="189"/>
      <c r="G32" s="690" t="str">
        <f>IF($E32="bitte wählen","",(IF($E32="Sonstiges","Individuell prüfen",VLOOKUP($E32,EF!$B:$F,2,FALSE))))</f>
        <v/>
      </c>
      <c r="H32" s="187"/>
      <c r="I32" s="791"/>
      <c r="J32" s="691"/>
      <c r="K32" s="893">
        <f>IF($E32="",0,(IF($E32="Sonstiges","Individuell prüfen",VLOOKUP($E32,EF!$B:$F,3,FALSE))))</f>
        <v>0</v>
      </c>
      <c r="L32" s="692">
        <f>IF($E32="",0,(IF($E32="Sonstiges","Individuell prüfen",VLOOKUP($E32,EF!$B:$F,5,FALSE))))</f>
        <v>0</v>
      </c>
      <c r="M32" s="347">
        <f t="shared" si="0"/>
        <v>0</v>
      </c>
      <c r="N32" s="693">
        <f t="shared" si="1"/>
        <v>0</v>
      </c>
      <c r="O32" s="339"/>
      <c r="P32" s="338"/>
    </row>
    <row r="33" spans="1:16">
      <c r="A33" s="151"/>
      <c r="B33" s="339"/>
      <c r="C33" s="339"/>
      <c r="D33" s="306" t="s">
        <v>13</v>
      </c>
      <c r="E33" s="189" t="s">
        <v>99</v>
      </c>
      <c r="F33" s="189"/>
      <c r="G33" s="690" t="str">
        <f>IF($E33="bitte wählen","",(IF($E33="Sonstiges","Individuell prüfen",VLOOKUP($E33,EF!$B:$F,2,FALSE))))</f>
        <v/>
      </c>
      <c r="H33" s="187"/>
      <c r="I33" s="791"/>
      <c r="J33" s="691"/>
      <c r="K33" s="893">
        <f>IF($E33="",0,(IF($E33="Sonstiges","Individuell prüfen",VLOOKUP($E33,EF!$B:$F,3,FALSE))))</f>
        <v>0</v>
      </c>
      <c r="L33" s="692">
        <f>IF($E33="",0,(IF($E33="Sonstiges","Individuell prüfen",VLOOKUP($E33,EF!$B:$F,5,FALSE))))</f>
        <v>0</v>
      </c>
      <c r="M33" s="347">
        <f t="shared" si="0"/>
        <v>0</v>
      </c>
      <c r="N33" s="693">
        <f t="shared" si="1"/>
        <v>0</v>
      </c>
      <c r="O33" s="339"/>
      <c r="P33" s="338"/>
    </row>
    <row r="34" spans="1:16" ht="15" thickBot="1">
      <c r="A34" s="151"/>
      <c r="B34" s="339"/>
      <c r="C34" s="339"/>
      <c r="D34" s="295" t="s">
        <v>13</v>
      </c>
      <c r="E34" s="70" t="s">
        <v>99</v>
      </c>
      <c r="F34" s="70"/>
      <c r="G34" s="190" t="str">
        <f>IF($E34="bitte wählen","",(IF($E34="Sonstiges","Individuell prüfen",VLOOKUP($E34,EF!$B:$F,2,FALSE))))</f>
        <v/>
      </c>
      <c r="H34" s="188"/>
      <c r="I34" s="71"/>
      <c r="J34" s="191"/>
      <c r="K34" s="348">
        <f>IF($E34="",0,(IF($E34="Sonstiges","Individuell prüfen",VLOOKUP($E34,EF!$B:$F,3,FALSE))))</f>
        <v>0</v>
      </c>
      <c r="L34" s="349">
        <f>IF($E34="",0,(IF($E34="Sonstiges","Individuell prüfen",VLOOKUP($E34,EF!$B:$F,5,FALSE))))</f>
        <v>0</v>
      </c>
      <c r="M34" s="350">
        <f t="shared" si="0"/>
        <v>0</v>
      </c>
      <c r="N34" s="351">
        <f t="shared" si="1"/>
        <v>0</v>
      </c>
      <c r="O34" s="339"/>
      <c r="P34" s="338"/>
    </row>
    <row r="35" spans="1:16" ht="15" thickBot="1">
      <c r="A35" s="151"/>
      <c r="B35" s="339"/>
      <c r="C35" s="339"/>
      <c r="D35" s="339"/>
      <c r="E35" s="339"/>
      <c r="F35" s="339"/>
      <c r="G35" s="339"/>
      <c r="H35" s="339"/>
      <c r="I35" s="339"/>
      <c r="J35" s="339"/>
      <c r="K35" s="339"/>
      <c r="L35" s="339"/>
      <c r="M35" s="352">
        <f>SUM(M11:M34)</f>
        <v>0</v>
      </c>
      <c r="N35" s="353">
        <f>SUM(N3:N34)</f>
        <v>0</v>
      </c>
      <c r="O35" s="339"/>
      <c r="P35" s="338"/>
    </row>
    <row r="36" spans="1:16">
      <c r="A36" s="151"/>
      <c r="B36" s="339"/>
      <c r="C36" s="339"/>
      <c r="D36" s="339"/>
      <c r="E36" s="339"/>
      <c r="F36" s="339"/>
      <c r="G36" s="339"/>
      <c r="H36" s="339"/>
      <c r="I36" s="339"/>
      <c r="J36" s="340"/>
      <c r="K36" s="341"/>
      <c r="L36" s="339"/>
      <c r="M36" s="342"/>
      <c r="N36" s="339"/>
      <c r="O36" s="339"/>
      <c r="P36" s="338"/>
    </row>
    <row r="37" spans="1:16" ht="20.100000000000001" customHeight="1">
      <c r="A37" s="151"/>
      <c r="B37" s="338"/>
      <c r="C37" s="338"/>
      <c r="D37" s="338"/>
      <c r="E37" s="338"/>
      <c r="F37" s="338"/>
      <c r="G37" s="338"/>
      <c r="H37" s="338"/>
      <c r="I37" s="338"/>
      <c r="J37" s="338"/>
      <c r="K37" s="338"/>
      <c r="L37" s="338"/>
      <c r="M37" s="338"/>
      <c r="N37" s="338"/>
      <c r="O37" s="338"/>
      <c r="P37" s="135" t="str">
        <f>Bedienungshinweise!$K$19</f>
        <v>FutureCamp Climate 2022</v>
      </c>
    </row>
    <row r="38" spans="1:16">
      <c r="A38" s="16"/>
      <c r="B38" s="16"/>
      <c r="C38" s="16"/>
      <c r="D38" s="16"/>
      <c r="E38" s="16"/>
      <c r="F38" s="16"/>
      <c r="G38" s="16"/>
      <c r="H38" s="16"/>
      <c r="I38" s="16"/>
      <c r="J38" s="16"/>
      <c r="K38" s="16"/>
      <c r="L38" s="16"/>
      <c r="M38" s="16"/>
      <c r="N38" s="16"/>
      <c r="O38" s="16"/>
      <c r="P38" s="16"/>
    </row>
  </sheetData>
  <sheetProtection sheet="1" objects="1" scenarios="1"/>
  <mergeCells count="7">
    <mergeCell ref="K8:L8"/>
    <mergeCell ref="M8:N8"/>
    <mergeCell ref="C3:K3"/>
    <mergeCell ref="C4:K4"/>
    <mergeCell ref="C6:K6"/>
    <mergeCell ref="C7:K7"/>
    <mergeCell ref="C8:J8"/>
  </mergeCells>
  <printOptions horizontalCentered="1" verticalCentered="1"/>
  <pageMargins left="0.39370078740157483" right="0.39370078740157483" top="0.39370078740157483" bottom="0.39370078740157483" header="0.19685039370078741" footer="0.19685039370078741"/>
  <pageSetup paperSize="9" scale="55" orientation="landscape" verticalDpi="601" r:id="rId1"/>
  <ignoredErrors>
    <ignoredError sqref="G11 G17:G35 G13:G15 G12 G16" unlockedFormula="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EF!$B$104:$B$111</xm:f>
          </x14:formula1>
          <xm:sqref>E11:E34</xm:sqref>
        </x14:dataValidation>
        <x14:dataValidation type="list" allowBlank="1" showInputMessage="1" showErrorMessage="1">
          <x14:formula1>
            <xm:f>EF!$B$104:$B$110</xm:f>
          </x14:formula1>
          <xm:sqref>E35:F36 E9:F9</xm:sqref>
        </x14:dataValidation>
        <x14:dataValidation type="list" allowBlank="1" showInputMessage="1" showErrorMessage="1">
          <x14:formula1>
            <xm:f>'Projekt-Info'!$C$12:$C$17</xm:f>
          </x14:formula1>
          <xm:sqref>D11:D34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X38"/>
  <sheetViews>
    <sheetView zoomScale="90" zoomScaleNormal="90" workbookViewId="0">
      <selection activeCell="E16" sqref="E16"/>
    </sheetView>
  </sheetViews>
  <sheetFormatPr baseColWidth="10" defaultColWidth="10.875" defaultRowHeight="14.25" outlineLevelCol="1"/>
  <cols>
    <col min="1" max="1" width="3.625" style="19" customWidth="1"/>
    <col min="2" max="2" width="6.875" style="19" customWidth="1"/>
    <col min="3" max="3" width="2.375" style="19" customWidth="1"/>
    <col min="4" max="4" width="13.375" style="19" customWidth="1"/>
    <col min="5" max="5" width="26.625" style="19" customWidth="1"/>
    <col min="6" max="6" width="16.875" style="19" customWidth="1"/>
    <col min="7" max="7" width="10.875" style="19"/>
    <col min="8" max="8" width="17.5" style="19" customWidth="1"/>
    <col min="9" max="9" width="15.625" style="19" customWidth="1"/>
    <col min="10" max="10" width="10.875" style="19"/>
    <col min="11" max="11" width="21.5" style="19" customWidth="1" outlineLevel="1"/>
    <col min="12" max="12" width="28.5" style="19" customWidth="1" outlineLevel="1"/>
    <col min="13" max="13" width="27.125" style="19" customWidth="1" outlineLevel="1"/>
    <col min="14" max="14" width="14.5" style="19" customWidth="1"/>
    <col min="15" max="15" width="15.875" style="19" customWidth="1"/>
    <col min="16" max="21" width="13.375" style="19" customWidth="1"/>
    <col min="22" max="22" width="9.75" style="19" customWidth="1"/>
    <col min="23" max="23" width="3.625" style="19" customWidth="1"/>
    <col min="24" max="16384" width="10.875" style="19"/>
  </cols>
  <sheetData>
    <row r="1" spans="1:24" ht="20.100000000000001" customHeight="1">
      <c r="A1" s="134"/>
      <c r="B1" s="134"/>
      <c r="C1" s="134"/>
      <c r="D1" s="134"/>
      <c r="E1" s="134"/>
      <c r="F1" s="134"/>
      <c r="G1" s="134"/>
      <c r="H1" s="134"/>
      <c r="I1" s="134"/>
      <c r="J1" s="134"/>
      <c r="K1" s="134"/>
      <c r="L1" s="134"/>
      <c r="M1" s="134"/>
      <c r="N1" s="134"/>
      <c r="O1" s="134"/>
      <c r="P1" s="134"/>
      <c r="Q1" s="134"/>
      <c r="R1" s="134"/>
      <c r="S1" s="134"/>
      <c r="T1" s="134"/>
      <c r="U1" s="134"/>
      <c r="V1" s="134"/>
      <c r="W1" s="134"/>
      <c r="X1" s="668"/>
    </row>
    <row r="2" spans="1:24" ht="30" customHeight="1">
      <c r="A2" s="134"/>
      <c r="B2" s="14"/>
      <c r="C2" s="580"/>
      <c r="D2" s="14"/>
      <c r="E2" s="48"/>
      <c r="F2" s="48"/>
      <c r="G2" s="48"/>
      <c r="H2" s="48"/>
      <c r="I2" s="48"/>
      <c r="J2" s="48"/>
      <c r="K2" s="48"/>
      <c r="L2" s="48"/>
      <c r="M2" s="48"/>
      <c r="N2" s="48"/>
      <c r="O2" s="48"/>
      <c r="P2" s="48"/>
      <c r="Q2" s="48"/>
      <c r="R2" s="48"/>
      <c r="S2" s="48"/>
      <c r="T2" s="48"/>
      <c r="U2" s="48"/>
      <c r="V2" s="272">
        <f>Ref_Firma</f>
        <v>0</v>
      </c>
      <c r="W2" s="134"/>
      <c r="X2" s="668"/>
    </row>
    <row r="3" spans="1:24" ht="23.25">
      <c r="A3" s="134"/>
      <c r="B3" s="14"/>
      <c r="C3" s="48" t="s">
        <v>146</v>
      </c>
      <c r="D3" s="14"/>
      <c r="E3" s="48"/>
      <c r="F3" s="48"/>
      <c r="G3" s="48"/>
      <c r="H3" s="48"/>
      <c r="I3" s="48"/>
      <c r="J3" s="48"/>
      <c r="K3" s="48"/>
      <c r="L3" s="48"/>
      <c r="M3" s="48"/>
      <c r="N3" s="48"/>
      <c r="O3" s="48"/>
      <c r="P3" s="48"/>
      <c r="Q3" s="48"/>
      <c r="R3" s="48"/>
      <c r="S3" s="48"/>
      <c r="T3" s="48"/>
      <c r="U3" s="48"/>
      <c r="V3" s="272">
        <f>Ref_Berichtsjahr</f>
        <v>0</v>
      </c>
      <c r="W3" s="134"/>
      <c r="X3" s="668"/>
    </row>
    <row r="4" spans="1:24" ht="16.149999999999999" customHeight="1">
      <c r="A4" s="134"/>
      <c r="B4" s="48"/>
      <c r="C4" s="1297" t="s">
        <v>147</v>
      </c>
      <c r="D4" s="1297"/>
      <c r="E4" s="1297"/>
      <c r="F4" s="1297"/>
      <c r="G4" s="1297"/>
      <c r="H4" s="1297"/>
      <c r="I4" s="1297"/>
      <c r="J4" s="1297"/>
      <c r="K4" s="48"/>
      <c r="L4" s="48"/>
      <c r="M4" s="48"/>
      <c r="N4" s="48"/>
      <c r="O4" s="48"/>
      <c r="P4" s="48"/>
      <c r="Q4" s="48"/>
      <c r="R4" s="48"/>
      <c r="S4" s="48"/>
      <c r="T4" s="48"/>
      <c r="U4" s="48"/>
      <c r="V4" s="48"/>
      <c r="W4" s="134"/>
      <c r="X4" s="668"/>
    </row>
    <row r="5" spans="1:24" ht="32.25" customHeight="1">
      <c r="A5" s="134"/>
      <c r="B5" s="48"/>
      <c r="C5" s="1316" t="s">
        <v>970</v>
      </c>
      <c r="D5" s="1316"/>
      <c r="E5" s="1316"/>
      <c r="F5" s="1316"/>
      <c r="G5" s="1316"/>
      <c r="H5" s="1316"/>
      <c r="I5" s="1316"/>
      <c r="J5" s="1316"/>
      <c r="K5" s="1316"/>
      <c r="L5" s="1316"/>
      <c r="M5" s="1316"/>
      <c r="N5" s="1316"/>
      <c r="O5" s="1316"/>
      <c r="P5" s="1316"/>
      <c r="Q5" s="1316"/>
      <c r="R5" s="1316"/>
      <c r="S5" s="1316"/>
      <c r="T5" s="1316"/>
      <c r="U5" s="1316"/>
      <c r="V5" s="95"/>
      <c r="W5" s="134"/>
      <c r="X5" s="668"/>
    </row>
    <row r="6" spans="1:24" ht="16.5" customHeight="1" thickBot="1">
      <c r="A6" s="134"/>
      <c r="B6" s="48"/>
      <c r="C6" s="1297" t="s">
        <v>971</v>
      </c>
      <c r="D6" s="1297"/>
      <c r="E6" s="1297"/>
      <c r="F6" s="1297"/>
      <c r="G6" s="1297"/>
      <c r="H6" s="1297"/>
      <c r="I6" s="1297"/>
      <c r="J6" s="1297"/>
      <c r="K6" s="1297"/>
      <c r="L6" s="48"/>
      <c r="M6" s="48"/>
      <c r="N6" s="48"/>
      <c r="O6" s="48"/>
      <c r="P6" s="48"/>
      <c r="Q6" s="48"/>
      <c r="R6" s="48"/>
      <c r="S6" s="48"/>
      <c r="T6" s="48"/>
      <c r="U6" s="48"/>
      <c r="V6" s="48"/>
      <c r="W6" s="134"/>
      <c r="X6" s="668"/>
    </row>
    <row r="7" spans="1:24" s="274" customFormat="1" ht="46.5" customHeight="1" thickBot="1">
      <c r="A7" s="134"/>
      <c r="B7" s="273"/>
      <c r="C7" s="1317" t="s">
        <v>148</v>
      </c>
      <c r="D7" s="1317"/>
      <c r="E7" s="1317"/>
      <c r="F7" s="1317"/>
      <c r="G7" s="1317"/>
      <c r="H7" s="1317"/>
      <c r="I7" s="1317"/>
      <c r="J7" s="1317"/>
      <c r="K7" s="1317"/>
      <c r="L7" s="1317"/>
      <c r="M7" s="1318"/>
      <c r="N7" s="1298" t="s">
        <v>149</v>
      </c>
      <c r="O7" s="1299"/>
      <c r="P7" s="1298" t="s">
        <v>150</v>
      </c>
      <c r="Q7" s="1299"/>
      <c r="R7" s="1298" t="s">
        <v>151</v>
      </c>
      <c r="S7" s="1299"/>
      <c r="T7" s="1298" t="s">
        <v>152</v>
      </c>
      <c r="U7" s="1299"/>
      <c r="V7" s="273"/>
      <c r="W7" s="134"/>
      <c r="X7" s="668"/>
    </row>
    <row r="8" spans="1:24" ht="15" thickBot="1">
      <c r="A8" s="134"/>
      <c r="B8" s="14"/>
      <c r="C8" s="14"/>
      <c r="D8" s="14"/>
      <c r="E8" s="14"/>
      <c r="F8" s="14"/>
      <c r="G8" s="14"/>
      <c r="H8" s="14"/>
      <c r="I8" s="14"/>
      <c r="J8" s="14"/>
      <c r="K8" s="14"/>
      <c r="L8" s="14"/>
      <c r="M8" s="14"/>
      <c r="N8" s="14"/>
      <c r="O8" s="14"/>
      <c r="P8" s="14"/>
      <c r="Q8" s="14"/>
      <c r="R8" s="14"/>
      <c r="S8" s="14"/>
      <c r="T8" s="14"/>
      <c r="U8" s="14"/>
      <c r="V8" s="14"/>
      <c r="W8" s="134"/>
      <c r="X8" s="668"/>
    </row>
    <row r="9" spans="1:24" ht="61.15" customHeight="1" thickBot="1">
      <c r="A9" s="134"/>
      <c r="B9" s="14"/>
      <c r="C9" s="14"/>
      <c r="D9" s="275" t="s">
        <v>92</v>
      </c>
      <c r="E9" s="153" t="s">
        <v>153</v>
      </c>
      <c r="F9" s="154" t="s">
        <v>154</v>
      </c>
      <c r="G9" s="154" t="s">
        <v>33</v>
      </c>
      <c r="H9" s="154" t="s">
        <v>155</v>
      </c>
      <c r="I9" s="153" t="s">
        <v>156</v>
      </c>
      <c r="J9" s="155" t="s">
        <v>157</v>
      </c>
      <c r="K9" s="276" t="s">
        <v>96</v>
      </c>
      <c r="L9" s="242" t="s">
        <v>97</v>
      </c>
      <c r="M9" s="245" t="s">
        <v>98</v>
      </c>
      <c r="N9" s="564" t="s">
        <v>30</v>
      </c>
      <c r="O9" s="54" t="s">
        <v>32</v>
      </c>
      <c r="P9" s="563" t="s">
        <v>30</v>
      </c>
      <c r="Q9" s="54" t="s">
        <v>32</v>
      </c>
      <c r="R9" s="159" t="s">
        <v>30</v>
      </c>
      <c r="S9" s="54" t="s">
        <v>32</v>
      </c>
      <c r="T9" s="159" t="s">
        <v>30</v>
      </c>
      <c r="U9" s="54" t="s">
        <v>32</v>
      </c>
      <c r="V9" s="14"/>
      <c r="W9" s="134"/>
      <c r="X9" s="668"/>
    </row>
    <row r="10" spans="1:24">
      <c r="A10" s="134"/>
      <c r="B10" s="14"/>
      <c r="C10" s="14"/>
      <c r="D10" s="294" t="s">
        <v>13</v>
      </c>
      <c r="E10" s="830" t="s">
        <v>99</v>
      </c>
      <c r="F10" s="831"/>
      <c r="G10" s="281" t="s">
        <v>159</v>
      </c>
      <c r="H10" s="825"/>
      <c r="I10" s="461"/>
      <c r="J10" s="703" t="s">
        <v>160</v>
      </c>
      <c r="K10" s="32"/>
      <c r="L10" s="32"/>
      <c r="M10" s="561"/>
      <c r="N10" s="1082">
        <f>IF(E10="Bitte wählen",0,EF!$E$50)</f>
        <v>0</v>
      </c>
      <c r="O10" s="1084">
        <f>IF(E10="Bitte wählen",0,EF!$F$50)</f>
        <v>0</v>
      </c>
      <c r="P10" s="164">
        <f>N10*F10</f>
        <v>0</v>
      </c>
      <c r="Q10" s="166">
        <f>O10*F10</f>
        <v>0</v>
      </c>
      <c r="R10" s="279">
        <f>IF(E10="bitte wählen",0,IF(I10&gt;0,I10/1000000,VLOOKUP($E10,EF!$B:$G,4,FALSE)))</f>
        <v>0</v>
      </c>
      <c r="S10" s="1086">
        <f>IF(E10="Bitte wählen",0,VLOOKUP(E10,EF!$B:$F,5,FALSE))</f>
        <v>0</v>
      </c>
      <c r="T10" s="164">
        <f>F10*R10</f>
        <v>0</v>
      </c>
      <c r="U10" s="280">
        <f>F10*S10</f>
        <v>0</v>
      </c>
      <c r="V10" s="14"/>
      <c r="W10" s="134"/>
      <c r="X10" s="668"/>
    </row>
    <row r="11" spans="1:24">
      <c r="A11" s="134"/>
      <c r="B11" s="14"/>
      <c r="C11" s="14"/>
      <c r="D11" s="306" t="s">
        <v>13</v>
      </c>
      <c r="E11" s="830" t="s">
        <v>99</v>
      </c>
      <c r="F11" s="831"/>
      <c r="G11" s="281" t="s">
        <v>159</v>
      </c>
      <c r="H11" s="825"/>
      <c r="I11" s="461"/>
      <c r="J11" s="703" t="s">
        <v>160</v>
      </c>
      <c r="K11" s="34"/>
      <c r="L11" s="704"/>
      <c r="M11" s="704"/>
      <c r="N11" s="1082">
        <f>IF(E11="Bitte wählen",0,EF!$E$50)</f>
        <v>0</v>
      </c>
      <c r="O11" s="1084">
        <f>IF(E11="Bitte wählen",0,EF!$F$50)</f>
        <v>0</v>
      </c>
      <c r="P11" s="562">
        <f>N11*F11</f>
        <v>0</v>
      </c>
      <c r="Q11" s="282">
        <f>O11*F11</f>
        <v>0</v>
      </c>
      <c r="R11" s="828">
        <f>IF(E11="bitte wählen",0,IF(I11&gt;0,I11/1000000,VLOOKUP($E11,EF!$B:$G,4,FALSE)))</f>
        <v>0</v>
      </c>
      <c r="S11" s="1087">
        <f>IF(E11="Bitte wählen",0,VLOOKUP(E11,EF!$B:$F,5,FALSE))</f>
        <v>0</v>
      </c>
      <c r="T11" s="896">
        <f>F11*R11</f>
        <v>0</v>
      </c>
      <c r="U11" s="705">
        <f>F11*S11</f>
        <v>0</v>
      </c>
      <c r="V11" s="14"/>
      <c r="W11" s="134"/>
      <c r="X11" s="668"/>
    </row>
    <row r="12" spans="1:24">
      <c r="A12" s="134"/>
      <c r="B12" s="14"/>
      <c r="C12" s="14"/>
      <c r="D12" s="288" t="s">
        <v>13</v>
      </c>
      <c r="E12" s="830" t="s">
        <v>99</v>
      </c>
      <c r="F12" s="831"/>
      <c r="G12" s="281" t="s">
        <v>159</v>
      </c>
      <c r="H12" s="825"/>
      <c r="I12" s="461"/>
      <c r="J12" s="703" t="s">
        <v>160</v>
      </c>
      <c r="K12" s="34"/>
      <c r="L12" s="704"/>
      <c r="M12" s="704"/>
      <c r="N12" s="1082">
        <f>IF(E12="Bitte wählen",0,EF!$E$50)</f>
        <v>0</v>
      </c>
      <c r="O12" s="1084">
        <f>IF(E12="Bitte wählen",0,EF!$F$50)</f>
        <v>0</v>
      </c>
      <c r="P12" s="562">
        <f t="shared" ref="P12:P35" si="0">N12*F12</f>
        <v>0</v>
      </c>
      <c r="Q12" s="282">
        <f t="shared" ref="Q12:Q35" si="1">O12*F12</f>
        <v>0</v>
      </c>
      <c r="R12" s="828">
        <f>IF(E12="bitte wählen",0,IF(I12&gt;0,I12/1000000,VLOOKUP($E12,EF!$B:$G,4,FALSE)))</f>
        <v>0</v>
      </c>
      <c r="S12" s="1087">
        <f>IF(E12="Bitte wählen",0,VLOOKUP(E12,EF!$B:$F,5,FALSE))</f>
        <v>0</v>
      </c>
      <c r="T12" s="1079">
        <f t="shared" ref="T12:T35" si="2">F12*R12</f>
        <v>0</v>
      </c>
      <c r="U12" s="282">
        <f t="shared" ref="U12:U35" si="3">F12*S12</f>
        <v>0</v>
      </c>
      <c r="V12" s="14"/>
      <c r="W12" s="134"/>
      <c r="X12" s="668"/>
    </row>
    <row r="13" spans="1:24">
      <c r="A13" s="134"/>
      <c r="B13" s="14"/>
      <c r="C13" s="14"/>
      <c r="D13" s="288" t="s">
        <v>13</v>
      </c>
      <c r="E13" s="830" t="s">
        <v>99</v>
      </c>
      <c r="F13" s="831"/>
      <c r="G13" s="281" t="s">
        <v>159</v>
      </c>
      <c r="H13" s="825"/>
      <c r="I13" s="832"/>
      <c r="J13" s="703" t="s">
        <v>160</v>
      </c>
      <c r="K13" s="34"/>
      <c r="L13" s="813"/>
      <c r="M13" s="704"/>
      <c r="N13" s="1082">
        <f>IF(E13="Bitte wählen",0,EF!$E$50)</f>
        <v>0</v>
      </c>
      <c r="O13" s="1084">
        <f>IF(E13="Bitte wählen",0,EF!$F$50)</f>
        <v>0</v>
      </c>
      <c r="P13" s="562">
        <f t="shared" si="0"/>
        <v>0</v>
      </c>
      <c r="Q13" s="282">
        <f t="shared" si="1"/>
        <v>0</v>
      </c>
      <c r="R13" s="828">
        <f>IF(E13="bitte wählen",0,IF(I13&gt;0,I13/1000000,VLOOKUP($E13,EF!$B:$G,4,FALSE)))</f>
        <v>0</v>
      </c>
      <c r="S13" s="1087">
        <f>IF(E13="Bitte wählen",0,VLOOKUP(E13,EF!$B:$F,5,FALSE))</f>
        <v>0</v>
      </c>
      <c r="T13" s="1079">
        <f t="shared" si="2"/>
        <v>0</v>
      </c>
      <c r="U13" s="282">
        <f t="shared" si="3"/>
        <v>0</v>
      </c>
      <c r="V13" s="14"/>
      <c r="W13" s="134"/>
      <c r="X13" s="668"/>
    </row>
    <row r="14" spans="1:24">
      <c r="A14" s="134"/>
      <c r="B14" s="14"/>
      <c r="C14" s="14"/>
      <c r="D14" s="288" t="s">
        <v>13</v>
      </c>
      <c r="E14" s="830" t="s">
        <v>99</v>
      </c>
      <c r="F14" s="831"/>
      <c r="G14" s="281" t="s">
        <v>159</v>
      </c>
      <c r="H14" s="825"/>
      <c r="I14" s="832"/>
      <c r="J14" s="703" t="s">
        <v>160</v>
      </c>
      <c r="K14" s="34"/>
      <c r="L14" s="813"/>
      <c r="M14" s="704"/>
      <c r="N14" s="1082">
        <f>IF(E14="Bitte wählen",0,EF!$E$50)</f>
        <v>0</v>
      </c>
      <c r="O14" s="1084">
        <f>IF(E14="Bitte wählen",0,EF!$F$50)</f>
        <v>0</v>
      </c>
      <c r="P14" s="562">
        <f t="shared" si="0"/>
        <v>0</v>
      </c>
      <c r="Q14" s="282">
        <f t="shared" si="1"/>
        <v>0</v>
      </c>
      <c r="R14" s="828">
        <f>IF(E14="bitte wählen",0,IF(I14&gt;0,I14/1000000,VLOOKUP($E14,EF!$B:$G,4,FALSE)))</f>
        <v>0</v>
      </c>
      <c r="S14" s="1087">
        <f>IF(E14="Bitte wählen",0,VLOOKUP(E14,EF!$B:$F,5,FALSE))</f>
        <v>0</v>
      </c>
      <c r="T14" s="1079">
        <f t="shared" si="2"/>
        <v>0</v>
      </c>
      <c r="U14" s="282">
        <f t="shared" si="3"/>
        <v>0</v>
      </c>
      <c r="V14" s="14"/>
      <c r="W14" s="134"/>
      <c r="X14" s="668"/>
    </row>
    <row r="15" spans="1:24">
      <c r="A15" s="134"/>
      <c r="B15" s="14"/>
      <c r="C15" s="14"/>
      <c r="D15" s="288" t="s">
        <v>13</v>
      </c>
      <c r="E15" s="830" t="s">
        <v>99</v>
      </c>
      <c r="F15" s="831"/>
      <c r="G15" s="281" t="s">
        <v>159</v>
      </c>
      <c r="H15" s="825"/>
      <c r="I15" s="832"/>
      <c r="J15" s="703" t="s">
        <v>160</v>
      </c>
      <c r="K15" s="34"/>
      <c r="L15" s="813"/>
      <c r="M15" s="704"/>
      <c r="N15" s="1082">
        <f>IF(E15="Bitte wählen",0,EF!$E$50)</f>
        <v>0</v>
      </c>
      <c r="O15" s="1084">
        <f>IF(E15="Bitte wählen",0,EF!$F$50)</f>
        <v>0</v>
      </c>
      <c r="P15" s="562">
        <f>N15*F15</f>
        <v>0</v>
      </c>
      <c r="Q15" s="282">
        <f t="shared" si="1"/>
        <v>0</v>
      </c>
      <c r="R15" s="828">
        <f>IF(E15="bitte wählen",0,IF(I15&gt;0,I15/1000000,VLOOKUP($E15,EF!$B:$G,4,FALSE)))</f>
        <v>0</v>
      </c>
      <c r="S15" s="1087">
        <f>IF(E15="Bitte wählen",0,VLOOKUP(E15,EF!$B:$F,5,FALSE))</f>
        <v>0</v>
      </c>
      <c r="T15" s="1079">
        <f t="shared" si="2"/>
        <v>0</v>
      </c>
      <c r="U15" s="282">
        <f t="shared" si="3"/>
        <v>0</v>
      </c>
      <c r="V15" s="14"/>
      <c r="W15" s="134"/>
      <c r="X15" s="668"/>
    </row>
    <row r="16" spans="1:24">
      <c r="A16" s="134"/>
      <c r="B16" s="14"/>
      <c r="C16" s="14"/>
      <c r="D16" s="288" t="s">
        <v>13</v>
      </c>
      <c r="E16" s="830" t="s">
        <v>99</v>
      </c>
      <c r="F16" s="831"/>
      <c r="G16" s="281" t="s">
        <v>159</v>
      </c>
      <c r="H16" s="825"/>
      <c r="I16" s="832"/>
      <c r="J16" s="703" t="s">
        <v>160</v>
      </c>
      <c r="K16" s="34"/>
      <c r="L16" s="813"/>
      <c r="M16" s="704"/>
      <c r="N16" s="1082">
        <f>IF(E16="Bitte wählen",0,EF!$E$50)</f>
        <v>0</v>
      </c>
      <c r="O16" s="1084">
        <f>IF(E16="Bitte wählen",0,EF!$F$50)</f>
        <v>0</v>
      </c>
      <c r="P16" s="562">
        <f t="shared" si="0"/>
        <v>0</v>
      </c>
      <c r="Q16" s="282">
        <f t="shared" si="1"/>
        <v>0</v>
      </c>
      <c r="R16" s="828">
        <f>IF(E16="bitte wählen",0,IF(I16&gt;0,I16/1000000,VLOOKUP($E16,EF!$B:$G,4,FALSE)))</f>
        <v>0</v>
      </c>
      <c r="S16" s="1087">
        <f>IF(E16="Bitte wählen",0,VLOOKUP(E16,EF!$B:$F,5,FALSE))</f>
        <v>0</v>
      </c>
      <c r="T16" s="1079">
        <f t="shared" si="2"/>
        <v>0</v>
      </c>
      <c r="U16" s="282">
        <f t="shared" si="3"/>
        <v>0</v>
      </c>
      <c r="V16" s="14"/>
      <c r="W16" s="134"/>
      <c r="X16" s="668"/>
    </row>
    <row r="17" spans="1:23">
      <c r="A17" s="134"/>
      <c r="B17" s="14"/>
      <c r="C17" s="14"/>
      <c r="D17" s="288" t="s">
        <v>13</v>
      </c>
      <c r="E17" s="830" t="s">
        <v>99</v>
      </c>
      <c r="F17" s="831"/>
      <c r="G17" s="281" t="s">
        <v>159</v>
      </c>
      <c r="H17" s="825"/>
      <c r="I17" s="832"/>
      <c r="J17" s="703" t="s">
        <v>160</v>
      </c>
      <c r="K17" s="34"/>
      <c r="L17" s="813"/>
      <c r="M17" s="704"/>
      <c r="N17" s="1082">
        <f>IF(E17="Bitte wählen",0,EF!$E$50)</f>
        <v>0</v>
      </c>
      <c r="O17" s="1084">
        <f>IF(E17="Bitte wählen",0,EF!$F$50)</f>
        <v>0</v>
      </c>
      <c r="P17" s="562">
        <f t="shared" si="0"/>
        <v>0</v>
      </c>
      <c r="Q17" s="282">
        <f t="shared" si="1"/>
        <v>0</v>
      </c>
      <c r="R17" s="828">
        <f>IF(E17="bitte wählen",0,IF(I17&gt;0,I17/1000000,VLOOKUP($E17,EF!$B:$G,4,FALSE)))</f>
        <v>0</v>
      </c>
      <c r="S17" s="1087">
        <f>IF(E17="Bitte wählen",0,VLOOKUP(E17,EF!$B:$F,5,FALSE))</f>
        <v>0</v>
      </c>
      <c r="T17" s="1079">
        <f t="shared" si="2"/>
        <v>0</v>
      </c>
      <c r="U17" s="282">
        <f t="shared" si="3"/>
        <v>0</v>
      </c>
      <c r="V17" s="14"/>
      <c r="W17" s="134"/>
    </row>
    <row r="18" spans="1:23">
      <c r="A18" s="134"/>
      <c r="B18" s="14"/>
      <c r="C18" s="14"/>
      <c r="D18" s="288" t="s">
        <v>13</v>
      </c>
      <c r="E18" s="830" t="s">
        <v>99</v>
      </c>
      <c r="F18" s="831"/>
      <c r="G18" s="281" t="s">
        <v>159</v>
      </c>
      <c r="H18" s="825"/>
      <c r="I18" s="832"/>
      <c r="J18" s="703" t="s">
        <v>160</v>
      </c>
      <c r="K18" s="34"/>
      <c r="L18" s="813"/>
      <c r="M18" s="704"/>
      <c r="N18" s="1082">
        <f>IF(E18="Bitte wählen",0,EF!$E$50)</f>
        <v>0</v>
      </c>
      <c r="O18" s="1084">
        <f>IF(E18="Bitte wählen",0,EF!$F$50)</f>
        <v>0</v>
      </c>
      <c r="P18" s="562">
        <f t="shared" si="0"/>
        <v>0</v>
      </c>
      <c r="Q18" s="282">
        <f t="shared" si="1"/>
        <v>0</v>
      </c>
      <c r="R18" s="828">
        <f>IF(E18="bitte wählen",0,IF(I18&gt;0,I18/1000000,VLOOKUP($E18,EF!$B:$G,4,FALSE)))</f>
        <v>0</v>
      </c>
      <c r="S18" s="1087">
        <f>IF(E18="Bitte wählen",0,VLOOKUP(E18,EF!$B:$F,5,FALSE))</f>
        <v>0</v>
      </c>
      <c r="T18" s="1079">
        <f t="shared" si="2"/>
        <v>0</v>
      </c>
      <c r="U18" s="282">
        <f t="shared" si="3"/>
        <v>0</v>
      </c>
      <c r="V18" s="14"/>
      <c r="W18" s="134"/>
    </row>
    <row r="19" spans="1:23">
      <c r="A19" s="134"/>
      <c r="B19" s="14"/>
      <c r="C19" s="14"/>
      <c r="D19" s="288" t="s">
        <v>13</v>
      </c>
      <c r="E19" s="830" t="s">
        <v>99</v>
      </c>
      <c r="F19" s="831"/>
      <c r="G19" s="281" t="s">
        <v>159</v>
      </c>
      <c r="H19" s="825"/>
      <c r="I19" s="832"/>
      <c r="J19" s="703" t="s">
        <v>160</v>
      </c>
      <c r="K19" s="34"/>
      <c r="L19" s="813"/>
      <c r="M19" s="704"/>
      <c r="N19" s="1082">
        <f>IF(E19="Bitte wählen",0,EF!$E$50)</f>
        <v>0</v>
      </c>
      <c r="O19" s="1084">
        <f>IF(E19="Bitte wählen",0,EF!$F$50)</f>
        <v>0</v>
      </c>
      <c r="P19" s="562">
        <f t="shared" si="0"/>
        <v>0</v>
      </c>
      <c r="Q19" s="282">
        <f t="shared" si="1"/>
        <v>0</v>
      </c>
      <c r="R19" s="828">
        <f>IF(E19="bitte wählen",0,IF(I19&gt;0,I19/1000000,VLOOKUP($E19,EF!$B:$G,4,FALSE)))</f>
        <v>0</v>
      </c>
      <c r="S19" s="1087">
        <f>IF(E19="Bitte wählen",0,VLOOKUP(E19,EF!$B:$F,5,FALSE))</f>
        <v>0</v>
      </c>
      <c r="T19" s="1079">
        <f t="shared" si="2"/>
        <v>0</v>
      </c>
      <c r="U19" s="282">
        <f t="shared" si="3"/>
        <v>0</v>
      </c>
      <c r="V19" s="14"/>
      <c r="W19" s="134"/>
    </row>
    <row r="20" spans="1:23">
      <c r="A20" s="134"/>
      <c r="B20" s="14"/>
      <c r="C20" s="14"/>
      <c r="D20" s="288" t="s">
        <v>13</v>
      </c>
      <c r="E20" s="830" t="s">
        <v>99</v>
      </c>
      <c r="F20" s="831"/>
      <c r="G20" s="281" t="s">
        <v>159</v>
      </c>
      <c r="H20" s="825"/>
      <c r="I20" s="832"/>
      <c r="J20" s="703" t="s">
        <v>160</v>
      </c>
      <c r="K20" s="34"/>
      <c r="L20" s="813"/>
      <c r="M20" s="704"/>
      <c r="N20" s="1082">
        <f>IF(E20="Bitte wählen",0,EF!$E$50)</f>
        <v>0</v>
      </c>
      <c r="O20" s="1084">
        <f>IF(E20="Bitte wählen",0,EF!$F$50)</f>
        <v>0</v>
      </c>
      <c r="P20" s="562">
        <f t="shared" si="0"/>
        <v>0</v>
      </c>
      <c r="Q20" s="282">
        <f t="shared" si="1"/>
        <v>0</v>
      </c>
      <c r="R20" s="828">
        <f>IF(E20="bitte wählen",0,IF(I20&gt;0,I20/1000000,VLOOKUP($E20,EF!$B:$G,4,FALSE)))</f>
        <v>0</v>
      </c>
      <c r="S20" s="1087">
        <f>IF(E20="Bitte wählen",0,VLOOKUP(E20,EF!$B:$F,5,FALSE))</f>
        <v>0</v>
      </c>
      <c r="T20" s="1079">
        <f t="shared" si="2"/>
        <v>0</v>
      </c>
      <c r="U20" s="282">
        <f t="shared" si="3"/>
        <v>0</v>
      </c>
      <c r="V20" s="14"/>
      <c r="W20" s="134"/>
    </row>
    <row r="21" spans="1:23">
      <c r="A21" s="134"/>
      <c r="B21" s="14"/>
      <c r="C21" s="14"/>
      <c r="D21" s="288" t="s">
        <v>13</v>
      </c>
      <c r="E21" s="830" t="s">
        <v>99</v>
      </c>
      <c r="F21" s="831"/>
      <c r="G21" s="281" t="s">
        <v>159</v>
      </c>
      <c r="H21" s="825"/>
      <c r="I21" s="832"/>
      <c r="J21" s="703" t="s">
        <v>160</v>
      </c>
      <c r="K21" s="34"/>
      <c r="L21" s="813"/>
      <c r="M21" s="704"/>
      <c r="N21" s="1082">
        <f>IF(E21="Bitte wählen",0,EF!$E$50)</f>
        <v>0</v>
      </c>
      <c r="O21" s="1084">
        <f>IF(E21="Bitte wählen",0,EF!$F$50)</f>
        <v>0</v>
      </c>
      <c r="P21" s="562">
        <f t="shared" si="0"/>
        <v>0</v>
      </c>
      <c r="Q21" s="282">
        <f t="shared" si="1"/>
        <v>0</v>
      </c>
      <c r="R21" s="828">
        <f>IF(E21="bitte wählen",0,IF(I21&gt;0,I21/1000000,VLOOKUP($E21,EF!$B:$G,4,FALSE)))</f>
        <v>0</v>
      </c>
      <c r="S21" s="1087">
        <f>IF(E21="Bitte wählen",0,VLOOKUP(E21,EF!$B:$F,5,FALSE))</f>
        <v>0</v>
      </c>
      <c r="T21" s="1079">
        <f t="shared" si="2"/>
        <v>0</v>
      </c>
      <c r="U21" s="282">
        <f t="shared" si="3"/>
        <v>0</v>
      </c>
      <c r="V21" s="14"/>
      <c r="W21" s="134"/>
    </row>
    <row r="22" spans="1:23">
      <c r="A22" s="134"/>
      <c r="B22" s="14"/>
      <c r="C22" s="14"/>
      <c r="D22" s="288" t="s">
        <v>13</v>
      </c>
      <c r="E22" s="830" t="s">
        <v>99</v>
      </c>
      <c r="F22" s="831"/>
      <c r="G22" s="281" t="s">
        <v>159</v>
      </c>
      <c r="H22" s="825"/>
      <c r="I22" s="832"/>
      <c r="J22" s="703" t="s">
        <v>160</v>
      </c>
      <c r="K22" s="34"/>
      <c r="L22" s="813"/>
      <c r="M22" s="704"/>
      <c r="N22" s="1082">
        <f>IF(E22="Bitte wählen",0,EF!$E$50)</f>
        <v>0</v>
      </c>
      <c r="O22" s="1084">
        <f>IF(E22="Bitte wählen",0,EF!$F$50)</f>
        <v>0</v>
      </c>
      <c r="P22" s="562">
        <f t="shared" si="0"/>
        <v>0</v>
      </c>
      <c r="Q22" s="282">
        <f t="shared" si="1"/>
        <v>0</v>
      </c>
      <c r="R22" s="828">
        <f>IF(E22="bitte wählen",0,IF(I22&gt;0,I22/1000000,VLOOKUP($E22,EF!$B:$G,4,FALSE)))</f>
        <v>0</v>
      </c>
      <c r="S22" s="1087">
        <f>IF(E22="Bitte wählen",0,VLOOKUP(E22,EF!$B:$F,5,FALSE))</f>
        <v>0</v>
      </c>
      <c r="T22" s="1079">
        <f t="shared" si="2"/>
        <v>0</v>
      </c>
      <c r="U22" s="282">
        <f t="shared" si="3"/>
        <v>0</v>
      </c>
      <c r="V22" s="14"/>
      <c r="W22" s="134"/>
    </row>
    <row r="23" spans="1:23">
      <c r="A23" s="134"/>
      <c r="B23" s="14"/>
      <c r="C23" s="14"/>
      <c r="D23" s="288" t="s">
        <v>13</v>
      </c>
      <c r="E23" s="830" t="s">
        <v>99</v>
      </c>
      <c r="F23" s="831"/>
      <c r="G23" s="281" t="s">
        <v>159</v>
      </c>
      <c r="H23" s="825"/>
      <c r="I23" s="832"/>
      <c r="J23" s="703" t="s">
        <v>160</v>
      </c>
      <c r="K23" s="34"/>
      <c r="L23" s="813"/>
      <c r="M23" s="704"/>
      <c r="N23" s="1082">
        <f>IF(E23="Bitte wählen",0,EF!$E$50)</f>
        <v>0</v>
      </c>
      <c r="O23" s="1084">
        <f>IF(E23="Bitte wählen",0,EF!$F$50)</f>
        <v>0</v>
      </c>
      <c r="P23" s="562">
        <f t="shared" si="0"/>
        <v>0</v>
      </c>
      <c r="Q23" s="282">
        <f t="shared" si="1"/>
        <v>0</v>
      </c>
      <c r="R23" s="828">
        <f>IF(E23="bitte wählen",0,IF(I23&gt;0,I23/1000000,VLOOKUP($E23,EF!$B:$G,4,FALSE)))</f>
        <v>0</v>
      </c>
      <c r="S23" s="1087">
        <f>IF(E23="Bitte wählen",0,VLOOKUP(E23,EF!$B:$F,5,FALSE))</f>
        <v>0</v>
      </c>
      <c r="T23" s="1079">
        <f t="shared" si="2"/>
        <v>0</v>
      </c>
      <c r="U23" s="282">
        <f t="shared" si="3"/>
        <v>0</v>
      </c>
      <c r="V23" s="14"/>
      <c r="W23" s="134"/>
    </row>
    <row r="24" spans="1:23">
      <c r="A24" s="134"/>
      <c r="B24" s="14"/>
      <c r="C24" s="14"/>
      <c r="D24" s="288" t="s">
        <v>13</v>
      </c>
      <c r="E24" s="830" t="s">
        <v>99</v>
      </c>
      <c r="F24" s="831"/>
      <c r="G24" s="281" t="s">
        <v>159</v>
      </c>
      <c r="H24" s="825"/>
      <c r="I24" s="832"/>
      <c r="J24" s="703" t="s">
        <v>160</v>
      </c>
      <c r="K24" s="34"/>
      <c r="L24" s="813"/>
      <c r="M24" s="704"/>
      <c r="N24" s="1082">
        <f>IF(E24="Bitte wählen",0,EF!$E$50)</f>
        <v>0</v>
      </c>
      <c r="O24" s="1084">
        <f>IF(E24="Bitte wählen",0,EF!$F$50)</f>
        <v>0</v>
      </c>
      <c r="P24" s="562">
        <f t="shared" si="0"/>
        <v>0</v>
      </c>
      <c r="Q24" s="282">
        <f t="shared" si="1"/>
        <v>0</v>
      </c>
      <c r="R24" s="828">
        <f>IF(E24="bitte wählen",0,IF(I24&gt;0,I24/1000000,VLOOKUP($E24,EF!$B:$G,4,FALSE)))</f>
        <v>0</v>
      </c>
      <c r="S24" s="1087">
        <f>IF(E24="Bitte wählen",0,VLOOKUP(E24,EF!$B:$F,5,FALSE))</f>
        <v>0</v>
      </c>
      <c r="T24" s="1079">
        <f t="shared" si="2"/>
        <v>0</v>
      </c>
      <c r="U24" s="282">
        <f t="shared" si="3"/>
        <v>0</v>
      </c>
      <c r="V24" s="14"/>
      <c r="W24" s="134"/>
    </row>
    <row r="25" spans="1:23">
      <c r="A25" s="134"/>
      <c r="B25" s="14"/>
      <c r="C25" s="14"/>
      <c r="D25" s="288" t="s">
        <v>13</v>
      </c>
      <c r="E25" s="830" t="s">
        <v>99</v>
      </c>
      <c r="F25" s="831"/>
      <c r="G25" s="281" t="s">
        <v>159</v>
      </c>
      <c r="H25" s="825"/>
      <c r="I25" s="832"/>
      <c r="J25" s="703" t="s">
        <v>160</v>
      </c>
      <c r="K25" s="34"/>
      <c r="L25" s="813"/>
      <c r="M25" s="704"/>
      <c r="N25" s="1082">
        <f>IF(E25="Bitte wählen",0,EF!$E$50)</f>
        <v>0</v>
      </c>
      <c r="O25" s="1084">
        <f>IF(E25="Bitte wählen",0,EF!$F$50)</f>
        <v>0</v>
      </c>
      <c r="P25" s="562">
        <f t="shared" si="0"/>
        <v>0</v>
      </c>
      <c r="Q25" s="282">
        <f t="shared" si="1"/>
        <v>0</v>
      </c>
      <c r="R25" s="828">
        <f>IF(E25="bitte wählen",0,IF(I25&gt;0,I25/1000000,VLOOKUP($E25,EF!$B:$G,4,FALSE)))</f>
        <v>0</v>
      </c>
      <c r="S25" s="1087">
        <f>IF(E25="Bitte wählen",0,VLOOKUP(E25,EF!$B:$F,5,FALSE))</f>
        <v>0</v>
      </c>
      <c r="T25" s="1079">
        <f t="shared" si="2"/>
        <v>0</v>
      </c>
      <c r="U25" s="282">
        <f t="shared" si="3"/>
        <v>0</v>
      </c>
      <c r="V25" s="14"/>
      <c r="W25" s="134"/>
    </row>
    <row r="26" spans="1:23">
      <c r="A26" s="134"/>
      <c r="B26" s="14"/>
      <c r="C26" s="14"/>
      <c r="D26" s="288" t="s">
        <v>13</v>
      </c>
      <c r="E26" s="830" t="s">
        <v>99</v>
      </c>
      <c r="F26" s="831"/>
      <c r="G26" s="281" t="s">
        <v>159</v>
      </c>
      <c r="H26" s="825"/>
      <c r="I26" s="832"/>
      <c r="J26" s="703" t="s">
        <v>160</v>
      </c>
      <c r="K26" s="34"/>
      <c r="L26" s="813"/>
      <c r="M26" s="704"/>
      <c r="N26" s="1082">
        <f>IF(E26="Bitte wählen",0,EF!$E$50)</f>
        <v>0</v>
      </c>
      <c r="O26" s="1084">
        <f>IF(E26="Bitte wählen",0,EF!$F$50)</f>
        <v>0</v>
      </c>
      <c r="P26" s="562">
        <f t="shared" si="0"/>
        <v>0</v>
      </c>
      <c r="Q26" s="282">
        <f t="shared" si="1"/>
        <v>0</v>
      </c>
      <c r="R26" s="828">
        <f>IF(E26="bitte wählen",0,IF(I26&gt;0,I26/1000000,VLOOKUP($E26,EF!$B:$G,4,FALSE)))</f>
        <v>0</v>
      </c>
      <c r="S26" s="1087">
        <f>IF(E26="Bitte wählen",0,VLOOKUP(E26,EF!$B:$F,5,FALSE))</f>
        <v>0</v>
      </c>
      <c r="T26" s="1079">
        <f t="shared" si="2"/>
        <v>0</v>
      </c>
      <c r="U26" s="282">
        <f t="shared" si="3"/>
        <v>0</v>
      </c>
      <c r="V26" s="14"/>
      <c r="W26" s="134"/>
    </row>
    <row r="27" spans="1:23">
      <c r="A27" s="134"/>
      <c r="B27" s="14"/>
      <c r="C27" s="14"/>
      <c r="D27" s="288" t="s">
        <v>13</v>
      </c>
      <c r="E27" s="830" t="s">
        <v>99</v>
      </c>
      <c r="F27" s="831"/>
      <c r="G27" s="281" t="s">
        <v>159</v>
      </c>
      <c r="H27" s="825"/>
      <c r="I27" s="832"/>
      <c r="J27" s="703" t="s">
        <v>160</v>
      </c>
      <c r="K27" s="34"/>
      <c r="L27" s="813"/>
      <c r="M27" s="704"/>
      <c r="N27" s="1082">
        <f>IF(E27="Bitte wählen",0,EF!$E$50)</f>
        <v>0</v>
      </c>
      <c r="O27" s="1084">
        <f>IF(E27="Bitte wählen",0,EF!$F$50)</f>
        <v>0</v>
      </c>
      <c r="P27" s="562">
        <f t="shared" si="0"/>
        <v>0</v>
      </c>
      <c r="Q27" s="282">
        <f t="shared" si="1"/>
        <v>0</v>
      </c>
      <c r="R27" s="828">
        <f>IF(E27="bitte wählen",0,IF(I27&gt;0,I27/1000000,VLOOKUP($E27,EF!$B:$G,4,FALSE)))</f>
        <v>0</v>
      </c>
      <c r="S27" s="1087">
        <f>IF(E27="Bitte wählen",0,VLOOKUP(E27,EF!$B:$F,5,FALSE))</f>
        <v>0</v>
      </c>
      <c r="T27" s="1079">
        <f t="shared" si="2"/>
        <v>0</v>
      </c>
      <c r="U27" s="282">
        <f t="shared" si="3"/>
        <v>0</v>
      </c>
      <c r="V27" s="14"/>
      <c r="W27" s="134"/>
    </row>
    <row r="28" spans="1:23">
      <c r="A28" s="134"/>
      <c r="B28" s="14"/>
      <c r="C28" s="14"/>
      <c r="D28" s="288" t="s">
        <v>13</v>
      </c>
      <c r="E28" s="830" t="s">
        <v>99</v>
      </c>
      <c r="F28" s="831"/>
      <c r="G28" s="281" t="s">
        <v>159</v>
      </c>
      <c r="H28" s="825"/>
      <c r="I28" s="832"/>
      <c r="J28" s="703" t="s">
        <v>160</v>
      </c>
      <c r="K28" s="34"/>
      <c r="L28" s="813"/>
      <c r="M28" s="704"/>
      <c r="N28" s="1082">
        <f>IF(E28="Bitte wählen",0,EF!$E$50)</f>
        <v>0</v>
      </c>
      <c r="O28" s="1084">
        <f>IF(E28="Bitte wählen",0,EF!$F$50)</f>
        <v>0</v>
      </c>
      <c r="P28" s="562">
        <f t="shared" si="0"/>
        <v>0</v>
      </c>
      <c r="Q28" s="282">
        <f t="shared" si="1"/>
        <v>0</v>
      </c>
      <c r="R28" s="828">
        <f>IF(E28="bitte wählen",0,IF(I28&gt;0,I28/1000000,VLOOKUP($E28,EF!$B:$G,4,FALSE)))</f>
        <v>0</v>
      </c>
      <c r="S28" s="1087">
        <f>IF(E28="Bitte wählen",0,VLOOKUP(E28,EF!$B:$F,5,FALSE))</f>
        <v>0</v>
      </c>
      <c r="T28" s="1079">
        <f t="shared" si="2"/>
        <v>0</v>
      </c>
      <c r="U28" s="282">
        <f t="shared" si="3"/>
        <v>0</v>
      </c>
      <c r="V28" s="14"/>
      <c r="W28" s="134"/>
    </row>
    <row r="29" spans="1:23">
      <c r="A29" s="134"/>
      <c r="B29" s="14"/>
      <c r="C29" s="14"/>
      <c r="D29" s="288" t="s">
        <v>13</v>
      </c>
      <c r="E29" s="603" t="s">
        <v>99</v>
      </c>
      <c r="F29" s="606"/>
      <c r="G29" s="604" t="s">
        <v>159</v>
      </c>
      <c r="H29" s="571"/>
      <c r="I29" s="605"/>
      <c r="J29" s="278" t="s">
        <v>160</v>
      </c>
      <c r="K29" s="533"/>
      <c r="L29" s="535"/>
      <c r="M29" s="535"/>
      <c r="N29" s="1082">
        <f>IF(E29="Bitte wählen",0,EF!$E$50)</f>
        <v>0</v>
      </c>
      <c r="O29" s="1084">
        <f>IF(E29="Bitte wählen",0,EF!$F$50)</f>
        <v>0</v>
      </c>
      <c r="P29" s="562">
        <f t="shared" si="0"/>
        <v>0</v>
      </c>
      <c r="Q29" s="282">
        <f t="shared" si="1"/>
        <v>0</v>
      </c>
      <c r="R29" s="607">
        <f>IF(E29="bitte wählen",0,IF(I29&gt;0,I29/1000000,VLOOKUP($E29,EF!$B:$G,4,FALSE)))</f>
        <v>0</v>
      </c>
      <c r="S29" s="1088">
        <f>IF(E29="Bitte wählen",0,VLOOKUP(E29,EF!$B:$F,5,FALSE))</f>
        <v>0</v>
      </c>
      <c r="T29" s="1079">
        <f t="shared" si="2"/>
        <v>0</v>
      </c>
      <c r="U29" s="282">
        <f t="shared" si="3"/>
        <v>0</v>
      </c>
      <c r="V29" s="14"/>
      <c r="W29" s="134"/>
    </row>
    <row r="30" spans="1:23">
      <c r="A30" s="134"/>
      <c r="B30" s="14"/>
      <c r="C30" s="14"/>
      <c r="D30" s="288" t="s">
        <v>13</v>
      </c>
      <c r="E30" s="830" t="s">
        <v>99</v>
      </c>
      <c r="F30" s="831"/>
      <c r="G30" s="281" t="s">
        <v>159</v>
      </c>
      <c r="H30" s="825"/>
      <c r="I30" s="461"/>
      <c r="J30" s="703" t="s">
        <v>160</v>
      </c>
      <c r="K30" s="34"/>
      <c r="L30" s="704"/>
      <c r="M30" s="704"/>
      <c r="N30" s="1082">
        <f>IF(E30="Bitte wählen",0,EF!$E$50)</f>
        <v>0</v>
      </c>
      <c r="O30" s="1084">
        <f>IF(E30="Bitte wählen",0,EF!$F$50)</f>
        <v>0</v>
      </c>
      <c r="P30" s="562">
        <f t="shared" si="0"/>
        <v>0</v>
      </c>
      <c r="Q30" s="282">
        <f t="shared" si="1"/>
        <v>0</v>
      </c>
      <c r="R30" s="828">
        <f>IF(E30="bitte wählen",0,IF(I30&gt;0,I30/1000000,VLOOKUP($E30,EF!$B:$G,4,FALSE)))</f>
        <v>0</v>
      </c>
      <c r="S30" s="1087">
        <f>IF(E30="Bitte wählen",0,VLOOKUP(E30,EF!$B:$F,5,FALSE))</f>
        <v>0</v>
      </c>
      <c r="T30" s="1079">
        <f t="shared" si="2"/>
        <v>0</v>
      </c>
      <c r="U30" s="282">
        <f t="shared" si="3"/>
        <v>0</v>
      </c>
      <c r="V30" s="14"/>
      <c r="W30" s="134"/>
    </row>
    <row r="31" spans="1:23">
      <c r="A31" s="134"/>
      <c r="B31" s="14"/>
      <c r="C31" s="14"/>
      <c r="D31" s="288" t="s">
        <v>13</v>
      </c>
      <c r="E31" s="830" t="s">
        <v>99</v>
      </c>
      <c r="F31" s="831"/>
      <c r="G31" s="281" t="s">
        <v>159</v>
      </c>
      <c r="H31" s="825"/>
      <c r="I31" s="832"/>
      <c r="J31" s="703" t="s">
        <v>160</v>
      </c>
      <c r="K31" s="34"/>
      <c r="L31" s="813"/>
      <c r="M31" s="704"/>
      <c r="N31" s="1082">
        <f>IF(E31="Bitte wählen",0,EF!$E$50)</f>
        <v>0</v>
      </c>
      <c r="O31" s="1084">
        <f>IF(E31="Bitte wählen",0,EF!$F$50)</f>
        <v>0</v>
      </c>
      <c r="P31" s="562">
        <f t="shared" si="0"/>
        <v>0</v>
      </c>
      <c r="Q31" s="282">
        <f t="shared" si="1"/>
        <v>0</v>
      </c>
      <c r="R31" s="828">
        <f>IF(E31="bitte wählen",0,IF(I31&gt;0,I31/1000000,VLOOKUP($E31,EF!$B:$G,4,FALSE)))</f>
        <v>0</v>
      </c>
      <c r="S31" s="1087">
        <f>IF(E31="Bitte wählen",0,VLOOKUP(E31,EF!$B:$F,5,FALSE))</f>
        <v>0</v>
      </c>
      <c r="T31" s="1079">
        <f t="shared" si="2"/>
        <v>0</v>
      </c>
      <c r="U31" s="282">
        <f t="shared" si="3"/>
        <v>0</v>
      </c>
      <c r="V31" s="14"/>
      <c r="W31" s="134"/>
    </row>
    <row r="32" spans="1:23">
      <c r="A32" s="134"/>
      <c r="B32" s="14"/>
      <c r="C32" s="14"/>
      <c r="D32" s="288" t="s">
        <v>13</v>
      </c>
      <c r="E32" s="830" t="s">
        <v>99</v>
      </c>
      <c r="F32" s="831"/>
      <c r="G32" s="281" t="s">
        <v>159</v>
      </c>
      <c r="H32" s="825"/>
      <c r="I32" s="832"/>
      <c r="J32" s="703" t="s">
        <v>160</v>
      </c>
      <c r="K32" s="34"/>
      <c r="L32" s="813"/>
      <c r="M32" s="704"/>
      <c r="N32" s="1082">
        <f>IF(E32="Bitte wählen",0,EF!$E$50)</f>
        <v>0</v>
      </c>
      <c r="O32" s="1084">
        <f>IF(E32="Bitte wählen",0,EF!$F$50)</f>
        <v>0</v>
      </c>
      <c r="P32" s="562">
        <f t="shared" si="0"/>
        <v>0</v>
      </c>
      <c r="Q32" s="282">
        <f t="shared" si="1"/>
        <v>0</v>
      </c>
      <c r="R32" s="828">
        <f>IF(E32="bitte wählen",0,IF(I32&gt;0,I32/1000000,VLOOKUP($E32,EF!$B:$G,4,FALSE)))</f>
        <v>0</v>
      </c>
      <c r="S32" s="1087">
        <f>IF(E32="Bitte wählen",0,VLOOKUP(E32,EF!$B:$F,5,FALSE))</f>
        <v>0</v>
      </c>
      <c r="T32" s="1079">
        <f t="shared" si="2"/>
        <v>0</v>
      </c>
      <c r="U32" s="282">
        <f t="shared" si="3"/>
        <v>0</v>
      </c>
      <c r="V32" s="14"/>
      <c r="W32" s="134"/>
    </row>
    <row r="33" spans="1:23">
      <c r="A33" s="134"/>
      <c r="B33" s="14"/>
      <c r="C33" s="14"/>
      <c r="D33" s="288" t="s">
        <v>13</v>
      </c>
      <c r="E33" s="830" t="s">
        <v>99</v>
      </c>
      <c r="F33" s="831"/>
      <c r="G33" s="281" t="s">
        <v>159</v>
      </c>
      <c r="H33" s="825"/>
      <c r="I33" s="832"/>
      <c r="J33" s="703" t="s">
        <v>160</v>
      </c>
      <c r="K33" s="34"/>
      <c r="L33" s="813"/>
      <c r="M33" s="704"/>
      <c r="N33" s="1082">
        <f>IF(E33="Bitte wählen",0,EF!$E$50)</f>
        <v>0</v>
      </c>
      <c r="O33" s="1084">
        <f>IF(E33="Bitte wählen",0,EF!$F$50)</f>
        <v>0</v>
      </c>
      <c r="P33" s="562">
        <f t="shared" si="0"/>
        <v>0</v>
      </c>
      <c r="Q33" s="282">
        <f t="shared" si="1"/>
        <v>0</v>
      </c>
      <c r="R33" s="828">
        <f>IF(E33="bitte wählen",0,IF(I33&gt;0,I33/1000000,VLOOKUP($E33,EF!$B:$G,4,FALSE)))</f>
        <v>0</v>
      </c>
      <c r="S33" s="1087">
        <f>IF(E33="Bitte wählen",0,VLOOKUP(E33,EF!$B:$F,5,FALSE))</f>
        <v>0</v>
      </c>
      <c r="T33" s="1079">
        <f t="shared" si="2"/>
        <v>0</v>
      </c>
      <c r="U33" s="282">
        <f t="shared" si="3"/>
        <v>0</v>
      </c>
      <c r="V33" s="14"/>
      <c r="W33" s="134"/>
    </row>
    <row r="34" spans="1:23">
      <c r="A34" s="134"/>
      <c r="B34" s="14"/>
      <c r="C34" s="14"/>
      <c r="D34" s="288" t="s">
        <v>13</v>
      </c>
      <c r="E34" s="603" t="s">
        <v>99</v>
      </c>
      <c r="F34" s="606"/>
      <c r="G34" s="604" t="s">
        <v>159</v>
      </c>
      <c r="H34" s="571"/>
      <c r="I34" s="605"/>
      <c r="J34" s="278" t="s">
        <v>160</v>
      </c>
      <c r="K34" s="533"/>
      <c r="L34" s="535"/>
      <c r="M34" s="535"/>
      <c r="N34" s="1082">
        <f>IF(E34="Bitte wählen",0,EF!$E$50)</f>
        <v>0</v>
      </c>
      <c r="O34" s="1084">
        <f>IF(E34="Bitte wählen",0,EF!$F$50)</f>
        <v>0</v>
      </c>
      <c r="P34" s="562">
        <f t="shared" si="0"/>
        <v>0</v>
      </c>
      <c r="Q34" s="282">
        <f t="shared" si="1"/>
        <v>0</v>
      </c>
      <c r="R34" s="607">
        <f>IF(E34="bitte wählen",0,IF(I34&gt;0,I34/1000000,VLOOKUP($E34,EF!$B:$G,4,FALSE)))</f>
        <v>0</v>
      </c>
      <c r="S34" s="1088">
        <f>IF(E34="Bitte wählen",0,VLOOKUP(E34,EF!$B:$F,5,FALSE))</f>
        <v>0</v>
      </c>
      <c r="T34" s="1079">
        <f t="shared" si="2"/>
        <v>0</v>
      </c>
      <c r="U34" s="282">
        <f t="shared" si="3"/>
        <v>0</v>
      </c>
      <c r="V34" s="14"/>
      <c r="W34" s="134"/>
    </row>
    <row r="35" spans="1:23" ht="15" thickBot="1">
      <c r="A35" s="134"/>
      <c r="B35" s="14"/>
      <c r="C35" s="14"/>
      <c r="D35" s="289" t="s">
        <v>13</v>
      </c>
      <c r="E35" s="145" t="s">
        <v>99</v>
      </c>
      <c r="F35" s="146"/>
      <c r="G35" s="283" t="s">
        <v>159</v>
      </c>
      <c r="H35" s="36"/>
      <c r="I35" s="462"/>
      <c r="J35" s="284" t="s">
        <v>160</v>
      </c>
      <c r="K35" s="37"/>
      <c r="L35" s="38"/>
      <c r="M35" s="74"/>
      <c r="N35" s="1083">
        <f>IF(E35="Bitte wählen",0,EF!$E$50)</f>
        <v>0</v>
      </c>
      <c r="O35" s="1085">
        <f>IF(E35="Bitte wählen",0,EF!$F$50)</f>
        <v>0</v>
      </c>
      <c r="P35" s="169">
        <f t="shared" si="0"/>
        <v>0</v>
      </c>
      <c r="Q35" s="286">
        <f t="shared" si="1"/>
        <v>0</v>
      </c>
      <c r="R35" s="285">
        <f>IF(E35="bitte wählen",0,IF(I35&gt;0,I35/1000000,VLOOKUP($E35,EF!$B:$G,4,FALSE)))</f>
        <v>0</v>
      </c>
      <c r="S35" s="1089">
        <f>IF(E35="Bitte wählen",0,VLOOKUP(E35,EF!$B:$F,5,FALSE))</f>
        <v>0</v>
      </c>
      <c r="T35" s="1080">
        <f t="shared" si="2"/>
        <v>0</v>
      </c>
      <c r="U35" s="1081">
        <f t="shared" si="3"/>
        <v>0</v>
      </c>
      <c r="V35" s="14"/>
      <c r="W35" s="134"/>
    </row>
    <row r="36" spans="1:23" ht="15.75" thickBot="1">
      <c r="A36" s="134"/>
      <c r="B36" s="14"/>
      <c r="C36" s="14"/>
      <c r="D36" s="14"/>
      <c r="E36" s="287"/>
      <c r="F36" s="14"/>
      <c r="G36" s="14"/>
      <c r="H36" s="14"/>
      <c r="I36" s="14"/>
      <c r="J36" s="14"/>
      <c r="K36" s="14"/>
      <c r="L36" s="14"/>
      <c r="M36" s="14"/>
      <c r="N36" s="15"/>
      <c r="O36" s="15"/>
      <c r="P36" s="1036">
        <f>SUM(P10:P35)</f>
        <v>0</v>
      </c>
      <c r="Q36" s="1039">
        <f>SUM(Q10:Q35)</f>
        <v>0</v>
      </c>
      <c r="R36" s="14"/>
      <c r="S36" s="14"/>
      <c r="T36" s="1040">
        <f>SUM(T10:T35)</f>
        <v>0</v>
      </c>
      <c r="U36" s="1042">
        <f>SUM(U10:U35)</f>
        <v>0</v>
      </c>
      <c r="V36" s="14"/>
      <c r="W36" s="134"/>
    </row>
    <row r="37" spans="1:23" ht="15">
      <c r="A37" s="134"/>
      <c r="B37" s="14"/>
      <c r="C37" s="14"/>
      <c r="D37" s="14"/>
      <c r="E37" s="287"/>
      <c r="F37" s="14"/>
      <c r="G37" s="14"/>
      <c r="H37" s="14"/>
      <c r="I37" s="14"/>
      <c r="J37" s="14"/>
      <c r="K37" s="14"/>
      <c r="L37" s="14"/>
      <c r="M37" s="14"/>
      <c r="N37" s="15"/>
      <c r="O37" s="15"/>
      <c r="P37" s="15"/>
      <c r="Q37" s="15"/>
      <c r="R37" s="15"/>
      <c r="S37" s="15"/>
      <c r="T37" s="15"/>
      <c r="U37" s="15"/>
      <c r="V37" s="14"/>
      <c r="W37" s="134"/>
    </row>
    <row r="38" spans="1:23" ht="20.100000000000001" customHeight="1">
      <c r="A38" s="134"/>
      <c r="B38" s="134"/>
      <c r="C38" s="134"/>
      <c r="D38" s="134"/>
      <c r="E38" s="134"/>
      <c r="F38" s="134"/>
      <c r="G38" s="134"/>
      <c r="H38" s="134"/>
      <c r="I38" s="134"/>
      <c r="J38" s="134"/>
      <c r="K38" s="134"/>
      <c r="L38" s="134"/>
      <c r="M38" s="134"/>
      <c r="N38" s="134"/>
      <c r="O38" s="134"/>
      <c r="P38" s="134"/>
      <c r="Q38" s="134"/>
      <c r="R38" s="134"/>
      <c r="S38" s="134"/>
      <c r="T38" s="134"/>
      <c r="U38" s="134"/>
      <c r="V38" s="134"/>
      <c r="W38" s="135" t="str">
        <f>Bedienungshinweise!$K$19</f>
        <v>FutureCamp Climate 2022</v>
      </c>
    </row>
  </sheetData>
  <sheetProtection sheet="1" objects="1" scenarios="1"/>
  <mergeCells count="8">
    <mergeCell ref="C4:J4"/>
    <mergeCell ref="C5:U5"/>
    <mergeCell ref="C6:K6"/>
    <mergeCell ref="C7:M7"/>
    <mergeCell ref="N7:O7"/>
    <mergeCell ref="P7:Q7"/>
    <mergeCell ref="T7:U7"/>
    <mergeCell ref="R7:S7"/>
  </mergeCells>
  <dataValidations count="1">
    <dataValidation showDropDown="1" showInputMessage="1" showErrorMessage="1" sqref="H29:H30 H34 H13:I28 H31:I33 H35:I35 H10:H12"/>
  </dataValidations>
  <printOptions horizontalCentered="1" verticalCentered="1"/>
  <pageMargins left="0.39370078740157483" right="0.39370078740157483" top="0.39370078740157483" bottom="0.39370078740157483" header="0.19685039370078741" footer="0.19685039370078741"/>
  <pageSetup paperSize="9" scale="34"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EF!$B$49:$B$55</xm:f>
          </x14:formula1>
          <xm:sqref>E10:E35</xm:sqref>
        </x14:dataValidation>
        <x14:dataValidation type="list" allowBlank="1" showInputMessage="1" showErrorMessage="1">
          <x14:formula1>
            <xm:f>'Projekt-Info'!$C$12:$C$17</xm:f>
          </x14:formula1>
          <xm:sqref>D10:D35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U73"/>
  <sheetViews>
    <sheetView zoomScale="90" zoomScaleNormal="90" workbookViewId="0">
      <selection activeCell="S10" sqref="S10"/>
    </sheetView>
  </sheetViews>
  <sheetFormatPr baseColWidth="10" defaultColWidth="10.875" defaultRowHeight="14.25" outlineLevelCol="1"/>
  <cols>
    <col min="1" max="1" width="3.625" style="19" customWidth="1"/>
    <col min="2" max="2" width="8.625" style="19" customWidth="1"/>
    <col min="3" max="3" width="3.375" style="19" customWidth="1"/>
    <col min="4" max="4" width="15.625" style="19" customWidth="1"/>
    <col min="5" max="6" width="20" style="19" customWidth="1"/>
    <col min="7" max="7" width="12.875" style="19" customWidth="1"/>
    <col min="8" max="8" width="10.875" style="19"/>
    <col min="9" max="9" width="28.75" style="19" customWidth="1" outlineLevel="1"/>
    <col min="10" max="10" width="30.75" style="19" customWidth="1" outlineLevel="1"/>
    <col min="11" max="11" width="36.75" style="19" customWidth="1" outlineLevel="1"/>
    <col min="12" max="12" width="12.875" style="19" hidden="1" customWidth="1"/>
    <col min="13" max="13" width="19.5" style="19" customWidth="1"/>
    <col min="14" max="14" width="20.25" style="19" customWidth="1"/>
    <col min="15" max="15" width="15" style="19" hidden="1" customWidth="1"/>
    <col min="16" max="17" width="13.375" style="19" customWidth="1"/>
    <col min="18" max="18" width="20.75" style="19" customWidth="1"/>
    <col min="19" max="19" width="14.5" style="19" customWidth="1"/>
    <col min="20" max="20" width="8.625" style="19" customWidth="1"/>
    <col min="21" max="21" width="3.625" style="19" customWidth="1"/>
    <col min="22" max="22" width="4.5" style="19" customWidth="1"/>
    <col min="23" max="16384" width="10.875" style="19"/>
  </cols>
  <sheetData>
    <row r="1" spans="1:21" ht="20.100000000000001" customHeight="1">
      <c r="A1" s="151"/>
      <c r="B1" s="151"/>
      <c r="C1" s="151"/>
      <c r="D1" s="151"/>
      <c r="E1" s="151"/>
      <c r="F1" s="151"/>
      <c r="G1" s="151"/>
      <c r="H1" s="151"/>
      <c r="I1" s="151"/>
      <c r="J1" s="151"/>
      <c r="K1" s="151"/>
      <c r="L1" s="151"/>
      <c r="M1" s="151"/>
      <c r="N1" s="151"/>
      <c r="O1" s="151"/>
      <c r="P1" s="151"/>
      <c r="Q1" s="151"/>
      <c r="R1" s="151"/>
      <c r="S1" s="151"/>
      <c r="T1" s="151"/>
      <c r="U1" s="151"/>
    </row>
    <row r="2" spans="1:21" ht="30" customHeight="1">
      <c r="A2" s="151"/>
      <c r="B2" s="14"/>
      <c r="C2" s="14"/>
      <c r="D2" s="14"/>
      <c r="E2" s="48"/>
      <c r="F2" s="48"/>
      <c r="G2" s="48"/>
      <c r="H2" s="48"/>
      <c r="I2" s="48"/>
      <c r="J2" s="48"/>
      <c r="K2" s="669"/>
      <c r="L2" s="48"/>
      <c r="M2" s="48"/>
      <c r="N2" s="48"/>
      <c r="O2" s="48"/>
      <c r="P2" s="48"/>
      <c r="Q2" s="48"/>
      <c r="R2" s="48"/>
      <c r="S2" s="48"/>
      <c r="T2" s="272">
        <f>Ref_Firma</f>
        <v>0</v>
      </c>
      <c r="U2" s="151"/>
    </row>
    <row r="3" spans="1:21" ht="38.1" customHeight="1">
      <c r="A3" s="151"/>
      <c r="B3" s="14"/>
      <c r="C3" s="1291" t="s">
        <v>161</v>
      </c>
      <c r="D3" s="1291"/>
      <c r="E3" s="1291"/>
      <c r="F3" s="1291"/>
      <c r="G3" s="1291"/>
      <c r="H3" s="1291"/>
      <c r="I3" s="1291"/>
      <c r="J3" s="48"/>
      <c r="K3" s="669"/>
      <c r="L3" s="48"/>
      <c r="M3" s="48"/>
      <c r="N3" s="48"/>
      <c r="O3" s="48"/>
      <c r="P3" s="48"/>
      <c r="Q3" s="48"/>
      <c r="R3" s="48"/>
      <c r="S3" s="48"/>
      <c r="T3" s="272">
        <f>Ref_Berichtsjahr</f>
        <v>0</v>
      </c>
      <c r="U3" s="151"/>
    </row>
    <row r="4" spans="1:21" ht="14.65" customHeight="1">
      <c r="A4" s="151"/>
      <c r="B4" s="14"/>
      <c r="C4" s="14"/>
      <c r="D4" s="1291"/>
      <c r="E4" s="1291"/>
      <c r="F4" s="1291"/>
      <c r="G4" s="1291"/>
      <c r="H4" s="1291"/>
      <c r="I4" s="1291"/>
      <c r="J4" s="48"/>
      <c r="K4" s="669"/>
      <c r="L4" s="48"/>
      <c r="M4" s="48"/>
      <c r="N4" s="48"/>
      <c r="O4" s="48"/>
      <c r="P4" s="48"/>
      <c r="Q4" s="48"/>
      <c r="R4" s="48"/>
      <c r="S4" s="48"/>
      <c r="T4" s="272"/>
      <c r="U4" s="151"/>
    </row>
    <row r="5" spans="1:21" ht="32.65" customHeight="1">
      <c r="A5" s="151"/>
      <c r="B5" s="48"/>
      <c r="C5" s="1297" t="s">
        <v>87</v>
      </c>
      <c r="D5" s="1297"/>
      <c r="E5" s="1297"/>
      <c r="F5" s="1297"/>
      <c r="G5" s="1297"/>
      <c r="H5" s="1297"/>
      <c r="I5" s="1297"/>
      <c r="J5" s="51"/>
      <c r="K5" s="95"/>
      <c r="L5" s="50"/>
      <c r="M5" s="50"/>
      <c r="N5" s="50"/>
      <c r="O5" s="51"/>
      <c r="P5" s="51"/>
      <c r="Q5" s="51"/>
      <c r="R5" s="51"/>
      <c r="S5" s="51"/>
      <c r="T5" s="48"/>
      <c r="U5" s="151"/>
    </row>
    <row r="6" spans="1:21" ht="23.25" customHeight="1" thickBot="1">
      <c r="A6" s="151"/>
      <c r="B6" s="48"/>
      <c r="C6" s="1297" t="s">
        <v>162</v>
      </c>
      <c r="D6" s="1297"/>
      <c r="E6" s="1297"/>
      <c r="F6" s="1297"/>
      <c r="G6" s="1297"/>
      <c r="H6" s="1297"/>
      <c r="I6" s="1297"/>
      <c r="J6" s="1297"/>
      <c r="K6" s="1297"/>
      <c r="L6" s="50"/>
      <c r="M6" s="50"/>
      <c r="N6" s="50"/>
      <c r="O6" s="48"/>
      <c r="P6" s="48"/>
      <c r="Q6" s="48"/>
      <c r="R6" s="48"/>
      <c r="S6" s="48"/>
      <c r="T6" s="48"/>
      <c r="U6" s="151"/>
    </row>
    <row r="7" spans="1:21" ht="35.25" customHeight="1" thickBot="1">
      <c r="A7" s="151"/>
      <c r="B7" s="14"/>
      <c r="C7" s="1322" t="s">
        <v>163</v>
      </c>
      <c r="D7" s="1322"/>
      <c r="E7" s="1322"/>
      <c r="F7" s="1322"/>
      <c r="G7" s="1322"/>
      <c r="H7" s="1322"/>
      <c r="I7" s="1322"/>
      <c r="J7" s="1322"/>
      <c r="K7" s="1323"/>
      <c r="L7" s="1294" t="s">
        <v>88</v>
      </c>
      <c r="M7" s="1300"/>
      <c r="N7" s="1295"/>
      <c r="O7" s="1294" t="s">
        <v>89</v>
      </c>
      <c r="P7" s="1300"/>
      <c r="Q7" s="1295"/>
      <c r="R7" s="547" t="s">
        <v>90</v>
      </c>
      <c r="S7" s="547" t="s">
        <v>91</v>
      </c>
      <c r="T7" s="14"/>
      <c r="U7" s="151"/>
    </row>
    <row r="8" spans="1:21" ht="15" customHeight="1" thickBot="1">
      <c r="A8" s="151"/>
      <c r="B8" s="14"/>
      <c r="C8" s="14"/>
      <c r="D8" s="14"/>
      <c r="E8" s="14"/>
      <c r="F8" s="14"/>
      <c r="G8" s="14"/>
      <c r="H8" s="14"/>
      <c r="I8" s="14"/>
      <c r="J8" s="14"/>
      <c r="K8" s="14"/>
      <c r="L8" s="14"/>
      <c r="M8" s="14"/>
      <c r="N8" s="14"/>
      <c r="O8" s="14"/>
      <c r="P8" s="14"/>
      <c r="Q8" s="14"/>
      <c r="R8" s="14"/>
      <c r="S8" s="14"/>
      <c r="T8" s="14"/>
      <c r="U8" s="151"/>
    </row>
    <row r="9" spans="1:21" ht="67.5" customHeight="1" thickBot="1">
      <c r="A9" s="151"/>
      <c r="B9" s="14"/>
      <c r="C9" s="14"/>
      <c r="D9" s="275" t="s">
        <v>92</v>
      </c>
      <c r="E9" s="153" t="s">
        <v>164</v>
      </c>
      <c r="F9" s="154" t="s">
        <v>165</v>
      </c>
      <c r="G9" s="153" t="s">
        <v>166</v>
      </c>
      <c r="H9" s="157" t="s">
        <v>155</v>
      </c>
      <c r="I9" s="156" t="s">
        <v>96</v>
      </c>
      <c r="J9" s="154" t="s">
        <v>97</v>
      </c>
      <c r="K9" s="157" t="s">
        <v>98</v>
      </c>
      <c r="L9" s="158" t="s">
        <v>28</v>
      </c>
      <c r="M9" s="159" t="s">
        <v>30</v>
      </c>
      <c r="N9" s="54" t="s">
        <v>32</v>
      </c>
      <c r="O9" s="293" t="s">
        <v>28</v>
      </c>
      <c r="P9" s="159" t="s">
        <v>30</v>
      </c>
      <c r="Q9" s="558" t="s">
        <v>32</v>
      </c>
      <c r="R9" s="559" t="s">
        <v>34</v>
      </c>
      <c r="S9" s="560" t="s">
        <v>34</v>
      </c>
      <c r="T9" s="14"/>
      <c r="U9" s="151"/>
    </row>
    <row r="10" spans="1:21" ht="15" customHeight="1">
      <c r="A10" s="151"/>
      <c r="B10" s="14"/>
      <c r="C10" s="14"/>
      <c r="D10" s="294" t="s">
        <v>13</v>
      </c>
      <c r="E10" s="543" t="s">
        <v>99</v>
      </c>
      <c r="F10" s="544"/>
      <c r="G10" s="608">
        <f>IF($E10="",0,VLOOKUP(E10,EF!$B:$F,2,FALSE))</f>
        <v>0</v>
      </c>
      <c r="H10" s="609"/>
      <c r="I10" s="149"/>
      <c r="J10" s="534"/>
      <c r="K10" s="609"/>
      <c r="L10" s="551">
        <f>IF(E10="",0,(IF(E10="Sonstiges","Individuell prüfen",VLOOKUP(E10,EF!$B:$F,3,FALSE))))</f>
        <v>0</v>
      </c>
      <c r="M10" s="552">
        <f>IF($E10="",0,(IF(E10="Sonstiges","Individuell prüfen",VLOOKUP(E10,EF!$B:$F,4,FALSE))))</f>
        <v>0</v>
      </c>
      <c r="N10" s="553">
        <f>IF($E10="",0,(IF(E10="Sonstiges","Individuell prüfen",VLOOKUP(E10,EF!$B:$F,5,FALSE))))</f>
        <v>0</v>
      </c>
      <c r="O10" s="300">
        <f t="shared" ref="O10:O16" si="0">L10*F10</f>
        <v>0</v>
      </c>
      <c r="P10" s="165">
        <f t="shared" ref="P10:P16" si="1">M10*F10</f>
        <v>0</v>
      </c>
      <c r="Q10" s="548">
        <f t="shared" ref="Q10:Q16" si="2">N10*F10</f>
        <v>0</v>
      </c>
      <c r="R10" s="887">
        <f>IF($E10="",0,(IF($E10="Sonstiges","Individuell prüfen",VLOOKUP($E10,EF!$B:$H,7,FALSE))))</f>
        <v>0</v>
      </c>
      <c r="S10" s="683">
        <f>R10*F10</f>
        <v>0</v>
      </c>
      <c r="T10" s="14"/>
      <c r="U10" s="151"/>
    </row>
    <row r="11" spans="1:21">
      <c r="A11" s="151"/>
      <c r="B11" s="14"/>
      <c r="C11" s="14"/>
      <c r="D11" s="306" t="s">
        <v>13</v>
      </c>
      <c r="E11" s="543" t="s">
        <v>99</v>
      </c>
      <c r="F11" s="816"/>
      <c r="G11" s="814">
        <f>IF($E11="",0,VLOOKUP(E11,EF!$B:$F,2,FALSE))</f>
        <v>0</v>
      </c>
      <c r="H11" s="682"/>
      <c r="I11" s="888"/>
      <c r="J11" s="813"/>
      <c r="K11" s="682"/>
      <c r="L11" s="887">
        <f>IF(E11="",0,(IF(E11="Sonstiges","Individuell prüfen",VLOOKUP(E11,EF!$B:$F,3,FALSE))))</f>
        <v>0</v>
      </c>
      <c r="M11" s="833">
        <f>IF($E11="",0,(IF(E11="Sonstiges","Individuell prüfen",VLOOKUP(E11,EF!$B:$F,4,FALSE))))</f>
        <v>0</v>
      </c>
      <c r="N11" s="706">
        <f>IF($E11="",0,(IF(E11="Sonstiges","Individuell prüfen",VLOOKUP(E11,EF!$B:$F,5,FALSE))))</f>
        <v>0</v>
      </c>
      <c r="O11" s="301">
        <f>L11*F11</f>
        <v>0</v>
      </c>
      <c r="P11" s="815">
        <f t="shared" si="1"/>
        <v>0</v>
      </c>
      <c r="Q11" s="686">
        <f t="shared" si="2"/>
        <v>0</v>
      </c>
      <c r="R11" s="887">
        <f>IF($E11="",0,(IF($E11="Sonstiges","Individuell prüfen",VLOOKUP($E11,EF!$B:$H,7,FALSE))))</f>
        <v>0</v>
      </c>
      <c r="S11" s="683">
        <f t="shared" ref="S11:S36" si="3">R11*F11</f>
        <v>0</v>
      </c>
      <c r="T11" s="14"/>
      <c r="U11" s="151"/>
    </row>
    <row r="12" spans="1:21">
      <c r="A12" s="151"/>
      <c r="B12" s="14"/>
      <c r="C12" s="14"/>
      <c r="D12" s="306" t="s">
        <v>13</v>
      </c>
      <c r="E12" s="543" t="s">
        <v>99</v>
      </c>
      <c r="F12" s="816"/>
      <c r="G12" s="814">
        <f>IF($E12="",0,VLOOKUP(E12,EF!$B:$F,2,FALSE))</f>
        <v>0</v>
      </c>
      <c r="H12" s="682"/>
      <c r="I12" s="888"/>
      <c r="J12" s="813"/>
      <c r="K12" s="682"/>
      <c r="L12" s="887">
        <f>IF(E12="",0,(IF(E12="Sonstiges","Individuell prüfen",VLOOKUP(E12,EF!$B:$F,3,FALSE))))</f>
        <v>0</v>
      </c>
      <c r="M12" s="833">
        <f>IF($E12="",0,(IF(E12="Sonstiges","Individuell prüfen",VLOOKUP(E12,EF!$B:$F,4,FALSE))))</f>
        <v>0</v>
      </c>
      <c r="N12" s="706">
        <f>IF($E12="",0,(IF(E12="Sonstiges","Individuell prüfen",VLOOKUP(E12,EF!$B:$F,5,FALSE))))</f>
        <v>0</v>
      </c>
      <c r="O12" s="301">
        <f t="shared" si="0"/>
        <v>0</v>
      </c>
      <c r="P12" s="815">
        <f>M12*F12</f>
        <v>0</v>
      </c>
      <c r="Q12" s="686">
        <f>N12*F12</f>
        <v>0</v>
      </c>
      <c r="R12" s="887">
        <f>IF($E12="",0,(IF($E12="Sonstiges","Individuell prüfen",VLOOKUP($E12,EF!$B:$H,7,FALSE))))</f>
        <v>0</v>
      </c>
      <c r="S12" s="683">
        <f t="shared" si="3"/>
        <v>0</v>
      </c>
      <c r="T12" s="14"/>
      <c r="U12" s="151"/>
    </row>
    <row r="13" spans="1:21">
      <c r="A13" s="151"/>
      <c r="B13" s="14"/>
      <c r="C13" s="14"/>
      <c r="D13" s="306" t="s">
        <v>13</v>
      </c>
      <c r="E13" s="543" t="s">
        <v>99</v>
      </c>
      <c r="F13" s="816"/>
      <c r="G13" s="814">
        <f>IF($E13="",0,VLOOKUP(E13,EF!$B:$F,2,FALSE))</f>
        <v>0</v>
      </c>
      <c r="H13" s="687"/>
      <c r="I13" s="890"/>
      <c r="J13" s="817"/>
      <c r="K13" s="687"/>
      <c r="L13" s="887">
        <f>IF(E13="",0,(IF(E13="Sonstiges","Individuell prüfen",VLOOKUP(E13,EF!$B:$F,3,FALSE))))</f>
        <v>0</v>
      </c>
      <c r="M13" s="833">
        <f>IF($E13="",0,(IF(E13="Sonstiges","Individuell prüfen",VLOOKUP(E13,EF!$B:$F,4,FALSE))))</f>
        <v>0</v>
      </c>
      <c r="N13" s="706">
        <f>IF($E13="",0,(IF(E13="Sonstiges","Individuell prüfen",VLOOKUP(E13,EF!$B:$F,5,FALSE))))</f>
        <v>0</v>
      </c>
      <c r="O13" s="301">
        <f t="shared" si="0"/>
        <v>0</v>
      </c>
      <c r="P13" s="815">
        <f t="shared" si="1"/>
        <v>0</v>
      </c>
      <c r="Q13" s="686">
        <f t="shared" si="2"/>
        <v>0</v>
      </c>
      <c r="R13" s="887">
        <f>IF($E13="",0,(IF($E13="Sonstiges","Individuell prüfen",VLOOKUP($E13,EF!$B:$H,7,FALSE))))</f>
        <v>0</v>
      </c>
      <c r="S13" s="683">
        <f t="shared" si="3"/>
        <v>0</v>
      </c>
      <c r="T13" s="14"/>
      <c r="U13" s="151"/>
    </row>
    <row r="14" spans="1:21">
      <c r="A14" s="151"/>
      <c r="B14" s="14"/>
      <c r="C14" s="14"/>
      <c r="D14" s="306" t="s">
        <v>13</v>
      </c>
      <c r="E14" s="543" t="s">
        <v>99</v>
      </c>
      <c r="F14" s="816"/>
      <c r="G14" s="814">
        <f>IF($E14="",0,VLOOKUP(E14,EF!$B:$F,2,FALSE))</f>
        <v>0</v>
      </c>
      <c r="H14" s="687"/>
      <c r="I14" s="890"/>
      <c r="J14" s="817"/>
      <c r="K14" s="687"/>
      <c r="L14" s="887">
        <f>IF(E14="",0,(IF(E14="Sonstiges","Individuell prüfen",VLOOKUP(E14,EF!$B:$F,3,FALSE))))</f>
        <v>0</v>
      </c>
      <c r="M14" s="833">
        <f>IF($E14="",0,(IF(E14="Sonstiges","Individuell prüfen",VLOOKUP(E14,EF!$B:$F,4,FALSE))))</f>
        <v>0</v>
      </c>
      <c r="N14" s="706">
        <f>IF($E14="",0,(IF(E14="Sonstiges","Individuell prüfen",VLOOKUP(E14,EF!$B:$F,5,FALSE))))</f>
        <v>0</v>
      </c>
      <c r="O14" s="301">
        <f t="shared" si="0"/>
        <v>0</v>
      </c>
      <c r="P14" s="815">
        <f t="shared" si="1"/>
        <v>0</v>
      </c>
      <c r="Q14" s="686">
        <f t="shared" si="2"/>
        <v>0</v>
      </c>
      <c r="R14" s="887">
        <f>IF($E14="",0,(IF($E14="Sonstiges","Individuell prüfen",VLOOKUP($E14,EF!$B:$H,7,FALSE))))</f>
        <v>0</v>
      </c>
      <c r="S14" s="683">
        <f t="shared" si="3"/>
        <v>0</v>
      </c>
      <c r="T14" s="14"/>
      <c r="U14" s="151"/>
    </row>
    <row r="15" spans="1:21">
      <c r="A15" s="151"/>
      <c r="B15" s="14"/>
      <c r="C15" s="14"/>
      <c r="D15" s="306" t="s">
        <v>13</v>
      </c>
      <c r="E15" s="543" t="s">
        <v>99</v>
      </c>
      <c r="F15" s="816"/>
      <c r="G15" s="814">
        <f>IF($E15="",0,VLOOKUP(E15,EF!$B:$F,2,FALSE))</f>
        <v>0</v>
      </c>
      <c r="H15" s="682"/>
      <c r="I15" s="888"/>
      <c r="J15" s="813"/>
      <c r="K15" s="682"/>
      <c r="L15" s="887">
        <f>IF(E15="",0,(IF(E15="Sonstiges","Individuell prüfen",VLOOKUP(E15,EF!$B:$F,3,FALSE))))</f>
        <v>0</v>
      </c>
      <c r="M15" s="833">
        <f>IF($E15="",0,(IF(E15="Sonstiges","Individuell prüfen",VLOOKUP(E15,EF!$B:$F,4,FALSE))))</f>
        <v>0</v>
      </c>
      <c r="N15" s="706">
        <f>IF($E15="",0,(IF(E15="Sonstiges","Individuell prüfen",VLOOKUP(E15,EF!$B:$F,5,FALSE))))</f>
        <v>0</v>
      </c>
      <c r="O15" s="301">
        <f t="shared" si="0"/>
        <v>0</v>
      </c>
      <c r="P15" s="815">
        <f t="shared" si="1"/>
        <v>0</v>
      </c>
      <c r="Q15" s="686">
        <f t="shared" si="2"/>
        <v>0</v>
      </c>
      <c r="R15" s="887">
        <f>IF($E15="",0,(IF($E15="Sonstiges","Individuell prüfen",VLOOKUP($E15,EF!$B:$H,7,FALSE))))</f>
        <v>0</v>
      </c>
      <c r="S15" s="683">
        <f t="shared" si="3"/>
        <v>0</v>
      </c>
      <c r="T15" s="14"/>
      <c r="U15" s="151"/>
    </row>
    <row r="16" spans="1:21">
      <c r="A16" s="151"/>
      <c r="B16" s="14"/>
      <c r="C16" s="14"/>
      <c r="D16" s="306" t="s">
        <v>13</v>
      </c>
      <c r="E16" s="543" t="s">
        <v>99</v>
      </c>
      <c r="F16" s="816"/>
      <c r="G16" s="814">
        <f>IF($E16="",0,VLOOKUP(E16,EF!$B:$F,2,FALSE))</f>
        <v>0</v>
      </c>
      <c r="H16" s="682"/>
      <c r="I16" s="888"/>
      <c r="J16" s="813"/>
      <c r="K16" s="682"/>
      <c r="L16" s="887">
        <f>IF(E16="",0,(IF(E16="Sonstiges","Individuell prüfen",VLOOKUP(E16,EF!$B:$F,3,FALSE))))</f>
        <v>0</v>
      </c>
      <c r="M16" s="833">
        <f>IF($E16="",0,(IF(E16="Sonstiges","Individuell prüfen",VLOOKUP(E16,EF!$B:$F,4,FALSE))))</f>
        <v>0</v>
      </c>
      <c r="N16" s="706">
        <f>IF($E16="",0,(IF(E16="Sonstiges","Individuell prüfen",VLOOKUP(E16,EF!$B:$F,5,FALSE))))</f>
        <v>0</v>
      </c>
      <c r="O16" s="301">
        <f t="shared" si="0"/>
        <v>0</v>
      </c>
      <c r="P16" s="815">
        <f t="shared" si="1"/>
        <v>0</v>
      </c>
      <c r="Q16" s="686">
        <f t="shared" si="2"/>
        <v>0</v>
      </c>
      <c r="R16" s="887">
        <f>IF($E16="",0,(IF($E16="Sonstiges","Individuell prüfen",VLOOKUP($E16,EF!$B:$H,7,FALSE))))</f>
        <v>0</v>
      </c>
      <c r="S16" s="683">
        <f t="shared" si="3"/>
        <v>0</v>
      </c>
      <c r="T16" s="14"/>
      <c r="U16" s="151"/>
    </row>
    <row r="17" spans="1:21">
      <c r="A17" s="151"/>
      <c r="B17" s="14"/>
      <c r="C17" s="14"/>
      <c r="D17" s="306" t="s">
        <v>13</v>
      </c>
      <c r="E17" s="543" t="s">
        <v>99</v>
      </c>
      <c r="F17" s="816"/>
      <c r="G17" s="814">
        <f>IF($E17="",0,VLOOKUP(E17,EF!$B:$F,2,FALSE))</f>
        <v>0</v>
      </c>
      <c r="H17" s="682"/>
      <c r="I17" s="888"/>
      <c r="J17" s="813"/>
      <c r="K17" s="682"/>
      <c r="L17" s="887">
        <f>IF(E17="",0,(IF(E17="Sonstiges","Individuell prüfen",VLOOKUP(E17,EF!$B:$F,3,FALSE))))</f>
        <v>0</v>
      </c>
      <c r="M17" s="833">
        <f>IF($E17="",0,(IF(E17="Sonstiges","Individuell prüfen",VLOOKUP(E17,EF!$B:$F,4,FALSE))))</f>
        <v>0</v>
      </c>
      <c r="N17" s="706">
        <f>IF($E17="",0,(IF(E17="Sonstiges","Individuell prüfen",VLOOKUP(E17,EF!$B:$F,5,FALSE))))</f>
        <v>0</v>
      </c>
      <c r="O17" s="301">
        <f t="shared" ref="O17:O29" si="4">L17*F17</f>
        <v>0</v>
      </c>
      <c r="P17" s="815">
        <f t="shared" ref="P17:P29" si="5">M17*F17</f>
        <v>0</v>
      </c>
      <c r="Q17" s="686">
        <f t="shared" ref="Q17:Q29" si="6">N17*F17</f>
        <v>0</v>
      </c>
      <c r="R17" s="887">
        <f>IF($E17="",0,(IF($E17="Sonstiges","Individuell prüfen",VLOOKUP($E17,EF!$B:$H,7,FALSE))))</f>
        <v>0</v>
      </c>
      <c r="S17" s="683">
        <f t="shared" si="3"/>
        <v>0</v>
      </c>
      <c r="T17" s="14"/>
      <c r="U17" s="151"/>
    </row>
    <row r="18" spans="1:21">
      <c r="A18" s="151"/>
      <c r="B18" s="14"/>
      <c r="C18" s="14"/>
      <c r="D18" s="306" t="s">
        <v>13</v>
      </c>
      <c r="E18" s="543" t="s">
        <v>99</v>
      </c>
      <c r="F18" s="816"/>
      <c r="G18" s="814">
        <f>IF($E18="",0,VLOOKUP(E18,EF!$B:$F,2,FALSE))</f>
        <v>0</v>
      </c>
      <c r="H18" s="682"/>
      <c r="I18" s="888"/>
      <c r="J18" s="813"/>
      <c r="K18" s="682"/>
      <c r="L18" s="887">
        <f>IF(E18="",0,(IF(E18="Sonstiges","Individuell prüfen",VLOOKUP(E18,EF!$B:$F,3,FALSE))))</f>
        <v>0</v>
      </c>
      <c r="M18" s="833">
        <f>IF($E18="",0,(IF(E18="Sonstiges","Individuell prüfen",VLOOKUP(E18,EF!$B:$F,4,FALSE))))</f>
        <v>0</v>
      </c>
      <c r="N18" s="706">
        <f>IF($E18="",0,(IF(E18="Sonstiges","Individuell prüfen",VLOOKUP(E18,EF!$B:$F,5,FALSE))))</f>
        <v>0</v>
      </c>
      <c r="O18" s="301">
        <f t="shared" si="4"/>
        <v>0</v>
      </c>
      <c r="P18" s="815">
        <f t="shared" si="5"/>
        <v>0</v>
      </c>
      <c r="Q18" s="686">
        <f t="shared" si="6"/>
        <v>0</v>
      </c>
      <c r="R18" s="887">
        <f>IF($E18="",0,(IF($E18="Sonstiges","Individuell prüfen",VLOOKUP($E18,EF!$B:$H,7,FALSE))))</f>
        <v>0</v>
      </c>
      <c r="S18" s="683">
        <f t="shared" si="3"/>
        <v>0</v>
      </c>
      <c r="T18" s="14"/>
      <c r="U18" s="151"/>
    </row>
    <row r="19" spans="1:21">
      <c r="A19" s="151"/>
      <c r="B19" s="14"/>
      <c r="C19" s="14"/>
      <c r="D19" s="306" t="s">
        <v>13</v>
      </c>
      <c r="E19" s="543" t="s">
        <v>99</v>
      </c>
      <c r="F19" s="816"/>
      <c r="G19" s="814">
        <f>IF($E19="",0,VLOOKUP(E19,EF!$B:$F,2,FALSE))</f>
        <v>0</v>
      </c>
      <c r="H19" s="682"/>
      <c r="I19" s="888"/>
      <c r="J19" s="813"/>
      <c r="K19" s="682"/>
      <c r="L19" s="887">
        <f>IF(E19="",0,(IF(E19="Sonstiges","Individuell prüfen",VLOOKUP(E19,EF!$B:$F,3,FALSE))))</f>
        <v>0</v>
      </c>
      <c r="M19" s="833">
        <f>IF($E19="",0,(IF(E19="Sonstiges","Individuell prüfen",VLOOKUP(E19,EF!$B:$F,4,FALSE))))</f>
        <v>0</v>
      </c>
      <c r="N19" s="706">
        <f>IF($E19="",0,(IF(E19="Sonstiges","Individuell prüfen",VLOOKUP(E19,EF!$B:$F,5,FALSE))))</f>
        <v>0</v>
      </c>
      <c r="O19" s="301">
        <f t="shared" si="4"/>
        <v>0</v>
      </c>
      <c r="P19" s="815">
        <f t="shared" si="5"/>
        <v>0</v>
      </c>
      <c r="Q19" s="686">
        <f t="shared" si="6"/>
        <v>0</v>
      </c>
      <c r="R19" s="887">
        <f>IF($E19="",0,(IF($E19="Sonstiges","Individuell prüfen",VLOOKUP($E19,EF!$B:$H,7,FALSE))))</f>
        <v>0</v>
      </c>
      <c r="S19" s="683">
        <f t="shared" si="3"/>
        <v>0</v>
      </c>
      <c r="T19" s="14"/>
      <c r="U19" s="151"/>
    </row>
    <row r="20" spans="1:21">
      <c r="A20" s="151"/>
      <c r="B20" s="14"/>
      <c r="C20" s="14"/>
      <c r="D20" s="306" t="s">
        <v>13</v>
      </c>
      <c r="E20" s="543" t="s">
        <v>99</v>
      </c>
      <c r="F20" s="816"/>
      <c r="G20" s="814">
        <f>IF($E20="",0,VLOOKUP(E20,EF!$B:$F,2,FALSE))</f>
        <v>0</v>
      </c>
      <c r="H20" s="682"/>
      <c r="I20" s="888"/>
      <c r="J20" s="813"/>
      <c r="K20" s="682"/>
      <c r="L20" s="887">
        <f>IF(E20="",0,(IF(E20="Sonstiges","Individuell prüfen",VLOOKUP(E20,EF!$B:$F,3,FALSE))))</f>
        <v>0</v>
      </c>
      <c r="M20" s="833">
        <f>IF($E20="",0,(IF(E20="Sonstiges","Individuell prüfen",VLOOKUP(E20,EF!$B:$F,4,FALSE))))</f>
        <v>0</v>
      </c>
      <c r="N20" s="706">
        <f>IF($E20="",0,(IF(E20="Sonstiges","Individuell prüfen",VLOOKUP(E20,EF!$B:$F,5,FALSE))))</f>
        <v>0</v>
      </c>
      <c r="O20" s="301">
        <f t="shared" si="4"/>
        <v>0</v>
      </c>
      <c r="P20" s="815">
        <f t="shared" si="5"/>
        <v>0</v>
      </c>
      <c r="Q20" s="686">
        <f t="shared" si="6"/>
        <v>0</v>
      </c>
      <c r="R20" s="887">
        <f>IF($E20="",0,(IF($E20="Sonstiges","Individuell prüfen",VLOOKUP($E20,EF!$B:$H,7,FALSE))))</f>
        <v>0</v>
      </c>
      <c r="S20" s="683">
        <f t="shared" si="3"/>
        <v>0</v>
      </c>
      <c r="T20" s="14"/>
      <c r="U20" s="151"/>
    </row>
    <row r="21" spans="1:21">
      <c r="A21" s="151"/>
      <c r="B21" s="14"/>
      <c r="C21" s="14"/>
      <c r="D21" s="306" t="s">
        <v>13</v>
      </c>
      <c r="E21" s="543" t="s">
        <v>99</v>
      </c>
      <c r="F21" s="816"/>
      <c r="G21" s="814">
        <f>IF($E21="",0,VLOOKUP(E21,EF!$B:$F,2,FALSE))</f>
        <v>0</v>
      </c>
      <c r="H21" s="682"/>
      <c r="I21" s="888"/>
      <c r="J21" s="813"/>
      <c r="K21" s="682"/>
      <c r="L21" s="887">
        <f>IF(E21="",0,(IF(E21="Sonstiges","Individuell prüfen",VLOOKUP(E21,EF!$B:$F,3,FALSE))))</f>
        <v>0</v>
      </c>
      <c r="M21" s="833">
        <f>IF($E21="",0,(IF(E21="Sonstiges","Individuell prüfen",VLOOKUP(E21,EF!$B:$F,4,FALSE))))</f>
        <v>0</v>
      </c>
      <c r="N21" s="706">
        <f>IF($E21="",0,(IF(E21="Sonstiges","Individuell prüfen",VLOOKUP(E21,EF!$B:$F,5,FALSE))))</f>
        <v>0</v>
      </c>
      <c r="O21" s="301">
        <f t="shared" si="4"/>
        <v>0</v>
      </c>
      <c r="P21" s="815">
        <f t="shared" si="5"/>
        <v>0</v>
      </c>
      <c r="Q21" s="686">
        <f t="shared" si="6"/>
        <v>0</v>
      </c>
      <c r="R21" s="887">
        <f>IF($E21="",0,(IF($E21="Sonstiges","Individuell prüfen",VLOOKUP($E21,EF!$B:$H,7,FALSE))))</f>
        <v>0</v>
      </c>
      <c r="S21" s="683">
        <f t="shared" si="3"/>
        <v>0</v>
      </c>
      <c r="T21" s="14"/>
      <c r="U21" s="151"/>
    </row>
    <row r="22" spans="1:21">
      <c r="A22" s="151"/>
      <c r="B22" s="14"/>
      <c r="C22" s="14"/>
      <c r="D22" s="306" t="s">
        <v>13</v>
      </c>
      <c r="E22" s="543" t="s">
        <v>99</v>
      </c>
      <c r="F22" s="816"/>
      <c r="G22" s="814">
        <f>IF($E22="",0,VLOOKUP(E22,EF!$B:$F,2,FALSE))</f>
        <v>0</v>
      </c>
      <c r="H22" s="682"/>
      <c r="I22" s="888"/>
      <c r="J22" s="813"/>
      <c r="K22" s="682"/>
      <c r="L22" s="887">
        <f>IF(E22="",0,(IF(E22="Sonstiges","Individuell prüfen",VLOOKUP(E22,EF!$B:$F,3,FALSE))))</f>
        <v>0</v>
      </c>
      <c r="M22" s="833">
        <f>IF($E22="",0,(IF(E22="Sonstiges","Individuell prüfen",VLOOKUP(E22,EF!$B:$F,4,FALSE))))</f>
        <v>0</v>
      </c>
      <c r="N22" s="706">
        <f>IF($E22="",0,(IF(E22="Sonstiges","Individuell prüfen",VLOOKUP(E22,EF!$B:$F,5,FALSE))))</f>
        <v>0</v>
      </c>
      <c r="O22" s="301">
        <f t="shared" si="4"/>
        <v>0</v>
      </c>
      <c r="P22" s="815">
        <f t="shared" si="5"/>
        <v>0</v>
      </c>
      <c r="Q22" s="686">
        <f t="shared" si="6"/>
        <v>0</v>
      </c>
      <c r="R22" s="887">
        <f>IF($E22="",0,(IF($E22="Sonstiges","Individuell prüfen",VLOOKUP($E22,EF!$B:$H,7,FALSE))))</f>
        <v>0</v>
      </c>
      <c r="S22" s="683">
        <f t="shared" si="3"/>
        <v>0</v>
      </c>
      <c r="T22" s="14"/>
      <c r="U22" s="151"/>
    </row>
    <row r="23" spans="1:21">
      <c r="A23" s="151"/>
      <c r="B23" s="14"/>
      <c r="C23" s="14"/>
      <c r="D23" s="306" t="s">
        <v>13</v>
      </c>
      <c r="E23" s="543" t="s">
        <v>99</v>
      </c>
      <c r="F23" s="816"/>
      <c r="G23" s="814">
        <f>IF($E23="",0,VLOOKUP(E23,EF!$B:$F,2,FALSE))</f>
        <v>0</v>
      </c>
      <c r="H23" s="682"/>
      <c r="I23" s="888"/>
      <c r="J23" s="813"/>
      <c r="K23" s="682"/>
      <c r="L23" s="887">
        <f>IF(E23="",0,(IF(E23="Sonstiges","Individuell prüfen",VLOOKUP(E23,EF!$B:$F,3,FALSE))))</f>
        <v>0</v>
      </c>
      <c r="M23" s="833">
        <f>IF($E23="",0,(IF(E23="Sonstiges","Individuell prüfen",VLOOKUP(E23,EF!$B:$F,4,FALSE))))</f>
        <v>0</v>
      </c>
      <c r="N23" s="706">
        <f>IF($E23="",0,(IF(E23="Sonstiges","Individuell prüfen",VLOOKUP(E23,EF!$B:$F,5,FALSE))))</f>
        <v>0</v>
      </c>
      <c r="O23" s="301">
        <f t="shared" si="4"/>
        <v>0</v>
      </c>
      <c r="P23" s="815">
        <f t="shared" si="5"/>
        <v>0</v>
      </c>
      <c r="Q23" s="686">
        <f t="shared" si="6"/>
        <v>0</v>
      </c>
      <c r="R23" s="887">
        <f>IF($E23="",0,(IF($E23="Sonstiges","Individuell prüfen",VLOOKUP($E23,EF!$B:$H,7,FALSE))))</f>
        <v>0</v>
      </c>
      <c r="S23" s="683">
        <f t="shared" si="3"/>
        <v>0</v>
      </c>
      <c r="T23" s="14"/>
      <c r="U23" s="151"/>
    </row>
    <row r="24" spans="1:21">
      <c r="A24" s="151"/>
      <c r="B24" s="14"/>
      <c r="C24" s="14"/>
      <c r="D24" s="306" t="s">
        <v>13</v>
      </c>
      <c r="E24" s="543" t="s">
        <v>99</v>
      </c>
      <c r="F24" s="816"/>
      <c r="G24" s="814">
        <f>IF($E24="",0,VLOOKUP(E24,EF!$B:$F,2,FALSE))</f>
        <v>0</v>
      </c>
      <c r="H24" s="682"/>
      <c r="I24" s="888"/>
      <c r="J24" s="813"/>
      <c r="K24" s="682"/>
      <c r="L24" s="887">
        <f>IF(E24="",0,(IF(E24="Sonstiges","Individuell prüfen",VLOOKUP(E24,EF!$B:$F,3,FALSE))))</f>
        <v>0</v>
      </c>
      <c r="M24" s="833">
        <f>IF($E24="",0,(IF(E24="Sonstiges","Individuell prüfen",VLOOKUP(E24,EF!$B:$F,4,FALSE))))</f>
        <v>0</v>
      </c>
      <c r="N24" s="706">
        <f>IF($E24="",0,(IF(E24="Sonstiges","Individuell prüfen",VLOOKUP(E24,EF!$B:$F,5,FALSE))))</f>
        <v>0</v>
      </c>
      <c r="O24" s="301">
        <f t="shared" si="4"/>
        <v>0</v>
      </c>
      <c r="P24" s="815">
        <f t="shared" si="5"/>
        <v>0</v>
      </c>
      <c r="Q24" s="686">
        <f t="shared" si="6"/>
        <v>0</v>
      </c>
      <c r="R24" s="887">
        <f>IF($E24="",0,(IF($E24="Sonstiges","Individuell prüfen",VLOOKUP($E24,EF!$B:$H,7,FALSE))))</f>
        <v>0</v>
      </c>
      <c r="S24" s="683">
        <f t="shared" si="3"/>
        <v>0</v>
      </c>
      <c r="T24" s="14"/>
      <c r="U24" s="151"/>
    </row>
    <row r="25" spans="1:21">
      <c r="A25" s="151"/>
      <c r="B25" s="14"/>
      <c r="C25" s="14"/>
      <c r="D25" s="306" t="s">
        <v>13</v>
      </c>
      <c r="E25" s="543" t="s">
        <v>99</v>
      </c>
      <c r="F25" s="816"/>
      <c r="G25" s="814">
        <f>IF($E25="",0,VLOOKUP(E25,EF!$B:$F,2,FALSE))</f>
        <v>0</v>
      </c>
      <c r="H25" s="682"/>
      <c r="I25" s="888"/>
      <c r="J25" s="813"/>
      <c r="K25" s="682"/>
      <c r="L25" s="887">
        <f>IF(E25="",0,(IF(E25="Sonstiges","Individuell prüfen",VLOOKUP(E25,EF!$B:$F,3,FALSE))))</f>
        <v>0</v>
      </c>
      <c r="M25" s="833">
        <f>IF($E25="",0,(IF(E25="Sonstiges","Individuell prüfen",VLOOKUP(E25,EF!$B:$F,4,FALSE))))</f>
        <v>0</v>
      </c>
      <c r="N25" s="706">
        <f>IF($E25="",0,(IF(E25="Sonstiges","Individuell prüfen",VLOOKUP(E25,EF!$B:$F,5,FALSE))))</f>
        <v>0</v>
      </c>
      <c r="O25" s="301">
        <f t="shared" si="4"/>
        <v>0</v>
      </c>
      <c r="P25" s="815">
        <f t="shared" si="5"/>
        <v>0</v>
      </c>
      <c r="Q25" s="686">
        <f t="shared" si="6"/>
        <v>0</v>
      </c>
      <c r="R25" s="887">
        <f>IF($E25="",0,(IF($E25="Sonstiges","Individuell prüfen",VLOOKUP($E25,EF!$B:$H,7,FALSE))))</f>
        <v>0</v>
      </c>
      <c r="S25" s="683">
        <f t="shared" si="3"/>
        <v>0</v>
      </c>
      <c r="T25" s="14"/>
      <c r="U25" s="151"/>
    </row>
    <row r="26" spans="1:21">
      <c r="A26" s="151"/>
      <c r="B26" s="14"/>
      <c r="C26" s="14"/>
      <c r="D26" s="306" t="s">
        <v>13</v>
      </c>
      <c r="E26" s="543" t="s">
        <v>99</v>
      </c>
      <c r="F26" s="816"/>
      <c r="G26" s="814">
        <f>IF($E26="",0,VLOOKUP(E26,EF!$B:$F,2,FALSE))</f>
        <v>0</v>
      </c>
      <c r="H26" s="682"/>
      <c r="I26" s="888"/>
      <c r="J26" s="813"/>
      <c r="K26" s="682"/>
      <c r="L26" s="887">
        <f>IF(E26="",0,(IF(E26="Sonstiges","Individuell prüfen",VLOOKUP(E26,EF!$B:$F,3,FALSE))))</f>
        <v>0</v>
      </c>
      <c r="M26" s="833">
        <f>IF($E26="",0,(IF(E26="Sonstiges","Individuell prüfen",VLOOKUP(E26,EF!$B:$F,4,FALSE))))</f>
        <v>0</v>
      </c>
      <c r="N26" s="706">
        <f>IF($E26="",0,(IF(E26="Sonstiges","Individuell prüfen",VLOOKUP(E26,EF!$B:$F,5,FALSE))))</f>
        <v>0</v>
      </c>
      <c r="O26" s="301">
        <f t="shared" si="4"/>
        <v>0</v>
      </c>
      <c r="P26" s="815">
        <f t="shared" si="5"/>
        <v>0</v>
      </c>
      <c r="Q26" s="686">
        <f t="shared" si="6"/>
        <v>0</v>
      </c>
      <c r="R26" s="887">
        <f>IF($E26="",0,(IF($E26="Sonstiges","Individuell prüfen",VLOOKUP($E26,EF!$B:$H,7,FALSE))))</f>
        <v>0</v>
      </c>
      <c r="S26" s="683">
        <f t="shared" si="3"/>
        <v>0</v>
      </c>
      <c r="T26" s="14"/>
      <c r="U26" s="151"/>
    </row>
    <row r="27" spans="1:21">
      <c r="A27" s="151"/>
      <c r="B27" s="14"/>
      <c r="C27" s="14"/>
      <c r="D27" s="306" t="s">
        <v>13</v>
      </c>
      <c r="E27" s="543" t="s">
        <v>99</v>
      </c>
      <c r="F27" s="816"/>
      <c r="G27" s="814">
        <f>IF($E27="",0,VLOOKUP(E27,EF!$B:$F,2,FALSE))</f>
        <v>0</v>
      </c>
      <c r="H27" s="682"/>
      <c r="I27" s="888"/>
      <c r="J27" s="813"/>
      <c r="K27" s="682"/>
      <c r="L27" s="887">
        <f>IF(E27="",0,(IF(E27="Sonstiges","Individuell prüfen",VLOOKUP(E27,EF!$B:$F,3,FALSE))))</f>
        <v>0</v>
      </c>
      <c r="M27" s="833">
        <f>IF($E27="",0,(IF(E27="Sonstiges","Individuell prüfen",VLOOKUP(E27,EF!$B:$F,4,FALSE))))</f>
        <v>0</v>
      </c>
      <c r="N27" s="706">
        <f>IF($E27="",0,(IF(E27="Sonstiges","Individuell prüfen",VLOOKUP(E27,EF!$B:$F,5,FALSE))))</f>
        <v>0</v>
      </c>
      <c r="O27" s="301">
        <f t="shared" si="4"/>
        <v>0</v>
      </c>
      <c r="P27" s="815">
        <f t="shared" si="5"/>
        <v>0</v>
      </c>
      <c r="Q27" s="686">
        <f t="shared" si="6"/>
        <v>0</v>
      </c>
      <c r="R27" s="887">
        <f>IF($E27="",0,(IF($E27="Sonstiges","Individuell prüfen",VLOOKUP($E27,EF!$B:$H,7,FALSE))))</f>
        <v>0</v>
      </c>
      <c r="S27" s="683">
        <f t="shared" si="3"/>
        <v>0</v>
      </c>
      <c r="T27" s="14"/>
      <c r="U27" s="151"/>
    </row>
    <row r="28" spans="1:21">
      <c r="A28" s="151"/>
      <c r="B28" s="14"/>
      <c r="C28" s="14"/>
      <c r="D28" s="306" t="s">
        <v>13</v>
      </c>
      <c r="E28" s="543" t="s">
        <v>99</v>
      </c>
      <c r="F28" s="816"/>
      <c r="G28" s="814">
        <f>IF($E28="",0,VLOOKUP(E28,EF!$B:$F,2,FALSE))</f>
        <v>0</v>
      </c>
      <c r="H28" s="682"/>
      <c r="I28" s="888"/>
      <c r="J28" s="813"/>
      <c r="K28" s="682"/>
      <c r="L28" s="887">
        <f>IF(E28="",0,(IF(E28="Sonstiges","Individuell prüfen",VLOOKUP(E28,EF!$B:$F,3,FALSE))))</f>
        <v>0</v>
      </c>
      <c r="M28" s="833">
        <f>IF($E28="",0,(IF(E28="Sonstiges","Individuell prüfen",VLOOKUP(E28,EF!$B:$F,4,FALSE))))</f>
        <v>0</v>
      </c>
      <c r="N28" s="706">
        <f>IF($E28="",0,(IF(E28="Sonstiges","Individuell prüfen",VLOOKUP(E28,EF!$B:$F,5,FALSE))))</f>
        <v>0</v>
      </c>
      <c r="O28" s="301">
        <f t="shared" si="4"/>
        <v>0</v>
      </c>
      <c r="P28" s="815">
        <f t="shared" si="5"/>
        <v>0</v>
      </c>
      <c r="Q28" s="686">
        <f t="shared" si="6"/>
        <v>0</v>
      </c>
      <c r="R28" s="887">
        <f>IF($E28="",0,(IF($E28="Sonstiges","Individuell prüfen",VLOOKUP($E28,EF!$B:$H,7,FALSE))))</f>
        <v>0</v>
      </c>
      <c r="S28" s="683">
        <f t="shared" si="3"/>
        <v>0</v>
      </c>
      <c r="T28" s="14"/>
      <c r="U28" s="151"/>
    </row>
    <row r="29" spans="1:21">
      <c r="A29" s="151"/>
      <c r="B29" s="14"/>
      <c r="C29" s="14"/>
      <c r="D29" s="306" t="s">
        <v>13</v>
      </c>
      <c r="E29" s="543" t="s">
        <v>99</v>
      </c>
      <c r="F29" s="816"/>
      <c r="G29" s="814">
        <f>IF($E29="",0,VLOOKUP(E29,EF!$B:$F,2,FALSE))</f>
        <v>0</v>
      </c>
      <c r="H29" s="682"/>
      <c r="I29" s="888"/>
      <c r="J29" s="813"/>
      <c r="K29" s="682"/>
      <c r="L29" s="887">
        <f>IF(E29="",0,(IF(E29="Sonstiges","Individuell prüfen",VLOOKUP(E29,EF!$B:$F,3,FALSE))))</f>
        <v>0</v>
      </c>
      <c r="M29" s="833">
        <f>IF($E29="",0,(IF(E29="Sonstiges","Individuell prüfen",VLOOKUP(E29,EF!$B:$F,4,FALSE))))</f>
        <v>0</v>
      </c>
      <c r="N29" s="706">
        <f>IF($E29="",0,(IF(E29="Sonstiges","Individuell prüfen",VLOOKUP(E29,EF!$B:$F,5,FALSE))))</f>
        <v>0</v>
      </c>
      <c r="O29" s="301">
        <f t="shared" si="4"/>
        <v>0</v>
      </c>
      <c r="P29" s="815">
        <f t="shared" si="5"/>
        <v>0</v>
      </c>
      <c r="Q29" s="686">
        <f t="shared" si="6"/>
        <v>0</v>
      </c>
      <c r="R29" s="887">
        <f>IF($E29="",0,(IF($E29="Sonstiges","Individuell prüfen",VLOOKUP($E29,EF!$B:$H,7,FALSE))))</f>
        <v>0</v>
      </c>
      <c r="S29" s="683">
        <f t="shared" si="3"/>
        <v>0</v>
      </c>
      <c r="T29" s="14"/>
      <c r="U29" s="151"/>
    </row>
    <row r="30" spans="1:21">
      <c r="A30" s="151"/>
      <c r="B30" s="14"/>
      <c r="C30" s="14"/>
      <c r="D30" s="306" t="s">
        <v>13</v>
      </c>
      <c r="E30" s="543" t="s">
        <v>99</v>
      </c>
      <c r="F30" s="816"/>
      <c r="G30" s="814">
        <f>IF($E30="",0,VLOOKUP(E30,EF!$B:$F,2,FALSE))</f>
        <v>0</v>
      </c>
      <c r="H30" s="682"/>
      <c r="I30" s="888"/>
      <c r="J30" s="813"/>
      <c r="K30" s="682"/>
      <c r="L30" s="887">
        <f>IF(E30="",0,(IF(E30="Sonstiges","Individuell prüfen",VLOOKUP(E30,EF!$B:$F,3,FALSE))))</f>
        <v>0</v>
      </c>
      <c r="M30" s="833">
        <f>IF($E30="",0,(IF(E30="Sonstiges","Individuell prüfen",VLOOKUP(E30,EF!$B:$F,4,FALSE))))</f>
        <v>0</v>
      </c>
      <c r="N30" s="706">
        <f>IF($E30="",0,(IF(E30="Sonstiges","Individuell prüfen",VLOOKUP(E30,EF!$B:$F,5,FALSE))))</f>
        <v>0</v>
      </c>
      <c r="O30" s="301">
        <f t="shared" ref="O30:O36" si="7">L30*F30</f>
        <v>0</v>
      </c>
      <c r="P30" s="815">
        <f t="shared" ref="P30:P36" si="8">M30*F30</f>
        <v>0</v>
      </c>
      <c r="Q30" s="686">
        <f t="shared" ref="Q30:Q36" si="9">N30*F30</f>
        <v>0</v>
      </c>
      <c r="R30" s="887">
        <f>IF($E30="",0,(IF($E30="Sonstiges","Individuell prüfen",VLOOKUP($E30,EF!$B:$H,7,FALSE))))</f>
        <v>0</v>
      </c>
      <c r="S30" s="683">
        <f t="shared" si="3"/>
        <v>0</v>
      </c>
      <c r="T30" s="14"/>
      <c r="U30" s="151"/>
    </row>
    <row r="31" spans="1:21">
      <c r="A31" s="151"/>
      <c r="B31" s="14"/>
      <c r="C31" s="14"/>
      <c r="D31" s="306" t="s">
        <v>13</v>
      </c>
      <c r="E31" s="543" t="s">
        <v>99</v>
      </c>
      <c r="F31" s="816"/>
      <c r="G31" s="814">
        <f>IF($E31="",0,VLOOKUP(E31,EF!$B:$F,2,FALSE))</f>
        <v>0</v>
      </c>
      <c r="H31" s="682"/>
      <c r="I31" s="888"/>
      <c r="J31" s="813"/>
      <c r="K31" s="682"/>
      <c r="L31" s="887">
        <f>IF(E31="",0,(IF(E31="Sonstiges","Individuell prüfen",VLOOKUP(E31,EF!$B:$F,3,FALSE))))</f>
        <v>0</v>
      </c>
      <c r="M31" s="833">
        <f>IF($E31="",0,(IF(E31="Sonstiges","Individuell prüfen",VLOOKUP(E31,EF!$B:$F,4,FALSE))))</f>
        <v>0</v>
      </c>
      <c r="N31" s="706">
        <f>IF($E31="",0,(IF(E31="Sonstiges","Individuell prüfen",VLOOKUP(E31,EF!$B:$F,5,FALSE))))</f>
        <v>0</v>
      </c>
      <c r="O31" s="301">
        <f t="shared" si="7"/>
        <v>0</v>
      </c>
      <c r="P31" s="815">
        <f t="shared" si="8"/>
        <v>0</v>
      </c>
      <c r="Q31" s="686">
        <f t="shared" si="9"/>
        <v>0</v>
      </c>
      <c r="R31" s="887">
        <f>IF($E31="",0,(IF($E31="Sonstiges","Individuell prüfen",VLOOKUP($E31,EF!$B:$H,7,FALSE))))</f>
        <v>0</v>
      </c>
      <c r="S31" s="683">
        <f t="shared" si="3"/>
        <v>0</v>
      </c>
      <c r="T31" s="14"/>
      <c r="U31" s="151"/>
    </row>
    <row r="32" spans="1:21">
      <c r="A32" s="151"/>
      <c r="B32" s="14"/>
      <c r="C32" s="14"/>
      <c r="D32" s="306" t="s">
        <v>13</v>
      </c>
      <c r="E32" s="543" t="s">
        <v>99</v>
      </c>
      <c r="F32" s="816"/>
      <c r="G32" s="814">
        <f>IF($E32="",0,VLOOKUP(E32,EF!$B:$F,2,FALSE))</f>
        <v>0</v>
      </c>
      <c r="H32" s="682"/>
      <c r="I32" s="888"/>
      <c r="J32" s="813"/>
      <c r="K32" s="682"/>
      <c r="L32" s="887">
        <f>IF(E32="",0,(IF(E32="Sonstiges","Individuell prüfen",VLOOKUP(E32,EF!$B:$F,3,FALSE))))</f>
        <v>0</v>
      </c>
      <c r="M32" s="833">
        <f>IF($E32="",0,(IF(E32="Sonstiges","Individuell prüfen",VLOOKUP(E32,EF!$B:$F,4,FALSE))))</f>
        <v>0</v>
      </c>
      <c r="N32" s="706">
        <f>IF($E32="",0,(IF(E32="Sonstiges","Individuell prüfen",VLOOKUP(E32,EF!$B:$F,5,FALSE))))</f>
        <v>0</v>
      </c>
      <c r="O32" s="301">
        <f t="shared" si="7"/>
        <v>0</v>
      </c>
      <c r="P32" s="815">
        <f t="shared" si="8"/>
        <v>0</v>
      </c>
      <c r="Q32" s="686">
        <f t="shared" si="9"/>
        <v>0</v>
      </c>
      <c r="R32" s="887">
        <f>IF($E32="",0,(IF($E32="Sonstiges","Individuell prüfen",VLOOKUP($E32,EF!$B:$H,7,FALSE))))</f>
        <v>0</v>
      </c>
      <c r="S32" s="683">
        <f t="shared" si="3"/>
        <v>0</v>
      </c>
      <c r="T32" s="14"/>
      <c r="U32" s="151"/>
    </row>
    <row r="33" spans="1:21">
      <c r="A33" s="151"/>
      <c r="B33" s="14"/>
      <c r="C33" s="14"/>
      <c r="D33" s="306" t="s">
        <v>13</v>
      </c>
      <c r="E33" s="543" t="s">
        <v>99</v>
      </c>
      <c r="F33" s="544"/>
      <c r="G33" s="608">
        <f>IF($E33="",0,VLOOKUP(E33,EF!$B:$F,2,FALSE))</f>
        <v>0</v>
      </c>
      <c r="H33" s="609"/>
      <c r="I33" s="149"/>
      <c r="J33" s="534"/>
      <c r="K33" s="609"/>
      <c r="L33" s="554">
        <f>IF(E33="",0,(IF(E33="Sonstiges","Individuell prüfen",VLOOKUP(E33,EF!$B:$F,3,FALSE))))</f>
        <v>0</v>
      </c>
      <c r="M33" s="610">
        <f>IF($E33="",0,(IF(E33="Sonstiges","Individuell prüfen",VLOOKUP(E33,EF!$B:$F,4,FALSE))))</f>
        <v>0</v>
      </c>
      <c r="N33" s="611">
        <f>IF($E33="",0,(IF(E33="Sonstiges","Individuell prüfen",VLOOKUP(E33,EF!$B:$F,5,FALSE))))</f>
        <v>0</v>
      </c>
      <c r="O33" s="562">
        <f t="shared" si="7"/>
        <v>0</v>
      </c>
      <c r="P33" s="568">
        <f t="shared" si="8"/>
        <v>0</v>
      </c>
      <c r="Q33" s="549">
        <f t="shared" si="9"/>
        <v>0</v>
      </c>
      <c r="R33" s="887">
        <f>IF($E33="",0,(IF($E33="Sonstiges","Individuell prüfen",VLOOKUP($E33,EF!$B:$H,7,FALSE))))</f>
        <v>0</v>
      </c>
      <c r="S33" s="683">
        <f t="shared" si="3"/>
        <v>0</v>
      </c>
      <c r="T33" s="14"/>
      <c r="U33" s="151"/>
    </row>
    <row r="34" spans="1:21">
      <c r="A34" s="151"/>
      <c r="B34" s="14"/>
      <c r="C34" s="14"/>
      <c r="D34" s="306" t="s">
        <v>13</v>
      </c>
      <c r="E34" s="543" t="s">
        <v>99</v>
      </c>
      <c r="F34" s="816"/>
      <c r="G34" s="814">
        <f>IF($E34="",0,VLOOKUP(E34,EF!$B:$F,2,FALSE))</f>
        <v>0</v>
      </c>
      <c r="H34" s="682"/>
      <c r="I34" s="888"/>
      <c r="J34" s="813"/>
      <c r="K34" s="682"/>
      <c r="L34" s="887">
        <f>IF(E34="",0,(IF(E34="Sonstiges","Individuell prüfen",VLOOKUP(E34,EF!$B:$F,3,FALSE))))</f>
        <v>0</v>
      </c>
      <c r="M34" s="833">
        <f>IF($E34="",0,(IF(E34="Sonstiges","Individuell prüfen",VLOOKUP(E34,EF!$B:$F,4,FALSE))))</f>
        <v>0</v>
      </c>
      <c r="N34" s="706">
        <f>IF($E34="",0,(IF(E34="Sonstiges","Individuell prüfen",VLOOKUP(E34,EF!$B:$F,5,FALSE))))</f>
        <v>0</v>
      </c>
      <c r="O34" s="301">
        <f t="shared" si="7"/>
        <v>0</v>
      </c>
      <c r="P34" s="815">
        <f t="shared" si="8"/>
        <v>0</v>
      </c>
      <c r="Q34" s="686">
        <f t="shared" si="9"/>
        <v>0</v>
      </c>
      <c r="R34" s="887">
        <f>IF($E34="",0,(IF($E34="Sonstiges","Individuell prüfen",VLOOKUP($E34,EF!$B:$H,7,FALSE))))</f>
        <v>0</v>
      </c>
      <c r="S34" s="683">
        <f t="shared" si="3"/>
        <v>0</v>
      </c>
      <c r="T34" s="14"/>
      <c r="U34" s="151"/>
    </row>
    <row r="35" spans="1:21">
      <c r="A35" s="151"/>
      <c r="B35" s="14"/>
      <c r="C35" s="14"/>
      <c r="D35" s="306" t="s">
        <v>13</v>
      </c>
      <c r="E35" s="543" t="s">
        <v>99</v>
      </c>
      <c r="F35" s="816"/>
      <c r="G35" s="814">
        <f>IF($E35="",0,VLOOKUP(E35,EF!$B:$F,2,FALSE))</f>
        <v>0</v>
      </c>
      <c r="H35" s="682"/>
      <c r="I35" s="888"/>
      <c r="J35" s="813"/>
      <c r="K35" s="682"/>
      <c r="L35" s="887">
        <f>IF(E35="",0,(IF(E35="Sonstiges","Individuell prüfen",VLOOKUP(E35,EF!$B:$F,3,FALSE))))</f>
        <v>0</v>
      </c>
      <c r="M35" s="833">
        <f>IF($E35="",0,(IF(E35="Sonstiges","Individuell prüfen",VLOOKUP(E35,EF!$B:$F,4,FALSE))))</f>
        <v>0</v>
      </c>
      <c r="N35" s="706">
        <f>IF($E35="",0,(IF(E35="Sonstiges","Individuell prüfen",VLOOKUP(E35,EF!$B:$F,5,FALSE))))</f>
        <v>0</v>
      </c>
      <c r="O35" s="301">
        <f t="shared" si="7"/>
        <v>0</v>
      </c>
      <c r="P35" s="815">
        <f t="shared" si="8"/>
        <v>0</v>
      </c>
      <c r="Q35" s="686">
        <f t="shared" si="9"/>
        <v>0</v>
      </c>
      <c r="R35" s="887">
        <f>IF($E35="",0,(IF($E35="Sonstiges","Individuell prüfen",VLOOKUP($E35,EF!$B:$H,7,FALSE))))</f>
        <v>0</v>
      </c>
      <c r="S35" s="683">
        <f t="shared" si="3"/>
        <v>0</v>
      </c>
      <c r="T35" s="14"/>
      <c r="U35" s="151"/>
    </row>
    <row r="36" spans="1:21" ht="15" thickBot="1">
      <c r="A36" s="151"/>
      <c r="B36" s="14"/>
      <c r="C36" s="14"/>
      <c r="D36" s="307" t="s">
        <v>13</v>
      </c>
      <c r="E36" s="63" t="s">
        <v>99</v>
      </c>
      <c r="F36" s="43"/>
      <c r="G36" s="302">
        <f>IF($E36="",0,VLOOKUP(E36,EF!$B:$F,2,FALSE))</f>
        <v>0</v>
      </c>
      <c r="H36" s="39"/>
      <c r="I36" s="61"/>
      <c r="J36" s="38"/>
      <c r="K36" s="39"/>
      <c r="L36" s="555">
        <f>IF(E36="",0,(IF(E36="Sonstiges","Individuell prüfen",VLOOKUP(E36,EF!$B:$F,3,FALSE))))</f>
        <v>0</v>
      </c>
      <c r="M36" s="556">
        <f>IF($E36="",0,(IF(E36="Sonstiges","Individuell prüfen",VLOOKUP(E36,EF!$B:$F,4,FALSE))))</f>
        <v>0</v>
      </c>
      <c r="N36" s="557">
        <f>IF($E36="",0,(IF(E36="Sonstiges","Individuell prüfen",VLOOKUP(E36,EF!$B:$F,5,FALSE))))</f>
        <v>0</v>
      </c>
      <c r="O36" s="305">
        <f t="shared" si="7"/>
        <v>0</v>
      </c>
      <c r="P36" s="170">
        <f t="shared" si="8"/>
        <v>0</v>
      </c>
      <c r="Q36" s="550">
        <f t="shared" si="9"/>
        <v>0</v>
      </c>
      <c r="R36" s="707">
        <f>IF($E36="",0,(IF($E36="Sonstiges","Individuell prüfen",VLOOKUP($E36,EF!$B:$H,7,FALSE))))</f>
        <v>0</v>
      </c>
      <c r="S36" s="643">
        <f t="shared" si="3"/>
        <v>0</v>
      </c>
      <c r="T36" s="14"/>
      <c r="U36" s="151"/>
    </row>
    <row r="37" spans="1:21" ht="15" thickBot="1">
      <c r="A37" s="151"/>
      <c r="B37" s="14"/>
      <c r="C37" s="14"/>
      <c r="D37" s="14"/>
      <c r="E37" s="14"/>
      <c r="F37" s="14"/>
      <c r="G37" s="14"/>
      <c r="H37" s="14"/>
      <c r="I37" s="14"/>
      <c r="J37" s="14"/>
      <c r="K37" s="14"/>
      <c r="L37" s="15"/>
      <c r="M37" s="15"/>
      <c r="N37" s="15"/>
      <c r="O37" s="1046">
        <f>SUM(O10:O36)</f>
        <v>0</v>
      </c>
      <c r="P37" s="1040">
        <f>SUM(P10:P36)</f>
        <v>0</v>
      </c>
      <c r="Q37" s="1042">
        <f>SUM(Q10:Q36)</f>
        <v>0</v>
      </c>
      <c r="R37" s="1040"/>
      <c r="S37" s="1042">
        <f>SUM(S10:S36)</f>
        <v>0</v>
      </c>
      <c r="T37" s="14"/>
      <c r="U37" s="151"/>
    </row>
    <row r="38" spans="1:21" ht="15" thickBot="1">
      <c r="A38" s="151"/>
      <c r="B38" s="14"/>
      <c r="C38" s="14"/>
      <c r="D38" s="14"/>
      <c r="E38" s="14"/>
      <c r="F38" s="14"/>
      <c r="G38" s="14"/>
      <c r="H38" s="14"/>
      <c r="I38" s="14"/>
      <c r="J38" s="14"/>
      <c r="K38" s="14"/>
      <c r="L38" s="15"/>
      <c r="M38" s="15"/>
      <c r="N38" s="15"/>
      <c r="O38" s="14"/>
      <c r="P38" s="14"/>
      <c r="Q38" s="14"/>
      <c r="R38" s="14"/>
      <c r="S38" s="14"/>
      <c r="T38" s="14"/>
      <c r="U38" s="151"/>
    </row>
    <row r="39" spans="1:21" ht="33" customHeight="1" thickBot="1">
      <c r="A39" s="151"/>
      <c r="B39" s="14"/>
      <c r="C39" s="1024" t="s">
        <v>169</v>
      </c>
      <c r="D39" s="1024"/>
      <c r="E39" s="1024"/>
      <c r="F39" s="296"/>
      <c r="G39" s="296"/>
      <c r="H39" s="296"/>
      <c r="I39" s="296"/>
      <c r="J39" s="296"/>
      <c r="K39" s="297"/>
      <c r="L39" s="1294" t="s">
        <v>88</v>
      </c>
      <c r="M39" s="1300"/>
      <c r="N39" s="1295"/>
      <c r="O39" s="1294" t="s">
        <v>89</v>
      </c>
      <c r="P39" s="1300"/>
      <c r="Q39" s="1295"/>
      <c r="R39" s="547" t="s">
        <v>90</v>
      </c>
      <c r="S39" s="547" t="s">
        <v>91</v>
      </c>
      <c r="T39" s="14"/>
      <c r="U39" s="151"/>
    </row>
    <row r="40" spans="1:21" ht="15" thickBot="1">
      <c r="A40" s="151"/>
      <c r="B40" s="14"/>
      <c r="C40" s="14"/>
      <c r="D40" s="14"/>
      <c r="E40" s="14"/>
      <c r="F40" s="14"/>
      <c r="G40" s="14"/>
      <c r="H40" s="14"/>
      <c r="I40" s="14"/>
      <c r="J40" s="14"/>
      <c r="K40" s="14"/>
      <c r="L40" s="15"/>
      <c r="M40" s="15"/>
      <c r="N40" s="15"/>
      <c r="O40" s="14"/>
      <c r="P40" s="14"/>
      <c r="Q40" s="14"/>
      <c r="R40" s="14"/>
      <c r="S40" s="14"/>
      <c r="T40" s="14"/>
      <c r="U40" s="151"/>
    </row>
    <row r="41" spans="1:21" ht="66" customHeight="1" thickBot="1">
      <c r="A41" s="151"/>
      <c r="B41" s="14"/>
      <c r="C41" s="14"/>
      <c r="D41" s="275" t="s">
        <v>92</v>
      </c>
      <c r="E41" s="153" t="s">
        <v>164</v>
      </c>
      <c r="F41" s="154" t="s">
        <v>165</v>
      </c>
      <c r="G41" s="153" t="s">
        <v>166</v>
      </c>
      <c r="H41" s="157" t="s">
        <v>155</v>
      </c>
      <c r="I41" s="180" t="s">
        <v>96</v>
      </c>
      <c r="J41" s="154" t="s">
        <v>97</v>
      </c>
      <c r="K41" s="192" t="s">
        <v>98</v>
      </c>
      <c r="L41" s="158" t="s">
        <v>28</v>
      </c>
      <c r="M41" s="159" t="s">
        <v>30</v>
      </c>
      <c r="N41" s="54" t="s">
        <v>32</v>
      </c>
      <c r="O41" s="293" t="s">
        <v>28</v>
      </c>
      <c r="P41" s="159" t="s">
        <v>30</v>
      </c>
      <c r="Q41" s="54" t="s">
        <v>32</v>
      </c>
      <c r="R41" s="559" t="s">
        <v>34</v>
      </c>
      <c r="S41" s="560" t="s">
        <v>34</v>
      </c>
      <c r="T41" s="14"/>
      <c r="U41" s="151"/>
    </row>
    <row r="42" spans="1:21">
      <c r="A42" s="151"/>
      <c r="B42" s="14"/>
      <c r="C42" s="14"/>
      <c r="D42" s="294" t="s">
        <v>13</v>
      </c>
      <c r="E42" s="543" t="s">
        <v>99</v>
      </c>
      <c r="F42" s="544"/>
      <c r="G42" s="608">
        <f>IF($E42="",0,VLOOKUP(E42,EF!$B:$F,2,FALSE))</f>
        <v>0</v>
      </c>
      <c r="H42" s="609"/>
      <c r="I42" s="533"/>
      <c r="J42" s="534"/>
      <c r="K42" s="535"/>
      <c r="L42" s="551"/>
      <c r="M42" s="833">
        <f>IF(E42="",0,(IF(E42="Sonstiges","Individuell prüfen",VLOOKUP(E42,EF!$B:$F,4,FALSE))))</f>
        <v>0</v>
      </c>
      <c r="N42" s="553">
        <f>IF($E42="",0,(IF(E42="Sonstiges","Individuell prüfen",VLOOKUP(E42,EF!$B:$G,6,FALSE))))</f>
        <v>0</v>
      </c>
      <c r="O42" s="300">
        <f>L42*F42</f>
        <v>0</v>
      </c>
      <c r="P42" s="165">
        <f>M42*F42</f>
        <v>0</v>
      </c>
      <c r="Q42" s="166">
        <f>N42*F42</f>
        <v>0</v>
      </c>
      <c r="R42" s="887">
        <f>IF($E42="",0,(IF($E42="Sonstiges","Individuell prüfen",VLOOKUP($E42,EF!$B:$H,7,FALSE))))</f>
        <v>0</v>
      </c>
      <c r="S42" s="683">
        <f>R42*F42</f>
        <v>0</v>
      </c>
      <c r="T42" s="14"/>
      <c r="U42" s="151"/>
    </row>
    <row r="43" spans="1:21">
      <c r="A43" s="151"/>
      <c r="B43" s="14"/>
      <c r="C43" s="14"/>
      <c r="D43" s="306" t="s">
        <v>13</v>
      </c>
      <c r="E43" s="543" t="s">
        <v>99</v>
      </c>
      <c r="F43" s="816"/>
      <c r="G43" s="814">
        <f>IF($E43="",0,VLOOKUP(E43,EF!$B:$F,2,FALSE))</f>
        <v>0</v>
      </c>
      <c r="H43" s="682"/>
      <c r="I43" s="34"/>
      <c r="J43" s="813"/>
      <c r="K43" s="704"/>
      <c r="L43" s="887"/>
      <c r="M43" s="833">
        <f>IF(E43="",0,(IF(E43="Sonstiges","Individuell prüfen",VLOOKUP(E43,EF!$B:$F,4,FALSE))))</f>
        <v>0</v>
      </c>
      <c r="N43" s="706">
        <f>IF($E43="",0,(IF(E43="Sonstiges","Individuell prüfen",VLOOKUP(E43,EF!$B:$G,6,FALSE))))</f>
        <v>0</v>
      </c>
      <c r="O43" s="301">
        <f t="shared" ref="O43:O68" si="10">L43*F43</f>
        <v>0</v>
      </c>
      <c r="P43" s="815">
        <f t="shared" ref="P43:P68" si="11">M43*F43</f>
        <v>0</v>
      </c>
      <c r="Q43" s="683">
        <f t="shared" ref="Q43:Q68" si="12">N43*F43</f>
        <v>0</v>
      </c>
      <c r="R43" s="887">
        <f>IF($E43="",0,(IF($E43="Sonstiges","Individuell prüfen",VLOOKUP($E43,EF!$B:$H,7,FALSE))))</f>
        <v>0</v>
      </c>
      <c r="S43" s="683">
        <f t="shared" ref="S43:S68" si="13">R43*F43</f>
        <v>0</v>
      </c>
      <c r="T43" s="14"/>
      <c r="U43" s="151"/>
    </row>
    <row r="44" spans="1:21">
      <c r="A44" s="151"/>
      <c r="B44" s="14"/>
      <c r="C44" s="14"/>
      <c r="D44" s="306" t="s">
        <v>13</v>
      </c>
      <c r="E44" s="543" t="s">
        <v>99</v>
      </c>
      <c r="F44" s="816"/>
      <c r="G44" s="814">
        <f>IF($E44="",0,VLOOKUP(E44,EF!$B:$F,2,FALSE))</f>
        <v>0</v>
      </c>
      <c r="H44" s="682"/>
      <c r="I44" s="34"/>
      <c r="J44" s="813"/>
      <c r="K44" s="704"/>
      <c r="L44" s="887"/>
      <c r="M44" s="833">
        <f>IF(E44="",0,(IF(E44="Sonstiges","Individuell prüfen",VLOOKUP(E44,EF!$B:$F,4,FALSE))))</f>
        <v>0</v>
      </c>
      <c r="N44" s="706">
        <f>IF($E44="",0,(IF(E44="Sonstiges","Individuell prüfen",VLOOKUP(E44,EF!$B:$G,6,FALSE))))</f>
        <v>0</v>
      </c>
      <c r="O44" s="301">
        <f t="shared" si="10"/>
        <v>0</v>
      </c>
      <c r="P44" s="815">
        <f t="shared" si="11"/>
        <v>0</v>
      </c>
      <c r="Q44" s="683">
        <f t="shared" si="12"/>
        <v>0</v>
      </c>
      <c r="R44" s="887">
        <f>IF($E44="",0,(IF($E44="Sonstiges","Individuell prüfen",VLOOKUP($E44,EF!$B:$H,7,FALSE))))</f>
        <v>0</v>
      </c>
      <c r="S44" s="683">
        <f t="shared" si="13"/>
        <v>0</v>
      </c>
      <c r="T44" s="14"/>
      <c r="U44" s="151"/>
    </row>
    <row r="45" spans="1:21">
      <c r="A45" s="151"/>
      <c r="B45" s="14"/>
      <c r="C45" s="14"/>
      <c r="D45" s="306" t="s">
        <v>13</v>
      </c>
      <c r="E45" s="543" t="s">
        <v>99</v>
      </c>
      <c r="F45" s="816"/>
      <c r="G45" s="814">
        <f>IF($E45="",0,VLOOKUP(E45,EF!$B:$F,2,FALSE))</f>
        <v>0</v>
      </c>
      <c r="H45" s="687"/>
      <c r="I45" s="147"/>
      <c r="J45" s="817"/>
      <c r="K45" s="708"/>
      <c r="L45" s="887"/>
      <c r="M45" s="833">
        <f>IF(E45="",0,(IF(E45="Sonstiges","Individuell prüfen",VLOOKUP(E45,EF!$B:$F,4,FALSE))))</f>
        <v>0</v>
      </c>
      <c r="N45" s="706">
        <f>IF($E45="",0,(IF(E45="Sonstiges","Individuell prüfen",VLOOKUP(E45,EF!$B:$G,6,FALSE))))</f>
        <v>0</v>
      </c>
      <c r="O45" s="301">
        <f t="shared" si="10"/>
        <v>0</v>
      </c>
      <c r="P45" s="815">
        <f t="shared" si="11"/>
        <v>0</v>
      </c>
      <c r="Q45" s="683">
        <f t="shared" si="12"/>
        <v>0</v>
      </c>
      <c r="R45" s="887">
        <f>IF($E45="",0,(IF($E45="Sonstiges","Individuell prüfen",VLOOKUP($E45,EF!$B:$H,7,FALSE))))</f>
        <v>0</v>
      </c>
      <c r="S45" s="683">
        <f t="shared" si="13"/>
        <v>0</v>
      </c>
      <c r="T45" s="14"/>
      <c r="U45" s="151"/>
    </row>
    <row r="46" spans="1:21">
      <c r="A46" s="151"/>
      <c r="B46" s="14"/>
      <c r="C46" s="14"/>
      <c r="D46" s="306" t="s">
        <v>13</v>
      </c>
      <c r="E46" s="543" t="s">
        <v>99</v>
      </c>
      <c r="F46" s="816"/>
      <c r="G46" s="814">
        <f>IF($E46="",0,VLOOKUP(E46,EF!$B:$F,2,FALSE))</f>
        <v>0</v>
      </c>
      <c r="H46" s="687"/>
      <c r="I46" s="147"/>
      <c r="J46" s="817"/>
      <c r="K46" s="708"/>
      <c r="L46" s="887"/>
      <c r="M46" s="833">
        <f>IF(E46="",0,(IF(E46="Sonstiges","Individuell prüfen",VLOOKUP(E46,EF!$B:$F,4,FALSE))))</f>
        <v>0</v>
      </c>
      <c r="N46" s="706">
        <f>IF($E46="",0,(IF(E46="Sonstiges","Individuell prüfen",VLOOKUP(E46,EF!$B:$G,6,FALSE))))</f>
        <v>0</v>
      </c>
      <c r="O46" s="301">
        <f t="shared" si="10"/>
        <v>0</v>
      </c>
      <c r="P46" s="815">
        <f t="shared" si="11"/>
        <v>0</v>
      </c>
      <c r="Q46" s="683">
        <f t="shared" si="12"/>
        <v>0</v>
      </c>
      <c r="R46" s="887">
        <f>IF($E46="",0,(IF($E46="Sonstiges","Individuell prüfen",VLOOKUP($E46,EF!$B:$H,7,FALSE))))</f>
        <v>0</v>
      </c>
      <c r="S46" s="683">
        <f t="shared" si="13"/>
        <v>0</v>
      </c>
      <c r="T46" s="14"/>
      <c r="U46" s="151"/>
    </row>
    <row r="47" spans="1:21">
      <c r="A47" s="151"/>
      <c r="B47" s="14"/>
      <c r="C47" s="14"/>
      <c r="D47" s="306" t="s">
        <v>13</v>
      </c>
      <c r="E47" s="543" t="s">
        <v>99</v>
      </c>
      <c r="F47" s="816"/>
      <c r="G47" s="814">
        <f>IF($E47="",0,VLOOKUP(E47,EF!$B:$F,2,FALSE))</f>
        <v>0</v>
      </c>
      <c r="H47" s="682"/>
      <c r="I47" s="34"/>
      <c r="J47" s="813"/>
      <c r="K47" s="704"/>
      <c r="L47" s="887"/>
      <c r="M47" s="833">
        <f>IF(E47="",0,(IF(E47="Sonstiges","Individuell prüfen",VLOOKUP(E47,EF!$B:$F,4,FALSE))))</f>
        <v>0</v>
      </c>
      <c r="N47" s="706">
        <f>IF($E47="",0,(IF(E47="Sonstiges","Individuell prüfen",VLOOKUP(E47,EF!$B:$G,6,FALSE))))</f>
        <v>0</v>
      </c>
      <c r="O47" s="301">
        <f t="shared" si="10"/>
        <v>0</v>
      </c>
      <c r="P47" s="815">
        <f t="shared" si="11"/>
        <v>0</v>
      </c>
      <c r="Q47" s="683">
        <f t="shared" si="12"/>
        <v>0</v>
      </c>
      <c r="R47" s="887">
        <f>IF($E47="",0,(IF($E47="Sonstiges","Individuell prüfen",VLOOKUP($E47,EF!$B:$H,7,FALSE))))</f>
        <v>0</v>
      </c>
      <c r="S47" s="683">
        <f t="shared" si="13"/>
        <v>0</v>
      </c>
      <c r="T47" s="14"/>
      <c r="U47" s="151"/>
    </row>
    <row r="48" spans="1:21">
      <c r="A48" s="151"/>
      <c r="B48" s="14"/>
      <c r="C48" s="14"/>
      <c r="D48" s="306" t="s">
        <v>13</v>
      </c>
      <c r="E48" s="543" t="s">
        <v>99</v>
      </c>
      <c r="F48" s="816"/>
      <c r="G48" s="814">
        <f>IF($E48="",0,VLOOKUP(E48,EF!$B:$F,2,FALSE))</f>
        <v>0</v>
      </c>
      <c r="H48" s="682"/>
      <c r="I48" s="34"/>
      <c r="J48" s="813"/>
      <c r="K48" s="704"/>
      <c r="L48" s="887"/>
      <c r="M48" s="833">
        <f>IF(E48="",0,(IF(E48="Sonstiges","Individuell prüfen",VLOOKUP(E48,EF!$B:$F,4,FALSE))))</f>
        <v>0</v>
      </c>
      <c r="N48" s="706">
        <f>IF($E48="",0,(IF(E48="Sonstiges","Individuell prüfen",VLOOKUP(E48,EF!$B:$G,6,FALSE))))</f>
        <v>0</v>
      </c>
      <c r="O48" s="301">
        <f t="shared" si="10"/>
        <v>0</v>
      </c>
      <c r="P48" s="815">
        <f t="shared" si="11"/>
        <v>0</v>
      </c>
      <c r="Q48" s="683">
        <f t="shared" si="12"/>
        <v>0</v>
      </c>
      <c r="R48" s="887">
        <f>IF($E48="",0,(IF($E48="Sonstiges","Individuell prüfen",VLOOKUP($E48,EF!$B:$H,7,FALSE))))</f>
        <v>0</v>
      </c>
      <c r="S48" s="683">
        <f t="shared" si="13"/>
        <v>0</v>
      </c>
      <c r="T48" s="14"/>
      <c r="U48" s="151"/>
    </row>
    <row r="49" spans="1:21">
      <c r="A49" s="151"/>
      <c r="B49" s="14"/>
      <c r="C49" s="14"/>
      <c r="D49" s="306" t="s">
        <v>13</v>
      </c>
      <c r="E49" s="543" t="s">
        <v>99</v>
      </c>
      <c r="F49" s="816"/>
      <c r="G49" s="814">
        <f>IF($E49="",0,VLOOKUP(E49,EF!$B:$F,2,FALSE))</f>
        <v>0</v>
      </c>
      <c r="H49" s="682"/>
      <c r="I49" s="34"/>
      <c r="J49" s="813"/>
      <c r="K49" s="704"/>
      <c r="L49" s="887"/>
      <c r="M49" s="833">
        <f>IF(E49="",0,(IF(E49="Sonstiges","Individuell prüfen",VLOOKUP(E49,EF!$B:$F,4,FALSE))))</f>
        <v>0</v>
      </c>
      <c r="N49" s="706">
        <f>IF($E49="",0,(IF(E49="Sonstiges","Individuell prüfen",VLOOKUP(E49,EF!$B:$G,6,FALSE))))</f>
        <v>0</v>
      </c>
      <c r="O49" s="301">
        <f t="shared" si="10"/>
        <v>0</v>
      </c>
      <c r="P49" s="815">
        <f t="shared" si="11"/>
        <v>0</v>
      </c>
      <c r="Q49" s="683">
        <f t="shared" si="12"/>
        <v>0</v>
      </c>
      <c r="R49" s="887">
        <f>IF($E49="",0,(IF($E49="Sonstiges","Individuell prüfen",VLOOKUP($E49,EF!$B:$H,7,FALSE))))</f>
        <v>0</v>
      </c>
      <c r="S49" s="683">
        <f t="shared" si="13"/>
        <v>0</v>
      </c>
      <c r="T49" s="14"/>
      <c r="U49" s="151"/>
    </row>
    <row r="50" spans="1:21">
      <c r="A50" s="151"/>
      <c r="B50" s="14"/>
      <c r="C50" s="14"/>
      <c r="D50" s="306" t="s">
        <v>13</v>
      </c>
      <c r="E50" s="543" t="s">
        <v>99</v>
      </c>
      <c r="F50" s="816"/>
      <c r="G50" s="814">
        <f>IF($E50="",0,VLOOKUP(E50,EF!$B:$F,2,FALSE))</f>
        <v>0</v>
      </c>
      <c r="H50" s="682"/>
      <c r="I50" s="34"/>
      <c r="J50" s="813"/>
      <c r="K50" s="704"/>
      <c r="L50" s="887"/>
      <c r="M50" s="833">
        <f>IF(E50="",0,(IF(E50="Sonstiges","Individuell prüfen",VLOOKUP(E50,EF!$B:$F,4,FALSE))))</f>
        <v>0</v>
      </c>
      <c r="N50" s="706">
        <f>IF($E50="",0,(IF(E50="Sonstiges","Individuell prüfen",VLOOKUP(E50,EF!$B:$G,6,FALSE))))</f>
        <v>0</v>
      </c>
      <c r="O50" s="301">
        <f t="shared" si="10"/>
        <v>0</v>
      </c>
      <c r="P50" s="815">
        <f t="shared" si="11"/>
        <v>0</v>
      </c>
      <c r="Q50" s="683">
        <f t="shared" si="12"/>
        <v>0</v>
      </c>
      <c r="R50" s="887">
        <f>IF($E50="",0,(IF($E50="Sonstiges","Individuell prüfen",VLOOKUP($E50,EF!$B:$H,7,FALSE))))</f>
        <v>0</v>
      </c>
      <c r="S50" s="683">
        <f t="shared" si="13"/>
        <v>0</v>
      </c>
      <c r="T50" s="14"/>
      <c r="U50" s="151"/>
    </row>
    <row r="51" spans="1:21">
      <c r="A51" s="151"/>
      <c r="B51" s="14"/>
      <c r="C51" s="14"/>
      <c r="D51" s="306" t="s">
        <v>13</v>
      </c>
      <c r="E51" s="543" t="s">
        <v>99</v>
      </c>
      <c r="F51" s="816"/>
      <c r="G51" s="814">
        <f>IF($E51="",0,VLOOKUP(E51,EF!$B:$F,2,FALSE))</f>
        <v>0</v>
      </c>
      <c r="H51" s="682"/>
      <c r="I51" s="34"/>
      <c r="J51" s="813"/>
      <c r="K51" s="704"/>
      <c r="L51" s="887"/>
      <c r="M51" s="833">
        <f>IF(E51="",0,(IF(E51="Sonstiges","Individuell prüfen",VLOOKUP(E51,EF!$B:$F,4,FALSE))))</f>
        <v>0</v>
      </c>
      <c r="N51" s="706">
        <f>IF($E51="",0,(IF(E51="Sonstiges","Individuell prüfen",VLOOKUP(E51,EF!$B:$G,6,FALSE))))</f>
        <v>0</v>
      </c>
      <c r="O51" s="301">
        <f t="shared" si="10"/>
        <v>0</v>
      </c>
      <c r="P51" s="815">
        <f t="shared" si="11"/>
        <v>0</v>
      </c>
      <c r="Q51" s="683">
        <f t="shared" si="12"/>
        <v>0</v>
      </c>
      <c r="R51" s="887">
        <f>IF($E51="",0,(IF($E51="Sonstiges","Individuell prüfen",VLOOKUP($E51,EF!$B:$H,7,FALSE))))</f>
        <v>0</v>
      </c>
      <c r="S51" s="683">
        <f t="shared" si="13"/>
        <v>0</v>
      </c>
      <c r="T51" s="14"/>
      <c r="U51" s="151"/>
    </row>
    <row r="52" spans="1:21">
      <c r="A52" s="151"/>
      <c r="B52" s="14"/>
      <c r="C52" s="14"/>
      <c r="D52" s="306" t="s">
        <v>13</v>
      </c>
      <c r="E52" s="543" t="s">
        <v>99</v>
      </c>
      <c r="F52" s="816"/>
      <c r="G52" s="814">
        <f>IF($E52="",0,VLOOKUP(E52,EF!$B:$F,2,FALSE))</f>
        <v>0</v>
      </c>
      <c r="H52" s="682"/>
      <c r="I52" s="34"/>
      <c r="J52" s="813"/>
      <c r="K52" s="704"/>
      <c r="L52" s="887"/>
      <c r="M52" s="833">
        <f>IF(E52="",0,(IF(E52="Sonstiges","Individuell prüfen",VLOOKUP(E52,EF!$B:$F,4,FALSE))))</f>
        <v>0</v>
      </c>
      <c r="N52" s="706">
        <f>IF($E52="",0,(IF(E52="Sonstiges","Individuell prüfen",VLOOKUP(E52,EF!$B:$G,6,FALSE))))</f>
        <v>0</v>
      </c>
      <c r="O52" s="301">
        <f t="shared" si="10"/>
        <v>0</v>
      </c>
      <c r="P52" s="815">
        <f t="shared" si="11"/>
        <v>0</v>
      </c>
      <c r="Q52" s="683">
        <f t="shared" si="12"/>
        <v>0</v>
      </c>
      <c r="R52" s="887">
        <f>IF($E52="",0,(IF($E52="Sonstiges","Individuell prüfen",VLOOKUP($E52,EF!$B:$H,7,FALSE))))</f>
        <v>0</v>
      </c>
      <c r="S52" s="683">
        <f t="shared" si="13"/>
        <v>0</v>
      </c>
      <c r="T52" s="14"/>
      <c r="U52" s="151"/>
    </row>
    <row r="53" spans="1:21">
      <c r="A53" s="151"/>
      <c r="B53" s="14"/>
      <c r="C53" s="14"/>
      <c r="D53" s="306" t="s">
        <v>13</v>
      </c>
      <c r="E53" s="543" t="s">
        <v>99</v>
      </c>
      <c r="F53" s="816"/>
      <c r="G53" s="814">
        <f>IF($E53="",0,VLOOKUP(E53,EF!$B:$F,2,FALSE))</f>
        <v>0</v>
      </c>
      <c r="H53" s="682"/>
      <c r="I53" s="34"/>
      <c r="J53" s="813"/>
      <c r="K53" s="704"/>
      <c r="L53" s="887"/>
      <c r="M53" s="833">
        <f>IF(E53="",0,(IF(E53="Sonstiges","Individuell prüfen",VLOOKUP(E53,EF!$B:$F,4,FALSE))))</f>
        <v>0</v>
      </c>
      <c r="N53" s="706">
        <f>IF($E53="",0,(IF(E53="Sonstiges","Individuell prüfen",VLOOKUP(E53,EF!$B:$G,6,FALSE))))</f>
        <v>0</v>
      </c>
      <c r="O53" s="301">
        <f t="shared" si="10"/>
        <v>0</v>
      </c>
      <c r="P53" s="815">
        <f t="shared" si="11"/>
        <v>0</v>
      </c>
      <c r="Q53" s="683">
        <f t="shared" si="12"/>
        <v>0</v>
      </c>
      <c r="R53" s="887">
        <f>IF($E53="",0,(IF($E53="Sonstiges","Individuell prüfen",VLOOKUP($E53,EF!$B:$H,7,FALSE))))</f>
        <v>0</v>
      </c>
      <c r="S53" s="683">
        <f t="shared" si="13"/>
        <v>0</v>
      </c>
      <c r="T53" s="14"/>
      <c r="U53" s="151"/>
    </row>
    <row r="54" spans="1:21">
      <c r="A54" s="151"/>
      <c r="B54" s="14"/>
      <c r="C54" s="14"/>
      <c r="D54" s="306" t="s">
        <v>13</v>
      </c>
      <c r="E54" s="543" t="s">
        <v>99</v>
      </c>
      <c r="F54" s="816"/>
      <c r="G54" s="814">
        <f>IF($E54="",0,VLOOKUP(E54,EF!$B:$F,2,FALSE))</f>
        <v>0</v>
      </c>
      <c r="H54" s="682"/>
      <c r="I54" s="34"/>
      <c r="J54" s="813"/>
      <c r="K54" s="704"/>
      <c r="L54" s="887"/>
      <c r="M54" s="833">
        <f>IF(E54="",0,(IF(E54="Sonstiges","Individuell prüfen",VLOOKUP(E54,EF!$B:$F,4,FALSE))))</f>
        <v>0</v>
      </c>
      <c r="N54" s="706">
        <f>IF($E54="",0,(IF(E54="Sonstiges","Individuell prüfen",VLOOKUP(E54,EF!$B:$G,6,FALSE))))</f>
        <v>0</v>
      </c>
      <c r="O54" s="301">
        <f t="shared" si="10"/>
        <v>0</v>
      </c>
      <c r="P54" s="815">
        <f t="shared" si="11"/>
        <v>0</v>
      </c>
      <c r="Q54" s="683">
        <f t="shared" si="12"/>
        <v>0</v>
      </c>
      <c r="R54" s="887">
        <f>IF($E54="",0,(IF($E54="Sonstiges","Individuell prüfen",VLOOKUP($E54,EF!$B:$H,7,FALSE))))</f>
        <v>0</v>
      </c>
      <c r="S54" s="683">
        <f t="shared" si="13"/>
        <v>0</v>
      </c>
      <c r="T54" s="14"/>
      <c r="U54" s="151"/>
    </row>
    <row r="55" spans="1:21">
      <c r="A55" s="151"/>
      <c r="B55" s="14"/>
      <c r="C55" s="14"/>
      <c r="D55" s="306" t="s">
        <v>13</v>
      </c>
      <c r="E55" s="543" t="s">
        <v>99</v>
      </c>
      <c r="F55" s="816"/>
      <c r="G55" s="814">
        <f>IF($E55="",0,VLOOKUP(E55,EF!$B:$F,2,FALSE))</f>
        <v>0</v>
      </c>
      <c r="H55" s="682"/>
      <c r="I55" s="34"/>
      <c r="J55" s="813"/>
      <c r="K55" s="704"/>
      <c r="L55" s="887"/>
      <c r="M55" s="833">
        <f>IF(E55="",0,(IF(E55="Sonstiges","Individuell prüfen",VLOOKUP(E55,EF!$B:$F,4,FALSE))))</f>
        <v>0</v>
      </c>
      <c r="N55" s="706">
        <f>IF($E55="",0,(IF(E55="Sonstiges","Individuell prüfen",VLOOKUP(E55,EF!$B:$G,6,FALSE))))</f>
        <v>0</v>
      </c>
      <c r="O55" s="301">
        <f t="shared" si="10"/>
        <v>0</v>
      </c>
      <c r="P55" s="815">
        <f t="shared" si="11"/>
        <v>0</v>
      </c>
      <c r="Q55" s="683">
        <f t="shared" si="12"/>
        <v>0</v>
      </c>
      <c r="R55" s="887">
        <f>IF($E55="",0,(IF($E55="Sonstiges","Individuell prüfen",VLOOKUP($E55,EF!$B:$H,7,FALSE))))</f>
        <v>0</v>
      </c>
      <c r="S55" s="683">
        <f t="shared" si="13"/>
        <v>0</v>
      </c>
      <c r="T55" s="14"/>
      <c r="U55" s="151"/>
    </row>
    <row r="56" spans="1:21">
      <c r="A56" s="151"/>
      <c r="B56" s="14"/>
      <c r="C56" s="14"/>
      <c r="D56" s="306" t="s">
        <v>13</v>
      </c>
      <c r="E56" s="543" t="s">
        <v>99</v>
      </c>
      <c r="F56" s="816"/>
      <c r="G56" s="814">
        <f>IF($E56="",0,VLOOKUP(E56,EF!$B:$F,2,FALSE))</f>
        <v>0</v>
      </c>
      <c r="H56" s="682"/>
      <c r="I56" s="34"/>
      <c r="J56" s="813"/>
      <c r="K56" s="704"/>
      <c r="L56" s="887"/>
      <c r="M56" s="833">
        <f>IF(E56="",0,(IF(E56="Sonstiges","Individuell prüfen",VLOOKUP(E56,EF!$B:$F,4,FALSE))))</f>
        <v>0</v>
      </c>
      <c r="N56" s="706">
        <f>IF($E56="",0,(IF(E56="Sonstiges","Individuell prüfen",VLOOKUP(E56,EF!$B:$G,6,FALSE))))</f>
        <v>0</v>
      </c>
      <c r="O56" s="301">
        <f t="shared" si="10"/>
        <v>0</v>
      </c>
      <c r="P56" s="815">
        <f t="shared" si="11"/>
        <v>0</v>
      </c>
      <c r="Q56" s="683">
        <f t="shared" si="12"/>
        <v>0</v>
      </c>
      <c r="R56" s="887">
        <f>IF($E56="",0,(IF($E56="Sonstiges","Individuell prüfen",VLOOKUP($E56,EF!$B:$H,7,FALSE))))</f>
        <v>0</v>
      </c>
      <c r="S56" s="683">
        <f t="shared" si="13"/>
        <v>0</v>
      </c>
      <c r="T56" s="14"/>
      <c r="U56" s="151"/>
    </row>
    <row r="57" spans="1:21">
      <c r="A57" s="151"/>
      <c r="B57" s="14"/>
      <c r="C57" s="14"/>
      <c r="D57" s="306" t="s">
        <v>13</v>
      </c>
      <c r="E57" s="543" t="s">
        <v>99</v>
      </c>
      <c r="F57" s="816"/>
      <c r="G57" s="814">
        <f>IF($E57="",0,VLOOKUP(E57,EF!$B:$F,2,FALSE))</f>
        <v>0</v>
      </c>
      <c r="H57" s="682"/>
      <c r="I57" s="34"/>
      <c r="J57" s="813"/>
      <c r="K57" s="704"/>
      <c r="L57" s="887"/>
      <c r="M57" s="833">
        <f>IF(E57="",0,(IF(E57="Sonstiges","Individuell prüfen",VLOOKUP(E57,EF!$B:$F,4,FALSE))))</f>
        <v>0</v>
      </c>
      <c r="N57" s="706">
        <f>IF($E57="",0,(IF(E57="Sonstiges","Individuell prüfen",VLOOKUP(E57,EF!$B:$G,6,FALSE))))</f>
        <v>0</v>
      </c>
      <c r="O57" s="301">
        <f t="shared" si="10"/>
        <v>0</v>
      </c>
      <c r="P57" s="815">
        <f t="shared" si="11"/>
        <v>0</v>
      </c>
      <c r="Q57" s="683">
        <f t="shared" si="12"/>
        <v>0</v>
      </c>
      <c r="R57" s="887">
        <f>IF($E57="",0,(IF($E57="Sonstiges","Individuell prüfen",VLOOKUP($E57,EF!$B:$H,7,FALSE))))</f>
        <v>0</v>
      </c>
      <c r="S57" s="683">
        <f t="shared" si="13"/>
        <v>0</v>
      </c>
      <c r="T57" s="14"/>
      <c r="U57" s="151"/>
    </row>
    <row r="58" spans="1:21">
      <c r="A58" s="151"/>
      <c r="B58" s="14"/>
      <c r="C58" s="14"/>
      <c r="D58" s="306" t="s">
        <v>13</v>
      </c>
      <c r="E58" s="543" t="s">
        <v>99</v>
      </c>
      <c r="F58" s="816"/>
      <c r="G58" s="814">
        <f>IF($E58="",0,VLOOKUP(E58,EF!$B:$F,2,FALSE))</f>
        <v>0</v>
      </c>
      <c r="H58" s="682"/>
      <c r="I58" s="34"/>
      <c r="J58" s="813"/>
      <c r="K58" s="704"/>
      <c r="L58" s="887"/>
      <c r="M58" s="833">
        <f>IF(E58="",0,(IF(E58="Sonstiges","Individuell prüfen",VLOOKUP(E58,EF!$B:$F,4,FALSE))))</f>
        <v>0</v>
      </c>
      <c r="N58" s="706">
        <f>IF($E58="",0,(IF(E58="Sonstiges","Individuell prüfen",VLOOKUP(E58,EF!$B:$G,6,FALSE))))</f>
        <v>0</v>
      </c>
      <c r="O58" s="301">
        <f t="shared" si="10"/>
        <v>0</v>
      </c>
      <c r="P58" s="815">
        <f t="shared" si="11"/>
        <v>0</v>
      </c>
      <c r="Q58" s="683">
        <f t="shared" si="12"/>
        <v>0</v>
      </c>
      <c r="R58" s="887">
        <f>IF($E58="",0,(IF($E58="Sonstiges","Individuell prüfen",VLOOKUP($E58,EF!$B:$H,7,FALSE))))</f>
        <v>0</v>
      </c>
      <c r="S58" s="683">
        <f t="shared" si="13"/>
        <v>0</v>
      </c>
      <c r="T58" s="14"/>
      <c r="U58" s="151"/>
    </row>
    <row r="59" spans="1:21">
      <c r="A59" s="151"/>
      <c r="B59" s="14"/>
      <c r="C59" s="14"/>
      <c r="D59" s="306" t="s">
        <v>13</v>
      </c>
      <c r="E59" s="543" t="s">
        <v>99</v>
      </c>
      <c r="F59" s="816"/>
      <c r="G59" s="814">
        <f>IF($E59="",0,VLOOKUP(E59,EF!$B:$F,2,FALSE))</f>
        <v>0</v>
      </c>
      <c r="H59" s="682"/>
      <c r="I59" s="34"/>
      <c r="J59" s="813"/>
      <c r="K59" s="704"/>
      <c r="L59" s="887"/>
      <c r="M59" s="833">
        <f>IF(E59="",0,(IF(E59="Sonstiges","Individuell prüfen",VLOOKUP(E59,EF!$B:$F,4,FALSE))))</f>
        <v>0</v>
      </c>
      <c r="N59" s="706">
        <f>IF($E59="",0,(IF(E59="Sonstiges","Individuell prüfen",VLOOKUP(E59,EF!$B:$G,6,FALSE))))</f>
        <v>0</v>
      </c>
      <c r="O59" s="301">
        <f t="shared" si="10"/>
        <v>0</v>
      </c>
      <c r="P59" s="815">
        <f t="shared" si="11"/>
        <v>0</v>
      </c>
      <c r="Q59" s="683">
        <f t="shared" si="12"/>
        <v>0</v>
      </c>
      <c r="R59" s="887">
        <f>IF($E59="",0,(IF($E59="Sonstiges","Individuell prüfen",VLOOKUP($E59,EF!$B:$H,7,FALSE))))</f>
        <v>0</v>
      </c>
      <c r="S59" s="683">
        <f t="shared" si="13"/>
        <v>0</v>
      </c>
      <c r="T59" s="14"/>
      <c r="U59" s="151"/>
    </row>
    <row r="60" spans="1:21">
      <c r="A60" s="151"/>
      <c r="B60" s="14"/>
      <c r="C60" s="14"/>
      <c r="D60" s="306" t="s">
        <v>13</v>
      </c>
      <c r="E60" s="543" t="s">
        <v>99</v>
      </c>
      <c r="F60" s="816"/>
      <c r="G60" s="814">
        <f>IF($E60="",0,VLOOKUP(E60,EF!$B:$F,2,FALSE))</f>
        <v>0</v>
      </c>
      <c r="H60" s="682"/>
      <c r="I60" s="34"/>
      <c r="J60" s="813"/>
      <c r="K60" s="704"/>
      <c r="L60" s="887"/>
      <c r="M60" s="833">
        <f>IF(E60="",0,(IF(E60="Sonstiges","Individuell prüfen",VLOOKUP(E60,EF!$B:$F,4,FALSE))))</f>
        <v>0</v>
      </c>
      <c r="N60" s="706">
        <f>IF($E60="",0,(IF(E60="Sonstiges","Individuell prüfen",VLOOKUP(E60,EF!$B:$G,6,FALSE))))</f>
        <v>0</v>
      </c>
      <c r="O60" s="301">
        <f t="shared" si="10"/>
        <v>0</v>
      </c>
      <c r="P60" s="815">
        <f t="shared" si="11"/>
        <v>0</v>
      </c>
      <c r="Q60" s="683">
        <f t="shared" si="12"/>
        <v>0</v>
      </c>
      <c r="R60" s="887">
        <f>IF($E60="",0,(IF($E60="Sonstiges","Individuell prüfen",VLOOKUP($E60,EF!$B:$H,7,FALSE))))</f>
        <v>0</v>
      </c>
      <c r="S60" s="683">
        <f t="shared" si="13"/>
        <v>0</v>
      </c>
      <c r="T60" s="14"/>
      <c r="U60" s="151"/>
    </row>
    <row r="61" spans="1:21">
      <c r="A61" s="151"/>
      <c r="B61" s="14"/>
      <c r="C61" s="14"/>
      <c r="D61" s="306" t="s">
        <v>13</v>
      </c>
      <c r="E61" s="543" t="s">
        <v>99</v>
      </c>
      <c r="F61" s="816"/>
      <c r="G61" s="814">
        <f>IF($E61="",0,VLOOKUP(E61,EF!$B:$F,2,FALSE))</f>
        <v>0</v>
      </c>
      <c r="H61" s="682"/>
      <c r="I61" s="34"/>
      <c r="J61" s="813"/>
      <c r="K61" s="704"/>
      <c r="L61" s="887"/>
      <c r="M61" s="833">
        <f>IF(E61="",0,(IF(E61="Sonstiges","Individuell prüfen",VLOOKUP(E61,EF!$B:$F,4,FALSE))))</f>
        <v>0</v>
      </c>
      <c r="N61" s="706">
        <f>IF($E61="",0,(IF(E61="Sonstiges","Individuell prüfen",VLOOKUP(E61,EF!$B:$G,6,FALSE))))</f>
        <v>0</v>
      </c>
      <c r="O61" s="301">
        <f t="shared" si="10"/>
        <v>0</v>
      </c>
      <c r="P61" s="815">
        <f t="shared" si="11"/>
        <v>0</v>
      </c>
      <c r="Q61" s="683">
        <f t="shared" si="12"/>
        <v>0</v>
      </c>
      <c r="R61" s="887">
        <f>IF($E61="",0,(IF($E61="Sonstiges","Individuell prüfen",VLOOKUP($E61,EF!$B:$H,7,FALSE))))</f>
        <v>0</v>
      </c>
      <c r="S61" s="683">
        <f t="shared" si="13"/>
        <v>0</v>
      </c>
      <c r="T61" s="14"/>
      <c r="U61" s="151"/>
    </row>
    <row r="62" spans="1:21">
      <c r="A62" s="151"/>
      <c r="B62" s="14"/>
      <c r="C62" s="14"/>
      <c r="D62" s="306" t="s">
        <v>13</v>
      </c>
      <c r="E62" s="543" t="s">
        <v>99</v>
      </c>
      <c r="F62" s="816"/>
      <c r="G62" s="814">
        <f>IF($E62="",0,VLOOKUP(E62,EF!$B:$F,2,FALSE))</f>
        <v>0</v>
      </c>
      <c r="H62" s="682"/>
      <c r="I62" s="34"/>
      <c r="J62" s="813"/>
      <c r="K62" s="704"/>
      <c r="L62" s="887"/>
      <c r="M62" s="833">
        <f>IF(E62="",0,(IF(E62="Sonstiges","Individuell prüfen",VLOOKUP(E62,EF!$B:$F,4,FALSE))))</f>
        <v>0</v>
      </c>
      <c r="N62" s="706">
        <f>IF($E62="",0,(IF(E62="Sonstiges","Individuell prüfen",VLOOKUP(E62,EF!$B:$G,6,FALSE))))</f>
        <v>0</v>
      </c>
      <c r="O62" s="301">
        <f t="shared" si="10"/>
        <v>0</v>
      </c>
      <c r="P62" s="815">
        <f t="shared" si="11"/>
        <v>0</v>
      </c>
      <c r="Q62" s="683">
        <f t="shared" si="12"/>
        <v>0</v>
      </c>
      <c r="R62" s="887">
        <f>IF($E62="",0,(IF($E62="Sonstiges","Individuell prüfen",VLOOKUP($E62,EF!$B:$H,7,FALSE))))</f>
        <v>0</v>
      </c>
      <c r="S62" s="683">
        <f t="shared" si="13"/>
        <v>0</v>
      </c>
      <c r="T62" s="14"/>
      <c r="U62" s="151"/>
    </row>
    <row r="63" spans="1:21">
      <c r="A63" s="151"/>
      <c r="B63" s="14"/>
      <c r="C63" s="14"/>
      <c r="D63" s="306" t="s">
        <v>13</v>
      </c>
      <c r="E63" s="543" t="s">
        <v>99</v>
      </c>
      <c r="F63" s="816"/>
      <c r="G63" s="814">
        <f>IF($E63="",0,VLOOKUP(E63,EF!$B:$F,2,FALSE))</f>
        <v>0</v>
      </c>
      <c r="H63" s="682"/>
      <c r="I63" s="34"/>
      <c r="J63" s="813"/>
      <c r="K63" s="704"/>
      <c r="L63" s="887"/>
      <c r="M63" s="833">
        <f>IF(E63="",0,(IF(E63="Sonstiges","Individuell prüfen",VLOOKUP(E63,EF!$B:$F,4,FALSE))))</f>
        <v>0</v>
      </c>
      <c r="N63" s="706">
        <f>IF($E63="",0,(IF(E63="Sonstiges","Individuell prüfen",VLOOKUP(E63,EF!$B:$G,6,FALSE))))</f>
        <v>0</v>
      </c>
      <c r="O63" s="301">
        <f t="shared" si="10"/>
        <v>0</v>
      </c>
      <c r="P63" s="815">
        <f t="shared" si="11"/>
        <v>0</v>
      </c>
      <c r="Q63" s="683">
        <f t="shared" si="12"/>
        <v>0</v>
      </c>
      <c r="R63" s="887">
        <f>IF($E63="",0,(IF($E63="Sonstiges","Individuell prüfen",VLOOKUP($E63,EF!$B:$H,7,FALSE))))</f>
        <v>0</v>
      </c>
      <c r="S63" s="683">
        <f t="shared" si="13"/>
        <v>0</v>
      </c>
      <c r="T63" s="14"/>
      <c r="U63" s="151"/>
    </row>
    <row r="64" spans="1:21">
      <c r="A64" s="151"/>
      <c r="B64" s="14"/>
      <c r="C64" s="14"/>
      <c r="D64" s="306" t="s">
        <v>13</v>
      </c>
      <c r="E64" s="543" t="s">
        <v>99</v>
      </c>
      <c r="F64" s="816"/>
      <c r="G64" s="814">
        <f>IF($E64="",0,VLOOKUP(E64,EF!$B:$F,2,FALSE))</f>
        <v>0</v>
      </c>
      <c r="H64" s="682"/>
      <c r="I64" s="34"/>
      <c r="J64" s="813"/>
      <c r="K64" s="704"/>
      <c r="L64" s="887"/>
      <c r="M64" s="833">
        <f>IF(E64="",0,(IF(E64="Sonstiges","Individuell prüfen",VLOOKUP(E64,EF!$B:$F,4,FALSE))))</f>
        <v>0</v>
      </c>
      <c r="N64" s="706">
        <f>IF($E64="",0,(IF(E64="Sonstiges","Individuell prüfen",VLOOKUP(E64,EF!$B:$G,6,FALSE))))</f>
        <v>0</v>
      </c>
      <c r="O64" s="301">
        <f t="shared" si="10"/>
        <v>0</v>
      </c>
      <c r="P64" s="815">
        <f t="shared" si="11"/>
        <v>0</v>
      </c>
      <c r="Q64" s="683">
        <f t="shared" si="12"/>
        <v>0</v>
      </c>
      <c r="R64" s="887">
        <f>IF($E64="",0,(IF($E64="Sonstiges","Individuell prüfen",VLOOKUP($E64,EF!$B:$H,7,FALSE))))</f>
        <v>0</v>
      </c>
      <c r="S64" s="683">
        <f t="shared" si="13"/>
        <v>0</v>
      </c>
      <c r="T64" s="14"/>
      <c r="U64" s="151"/>
    </row>
    <row r="65" spans="1:21">
      <c r="A65" s="151"/>
      <c r="B65" s="14"/>
      <c r="C65" s="14"/>
      <c r="D65" s="306" t="s">
        <v>13</v>
      </c>
      <c r="E65" s="543" t="s">
        <v>99</v>
      </c>
      <c r="F65" s="544"/>
      <c r="G65" s="608">
        <f>IF($E65="",0,VLOOKUP(E65,EF!$B:$F,2,FALSE))</f>
        <v>0</v>
      </c>
      <c r="H65" s="609"/>
      <c r="I65" s="533"/>
      <c r="J65" s="534"/>
      <c r="K65" s="535"/>
      <c r="L65" s="554"/>
      <c r="M65" s="833">
        <f>IF(E65="",0,(IF(E65="Sonstiges","Individuell prüfen",VLOOKUP(E65,EF!$B:$F,4,FALSE))))</f>
        <v>0</v>
      </c>
      <c r="N65" s="611">
        <f>IF($E65="",0,(IF(E65="Sonstiges","Individuell prüfen",VLOOKUP(E65,EF!$B:$G,6,FALSE))))</f>
        <v>0</v>
      </c>
      <c r="O65" s="562">
        <f t="shared" si="10"/>
        <v>0</v>
      </c>
      <c r="P65" s="568">
        <f t="shared" si="11"/>
        <v>0</v>
      </c>
      <c r="Q65" s="536">
        <f t="shared" si="12"/>
        <v>0</v>
      </c>
      <c r="R65" s="887">
        <f>IF($E65="",0,(IF($E65="Sonstiges","Individuell prüfen",VLOOKUP($E65,EF!$B:$H,7,FALSE))))</f>
        <v>0</v>
      </c>
      <c r="S65" s="683">
        <f t="shared" si="13"/>
        <v>0</v>
      </c>
      <c r="T65" s="14"/>
      <c r="U65" s="151"/>
    </row>
    <row r="66" spans="1:21">
      <c r="A66" s="151"/>
      <c r="B66" s="14"/>
      <c r="C66" s="14"/>
      <c r="D66" s="306" t="s">
        <v>13</v>
      </c>
      <c r="E66" s="543" t="s">
        <v>99</v>
      </c>
      <c r="F66" s="816"/>
      <c r="G66" s="814">
        <f>IF($E66="",0,VLOOKUP(E66,EF!$B:$F,2,FALSE))</f>
        <v>0</v>
      </c>
      <c r="H66" s="682"/>
      <c r="I66" s="34"/>
      <c r="J66" s="813"/>
      <c r="K66" s="704"/>
      <c r="L66" s="887"/>
      <c r="M66" s="833">
        <f>IF(E66="",0,(IF(E66="Sonstiges","Individuell prüfen",VLOOKUP(E66,EF!$B:$F,4,FALSE))))</f>
        <v>0</v>
      </c>
      <c r="N66" s="706">
        <f>IF($E66="",0,(IF(E66="Sonstiges","Individuell prüfen",VLOOKUP(E66,EF!$B:$G,6,FALSE))))</f>
        <v>0</v>
      </c>
      <c r="O66" s="301">
        <f t="shared" si="10"/>
        <v>0</v>
      </c>
      <c r="P66" s="815">
        <f t="shared" si="11"/>
        <v>0</v>
      </c>
      <c r="Q66" s="683">
        <f t="shared" si="12"/>
        <v>0</v>
      </c>
      <c r="R66" s="887">
        <f>IF($E66="",0,(IF($E66="Sonstiges","Individuell prüfen",VLOOKUP($E66,EF!$B:$H,7,FALSE))))</f>
        <v>0</v>
      </c>
      <c r="S66" s="683">
        <f t="shared" si="13"/>
        <v>0</v>
      </c>
      <c r="T66" s="14"/>
      <c r="U66" s="151"/>
    </row>
    <row r="67" spans="1:21">
      <c r="A67" s="151"/>
      <c r="B67" s="14"/>
      <c r="C67" s="14"/>
      <c r="D67" s="306" t="s">
        <v>13</v>
      </c>
      <c r="E67" s="543" t="s">
        <v>99</v>
      </c>
      <c r="F67" s="816"/>
      <c r="G67" s="814">
        <f>IF($E67="",0,VLOOKUP(E67,EF!$B:$F,2,FALSE))</f>
        <v>0</v>
      </c>
      <c r="H67" s="682"/>
      <c r="I67" s="34"/>
      <c r="J67" s="813"/>
      <c r="K67" s="704"/>
      <c r="L67" s="887"/>
      <c r="M67" s="833">
        <f>IF(E67="",0,(IF(E67="Sonstiges","Individuell prüfen",VLOOKUP(E67,EF!$B:$F,4,FALSE))))</f>
        <v>0</v>
      </c>
      <c r="N67" s="706">
        <f>IF($E67="",0,(IF(E67="Sonstiges","Individuell prüfen",VLOOKUP(E67,EF!$B:$G,6,FALSE))))</f>
        <v>0</v>
      </c>
      <c r="O67" s="301">
        <f t="shared" si="10"/>
        <v>0</v>
      </c>
      <c r="P67" s="815">
        <f t="shared" si="11"/>
        <v>0</v>
      </c>
      <c r="Q67" s="683">
        <f t="shared" si="12"/>
        <v>0</v>
      </c>
      <c r="R67" s="887">
        <f>IF($E67="",0,(IF($E67="Sonstiges","Individuell prüfen",VLOOKUP($E67,EF!$B:$H,7,FALSE))))</f>
        <v>0</v>
      </c>
      <c r="S67" s="683">
        <f t="shared" si="13"/>
        <v>0</v>
      </c>
      <c r="T67" s="14"/>
      <c r="U67" s="151"/>
    </row>
    <row r="68" spans="1:21" ht="15" thickBot="1">
      <c r="A68" s="151"/>
      <c r="B68" s="14"/>
      <c r="C68" s="14"/>
      <c r="D68" s="307" t="s">
        <v>13</v>
      </c>
      <c r="E68" s="63" t="s">
        <v>99</v>
      </c>
      <c r="F68" s="43"/>
      <c r="G68" s="302">
        <f>IF($E68="",0,VLOOKUP(E68,EF!$B:$F,2,FALSE))</f>
        <v>0</v>
      </c>
      <c r="H68" s="39"/>
      <c r="I68" s="37"/>
      <c r="J68" s="38"/>
      <c r="K68" s="74"/>
      <c r="L68" s="555"/>
      <c r="M68" s="833">
        <f>IF(E68="",0,(IF(E68="Sonstiges","Individuell prüfen",VLOOKUP(E68,EF!$B:$F,4,FALSE))))</f>
        <v>0</v>
      </c>
      <c r="N68" s="557">
        <f>IF($E68="",0,(IF(E68="Sonstiges","Individuell prüfen",VLOOKUP(E68,EF!$B:$G,6,FALSE))))</f>
        <v>0</v>
      </c>
      <c r="O68" s="305">
        <f t="shared" si="10"/>
        <v>0</v>
      </c>
      <c r="P68" s="170">
        <f t="shared" si="11"/>
        <v>0</v>
      </c>
      <c r="Q68" s="171">
        <f t="shared" si="12"/>
        <v>0</v>
      </c>
      <c r="R68" s="707">
        <f>IF($E68="",0,(IF($E68="Sonstiges","Individuell prüfen",VLOOKUP($E68,EF!$B:$H,7,FALSE))))</f>
        <v>0</v>
      </c>
      <c r="S68" s="643">
        <f t="shared" si="13"/>
        <v>0</v>
      </c>
      <c r="T68" s="14"/>
      <c r="U68" s="151"/>
    </row>
    <row r="69" spans="1:21" ht="15" thickBot="1">
      <c r="A69" s="151"/>
      <c r="B69" s="14"/>
      <c r="C69" s="14"/>
      <c r="D69" s="14"/>
      <c r="E69" s="14"/>
      <c r="F69" s="14"/>
      <c r="G69" s="14"/>
      <c r="H69" s="14"/>
      <c r="I69" s="14"/>
      <c r="J69" s="14"/>
      <c r="K69" s="14"/>
      <c r="L69" s="15"/>
      <c r="M69" s="15"/>
      <c r="N69" s="15"/>
      <c r="O69" s="1046">
        <f>SUM(O42:O68)</f>
        <v>0</v>
      </c>
      <c r="P69" s="1040">
        <f>SUM(P42:P68)</f>
        <v>0</v>
      </c>
      <c r="Q69" s="1042">
        <f>SUM(Q42:Q68)</f>
        <v>0</v>
      </c>
      <c r="R69" s="178"/>
      <c r="S69" s="1042">
        <f>SUM(S42:S68)</f>
        <v>0</v>
      </c>
      <c r="T69" s="14"/>
      <c r="U69" s="151"/>
    </row>
    <row r="70" spans="1:21" ht="15" thickBot="1">
      <c r="A70" s="151"/>
      <c r="B70" s="14"/>
      <c r="C70" s="14"/>
      <c r="D70" s="14"/>
      <c r="E70" s="14"/>
      <c r="F70" s="14"/>
      <c r="G70" s="14"/>
      <c r="H70" s="14"/>
      <c r="I70" s="14"/>
      <c r="J70" s="14"/>
      <c r="K70" s="14"/>
      <c r="L70" s="15"/>
      <c r="M70" s="15"/>
      <c r="N70" s="15"/>
      <c r="O70" s="14"/>
      <c r="P70" s="14"/>
      <c r="Q70" s="14"/>
      <c r="R70" s="14"/>
      <c r="S70" s="14"/>
      <c r="T70" s="14"/>
      <c r="U70" s="151"/>
    </row>
    <row r="71" spans="1:21" ht="15" thickBot="1">
      <c r="A71" s="151"/>
      <c r="B71" s="14"/>
      <c r="C71" s="14"/>
      <c r="D71" s="14"/>
      <c r="E71" s="14"/>
      <c r="F71" s="14"/>
      <c r="G71" s="14"/>
      <c r="H71" s="14"/>
      <c r="I71" s="14"/>
      <c r="J71" s="14"/>
      <c r="K71" s="14"/>
      <c r="L71" s="1319" t="s">
        <v>170</v>
      </c>
      <c r="M71" s="1320"/>
      <c r="N71" s="1321"/>
      <c r="O71" s="178">
        <f>O69+O37</f>
        <v>0</v>
      </c>
      <c r="P71" s="1041">
        <f>P69+P37</f>
        <v>0</v>
      </c>
      <c r="Q71" s="1042">
        <f>Q69+Q37</f>
        <v>0</v>
      </c>
      <c r="R71" s="178"/>
      <c r="S71" s="1042">
        <f>S69+S37</f>
        <v>0</v>
      </c>
      <c r="T71" s="14"/>
      <c r="U71" s="151"/>
    </row>
    <row r="72" spans="1:21">
      <c r="A72" s="151"/>
      <c r="B72" s="14"/>
      <c r="C72" s="14"/>
      <c r="D72" s="14"/>
      <c r="E72" s="14"/>
      <c r="F72" s="14"/>
      <c r="G72" s="14"/>
      <c r="H72" s="14"/>
      <c r="I72" s="14"/>
      <c r="J72" s="14"/>
      <c r="K72" s="14"/>
      <c r="L72" s="15"/>
      <c r="M72" s="15"/>
      <c r="N72" s="15"/>
      <c r="O72" s="14"/>
      <c r="P72" s="14"/>
      <c r="Q72" s="14"/>
      <c r="R72" s="14"/>
      <c r="S72" s="14"/>
      <c r="T72" s="14"/>
      <c r="U72" s="151"/>
    </row>
    <row r="73" spans="1:21" ht="20.100000000000001" customHeight="1">
      <c r="A73" s="151"/>
      <c r="B73" s="151"/>
      <c r="C73" s="151"/>
      <c r="D73" s="151"/>
      <c r="E73" s="151"/>
      <c r="F73" s="151"/>
      <c r="G73" s="151"/>
      <c r="H73" s="151"/>
      <c r="I73" s="151"/>
      <c r="J73" s="151"/>
      <c r="K73" s="151"/>
      <c r="L73" s="151"/>
      <c r="M73" s="151"/>
      <c r="N73" s="151"/>
      <c r="O73" s="151"/>
      <c r="P73" s="151"/>
      <c r="Q73" s="151"/>
      <c r="R73" s="151"/>
      <c r="S73" s="151"/>
      <c r="T73" s="151"/>
      <c r="U73" s="135" t="str">
        <f>Bedienungshinweise!$K$19</f>
        <v>FutureCamp Climate 2022</v>
      </c>
    </row>
  </sheetData>
  <sheetProtection sheet="1" objects="1" scenarios="1"/>
  <mergeCells count="11">
    <mergeCell ref="C3:I3"/>
    <mergeCell ref="C5:I5"/>
    <mergeCell ref="C7:K7"/>
    <mergeCell ref="D4:I4"/>
    <mergeCell ref="C6:I6"/>
    <mergeCell ref="J6:K6"/>
    <mergeCell ref="L7:N7"/>
    <mergeCell ref="O7:Q7"/>
    <mergeCell ref="L71:N71"/>
    <mergeCell ref="L39:N39"/>
    <mergeCell ref="O39:Q39"/>
  </mergeCells>
  <dataValidations count="1">
    <dataValidation showDropDown="1" showInputMessage="1" showErrorMessage="1" sqref="F10:F36 F42:F68"/>
  </dataValidations>
  <printOptions horizontalCentered="1" verticalCentered="1"/>
  <pageMargins left="0.39370078740157483" right="0.39370078740157483" top="0.39370078740157483" bottom="0.39370078740157483" header="0.19685039370078741" footer="0.19685039370078741"/>
  <pageSetup paperSize="9" scale="3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'Projekt-Info'!$C$12:$C$17</xm:f>
          </x14:formula1>
          <xm:sqref>D10:D36 D42:D68</xm:sqref>
        </x14:dataValidation>
        <x14:dataValidation type="list" allowBlank="1" showInputMessage="1" showErrorMessage="1">
          <x14:formula1>
            <xm:f>EF!$B$42:$B$43</xm:f>
          </x14:formula1>
          <xm:sqref>E10:E36 E42:E68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77"/>
  <sheetViews>
    <sheetView zoomScale="90" zoomScaleNormal="90" workbookViewId="0">
      <selection activeCell="E10" sqref="E10"/>
    </sheetView>
  </sheetViews>
  <sheetFormatPr baseColWidth="10" defaultColWidth="7.125" defaultRowHeight="14.25" customHeight="1" outlineLevelCol="1"/>
  <cols>
    <col min="1" max="1" width="3.625" style="311" customWidth="1"/>
    <col min="2" max="2" width="8.625" style="311" customWidth="1"/>
    <col min="3" max="3" width="1.375" style="311" customWidth="1"/>
    <col min="4" max="4" width="13.875" style="311" customWidth="1"/>
    <col min="5" max="5" width="20.625" style="311" customWidth="1"/>
    <col min="6" max="6" width="14.75" style="311" customWidth="1"/>
    <col min="7" max="7" width="12.125" style="311" customWidth="1"/>
    <col min="8" max="8" width="22.25" style="311" customWidth="1" outlineLevel="1"/>
    <col min="9" max="9" width="18.875" style="311" customWidth="1" outlineLevel="1"/>
    <col min="10" max="10" width="24.375" style="311" customWidth="1" outlineLevel="1"/>
    <col min="11" max="11" width="18.875" style="311" customWidth="1"/>
    <col min="12" max="12" width="20.125" style="311" customWidth="1"/>
    <col min="13" max="13" width="8.625" style="311" customWidth="1"/>
    <col min="14" max="14" width="3.625" style="311" customWidth="1"/>
    <col min="15" max="16384" width="7.125" style="311"/>
  </cols>
  <sheetData>
    <row r="1" spans="1:14" ht="20.100000000000001" customHeight="1">
      <c r="A1" s="151"/>
      <c r="B1" s="151"/>
      <c r="C1" s="151"/>
      <c r="D1" s="151"/>
      <c r="E1" s="151"/>
      <c r="F1" s="151"/>
      <c r="G1" s="151"/>
      <c r="H1" s="151"/>
      <c r="I1" s="151"/>
      <c r="J1" s="151"/>
      <c r="K1" s="151"/>
      <c r="L1" s="151"/>
      <c r="M1" s="151"/>
      <c r="N1" s="151"/>
    </row>
    <row r="2" spans="1:14" ht="30" customHeight="1">
      <c r="A2" s="151"/>
      <c r="B2" s="14"/>
      <c r="C2" s="14"/>
      <c r="D2" s="14"/>
      <c r="E2" s="48"/>
      <c r="F2" s="48"/>
      <c r="G2" s="48"/>
      <c r="H2" s="48"/>
      <c r="I2" s="48"/>
      <c r="J2" s="669"/>
      <c r="K2" s="48"/>
      <c r="L2" s="48"/>
      <c r="M2" s="272">
        <f>Ref_Firma</f>
        <v>0</v>
      </c>
      <c r="N2" s="151"/>
    </row>
    <row r="3" spans="1:14" ht="23.25">
      <c r="A3" s="151"/>
      <c r="B3" s="14"/>
      <c r="C3" s="1291" t="s">
        <v>171</v>
      </c>
      <c r="D3" s="1291"/>
      <c r="E3" s="1291"/>
      <c r="F3" s="1291"/>
      <c r="G3" s="1291"/>
      <c r="H3" s="1291"/>
      <c r="I3" s="1291"/>
      <c r="J3" s="1291"/>
      <c r="K3" s="48"/>
      <c r="L3" s="48"/>
      <c r="M3" s="272">
        <f>Ref_Berichtsjahr</f>
        <v>0</v>
      </c>
      <c r="N3" s="151"/>
    </row>
    <row r="4" spans="1:14" ht="23.25">
      <c r="A4" s="151"/>
      <c r="B4" s="14"/>
      <c r="C4" s="1302"/>
      <c r="D4" s="1302"/>
      <c r="E4" s="1302"/>
      <c r="F4" s="1302"/>
      <c r="G4" s="1302"/>
      <c r="H4" s="1302"/>
      <c r="I4" s="1302"/>
      <c r="J4" s="1302"/>
      <c r="K4" s="48"/>
      <c r="L4" s="48"/>
      <c r="M4" s="272"/>
      <c r="N4" s="151"/>
    </row>
    <row r="5" spans="1:14" ht="23.25">
      <c r="A5" s="151"/>
      <c r="B5" s="48"/>
      <c r="C5" s="1297" t="s">
        <v>87</v>
      </c>
      <c r="D5" s="1297"/>
      <c r="E5" s="1297"/>
      <c r="F5" s="1297"/>
      <c r="G5" s="1297"/>
      <c r="H5" s="1297"/>
      <c r="I5" s="1297"/>
      <c r="J5" s="1297"/>
      <c r="K5" s="50"/>
      <c r="L5" s="51"/>
      <c r="M5" s="48"/>
      <c r="N5" s="151"/>
    </row>
    <row r="6" spans="1:14" ht="23.25">
      <c r="A6" s="151"/>
      <c r="B6" s="48"/>
      <c r="C6" s="1291"/>
      <c r="D6" s="1291"/>
      <c r="E6" s="1291"/>
      <c r="F6" s="1291"/>
      <c r="G6" s="1291"/>
      <c r="H6" s="1291"/>
      <c r="I6" s="1291"/>
      <c r="J6" s="1291"/>
      <c r="K6" s="50"/>
      <c r="L6" s="48"/>
      <c r="M6" s="48"/>
      <c r="N6" s="151"/>
    </row>
    <row r="7" spans="1:14" ht="31.5">
      <c r="A7" s="151"/>
      <c r="B7" s="14"/>
      <c r="C7" s="1292" t="s">
        <v>36</v>
      </c>
      <c r="D7" s="1292"/>
      <c r="E7" s="1292"/>
      <c r="F7" s="1292"/>
      <c r="G7" s="1292"/>
      <c r="H7" s="1292"/>
      <c r="I7" s="1292"/>
      <c r="J7" s="1292"/>
      <c r="K7" s="676" t="s">
        <v>88</v>
      </c>
      <c r="L7" s="676" t="s">
        <v>172</v>
      </c>
      <c r="M7" s="14"/>
      <c r="N7" s="151"/>
    </row>
    <row r="8" spans="1:14" ht="15" thickBot="1">
      <c r="A8" s="151"/>
      <c r="B8" s="14"/>
      <c r="C8" s="1302"/>
      <c r="D8" s="1302"/>
      <c r="E8" s="1302"/>
      <c r="F8" s="1302"/>
      <c r="G8" s="1302"/>
      <c r="H8" s="1302"/>
      <c r="I8" s="1302"/>
      <c r="J8" s="1302"/>
      <c r="K8" s="14"/>
      <c r="L8" s="14"/>
      <c r="M8" s="14"/>
      <c r="N8" s="151"/>
    </row>
    <row r="9" spans="1:14" ht="41.25" customHeight="1" thickBot="1">
      <c r="A9" s="151"/>
      <c r="B9" s="14"/>
      <c r="C9" s="14"/>
      <c r="D9" s="275" t="s">
        <v>92</v>
      </c>
      <c r="E9" s="153" t="s">
        <v>173</v>
      </c>
      <c r="F9" s="153" t="s">
        <v>603</v>
      </c>
      <c r="G9" s="155" t="s">
        <v>33</v>
      </c>
      <c r="H9" s="180" t="s">
        <v>96</v>
      </c>
      <c r="I9" s="154" t="s">
        <v>97</v>
      </c>
      <c r="J9" s="228" t="s">
        <v>98</v>
      </c>
      <c r="K9" s="72" t="s">
        <v>32</v>
      </c>
      <c r="L9" s="390" t="s">
        <v>32</v>
      </c>
      <c r="M9" s="14"/>
      <c r="N9" s="151"/>
    </row>
    <row r="10" spans="1:14">
      <c r="A10" s="151"/>
      <c r="B10" s="14"/>
      <c r="C10" s="14"/>
      <c r="D10" s="294" t="s">
        <v>13</v>
      </c>
      <c r="E10" s="924" t="s">
        <v>99</v>
      </c>
      <c r="F10" s="925"/>
      <c r="G10" s="926">
        <f>IF(E10="Sonstiges","Individuell prüfen",VLOOKUP(E10,EF!$B:$F,2,FALSE))</f>
        <v>0</v>
      </c>
      <c r="H10" s="617"/>
      <c r="I10" s="618"/>
      <c r="J10" s="619"/>
      <c r="K10" s="927">
        <f>IF(E10="",0,(IF(E10="Sonstiges","Individuell prüfen",VLOOKUP(E10,EF!$B:$G,6,FALSE))))</f>
        <v>0</v>
      </c>
      <c r="L10" s="1098">
        <f t="shared" ref="L10:L63" si="0">K10*F10</f>
        <v>0</v>
      </c>
      <c r="M10" s="14"/>
      <c r="N10" s="151"/>
    </row>
    <row r="11" spans="1:14">
      <c r="A11" s="151"/>
      <c r="B11" s="14"/>
      <c r="C11" s="14"/>
      <c r="D11" s="306" t="s">
        <v>13</v>
      </c>
      <c r="E11" s="911" t="s">
        <v>99</v>
      </c>
      <c r="F11" s="912"/>
      <c r="G11" s="922">
        <f>IF(E11="Sonstiges","Individuell prüfen",VLOOKUP(E11,EF!$B:$F,2,FALSE))</f>
        <v>0</v>
      </c>
      <c r="H11" s="187"/>
      <c r="I11" s="791"/>
      <c r="J11" s="691"/>
      <c r="K11" s="1095">
        <f>IF(E11="",0,(IF(E11="Sonstiges","Individuell prüfen",VLOOKUP(E11,EF!$B:$G,6,FALSE))))</f>
        <v>0</v>
      </c>
      <c r="L11" s="1096">
        <f t="shared" si="0"/>
        <v>0</v>
      </c>
      <c r="M11" s="14"/>
      <c r="N11" s="151"/>
    </row>
    <row r="12" spans="1:14">
      <c r="A12" s="151"/>
      <c r="B12" s="14"/>
      <c r="C12" s="14"/>
      <c r="D12" s="914" t="s">
        <v>13</v>
      </c>
      <c r="E12" s="911" t="s">
        <v>99</v>
      </c>
      <c r="F12" s="912"/>
      <c r="G12" s="922">
        <f>IF(E12="Sonstiges","Individuell prüfen",VLOOKUP(E12,EF!$B:$F,2,FALSE))</f>
        <v>0</v>
      </c>
      <c r="H12" s="187"/>
      <c r="I12" s="791"/>
      <c r="J12" s="691"/>
      <c r="K12" s="919">
        <f>IF(E12="",0,(IF(E12="Sonstiges","Individuell prüfen",VLOOKUP(E12,EF!$B:$G,6,FALSE))))</f>
        <v>0</v>
      </c>
      <c r="L12" s="1096">
        <f t="shared" si="0"/>
        <v>0</v>
      </c>
      <c r="M12" s="14"/>
      <c r="N12" s="151"/>
    </row>
    <row r="13" spans="1:14">
      <c r="A13" s="151"/>
      <c r="B13" s="14"/>
      <c r="C13" s="14"/>
      <c r="D13" s="914" t="s">
        <v>13</v>
      </c>
      <c r="E13" s="911" t="s">
        <v>99</v>
      </c>
      <c r="F13" s="912"/>
      <c r="G13" s="922">
        <f>IF(E13="Sonstiges","Individuell prüfen",VLOOKUP(E13,EF!$B:$F,2,FALSE))</f>
        <v>0</v>
      </c>
      <c r="H13" s="187"/>
      <c r="I13" s="791"/>
      <c r="J13" s="691"/>
      <c r="K13" s="919">
        <f>IF(E13="",0,(IF(E13="Sonstiges","Individuell prüfen",VLOOKUP(E13,EF!$B:$G,6,FALSE))))</f>
        <v>0</v>
      </c>
      <c r="L13" s="1096">
        <f t="shared" si="0"/>
        <v>0</v>
      </c>
      <c r="M13" s="14"/>
      <c r="N13" s="151"/>
    </row>
    <row r="14" spans="1:14">
      <c r="A14" s="151"/>
      <c r="B14" s="14"/>
      <c r="C14" s="14"/>
      <c r="D14" s="914" t="s">
        <v>13</v>
      </c>
      <c r="E14" s="911" t="s">
        <v>99</v>
      </c>
      <c r="F14" s="912"/>
      <c r="G14" s="922">
        <f>IF(E14="Sonstiges","Individuell prüfen",VLOOKUP(E14,EF!$B:$F,2,FALSE))</f>
        <v>0</v>
      </c>
      <c r="H14" s="187"/>
      <c r="I14" s="791"/>
      <c r="J14" s="691"/>
      <c r="K14" s="919">
        <f>IF(E14="",0,(IF(E14="Sonstiges","Individuell prüfen",VLOOKUP(E14,EF!$B:$G,6,FALSE))))</f>
        <v>0</v>
      </c>
      <c r="L14" s="1096">
        <f t="shared" si="0"/>
        <v>0</v>
      </c>
      <c r="M14" s="14"/>
      <c r="N14" s="151"/>
    </row>
    <row r="15" spans="1:14">
      <c r="A15" s="151"/>
      <c r="B15" s="14"/>
      <c r="C15" s="14"/>
      <c r="D15" s="914" t="s">
        <v>13</v>
      </c>
      <c r="E15" s="911" t="s">
        <v>99</v>
      </c>
      <c r="F15" s="912"/>
      <c r="G15" s="922">
        <f>IF(E15="Sonstiges","Individuell prüfen",VLOOKUP(E15,EF!$B:$F,2,FALSE))</f>
        <v>0</v>
      </c>
      <c r="H15" s="187"/>
      <c r="I15" s="791"/>
      <c r="J15" s="691"/>
      <c r="K15" s="919">
        <f>IF(E15="",0,(IF(E15="Sonstiges","Individuell prüfen",VLOOKUP(E15,EF!$B:$G,6,FALSE))))</f>
        <v>0</v>
      </c>
      <c r="L15" s="1096">
        <f t="shared" ref="L15:L39" si="1">K15*F15</f>
        <v>0</v>
      </c>
      <c r="M15" s="14"/>
      <c r="N15" s="151"/>
    </row>
    <row r="16" spans="1:14">
      <c r="A16" s="151"/>
      <c r="B16" s="14"/>
      <c r="C16" s="14"/>
      <c r="D16" s="914" t="s">
        <v>13</v>
      </c>
      <c r="E16" s="911" t="s">
        <v>99</v>
      </c>
      <c r="F16" s="912"/>
      <c r="G16" s="922">
        <f>IF(E16="Sonstiges","Individuell prüfen",VLOOKUP(E16,EF!$B:$F,2,FALSE))</f>
        <v>0</v>
      </c>
      <c r="H16" s="187"/>
      <c r="I16" s="791"/>
      <c r="J16" s="691"/>
      <c r="K16" s="919">
        <f>IF(E16="",0,(IF(E16="Sonstiges","Individuell prüfen",VLOOKUP(E16,EF!$B:$G,6,FALSE))))</f>
        <v>0</v>
      </c>
      <c r="L16" s="1096">
        <f t="shared" si="1"/>
        <v>0</v>
      </c>
      <c r="M16" s="14"/>
      <c r="N16" s="151"/>
    </row>
    <row r="17" spans="1:14">
      <c r="A17" s="151"/>
      <c r="B17" s="14"/>
      <c r="C17" s="14"/>
      <c r="D17" s="914" t="s">
        <v>13</v>
      </c>
      <c r="E17" s="911" t="s">
        <v>99</v>
      </c>
      <c r="F17" s="912"/>
      <c r="G17" s="922">
        <f>IF(E17="Sonstiges","Individuell prüfen",VLOOKUP(E17,EF!$B:$F,2,FALSE))</f>
        <v>0</v>
      </c>
      <c r="H17" s="187"/>
      <c r="I17" s="791"/>
      <c r="J17" s="691"/>
      <c r="K17" s="919">
        <f>IF(E17="",0,(IF(E17="Sonstiges","Individuell prüfen",VLOOKUP(E17,EF!$B:$G,6,FALSE))))</f>
        <v>0</v>
      </c>
      <c r="L17" s="1096">
        <f t="shared" si="1"/>
        <v>0</v>
      </c>
      <c r="M17" s="14"/>
      <c r="N17" s="151"/>
    </row>
    <row r="18" spans="1:14">
      <c r="A18" s="151"/>
      <c r="B18" s="14"/>
      <c r="C18" s="14"/>
      <c r="D18" s="914" t="s">
        <v>13</v>
      </c>
      <c r="E18" s="911" t="s">
        <v>99</v>
      </c>
      <c r="F18" s="912"/>
      <c r="G18" s="922">
        <f>IF(E18="Sonstiges","Individuell prüfen",VLOOKUP(E18,EF!$B:$F,2,FALSE))</f>
        <v>0</v>
      </c>
      <c r="H18" s="187"/>
      <c r="I18" s="791"/>
      <c r="J18" s="691"/>
      <c r="K18" s="919">
        <f>IF(E18="",0,(IF(E18="Sonstiges","Individuell prüfen",VLOOKUP(E18,EF!$B:$G,6,FALSE))))</f>
        <v>0</v>
      </c>
      <c r="L18" s="1096">
        <f t="shared" si="1"/>
        <v>0</v>
      </c>
      <c r="M18" s="14"/>
      <c r="N18" s="151"/>
    </row>
    <row r="19" spans="1:14">
      <c r="A19" s="151"/>
      <c r="B19" s="14"/>
      <c r="C19" s="14"/>
      <c r="D19" s="914" t="s">
        <v>13</v>
      </c>
      <c r="E19" s="911" t="s">
        <v>99</v>
      </c>
      <c r="F19" s="912"/>
      <c r="G19" s="922">
        <f>IF(E19="Sonstiges","Individuell prüfen",VLOOKUP(E19,EF!$B:$F,2,FALSE))</f>
        <v>0</v>
      </c>
      <c r="H19" s="187"/>
      <c r="I19" s="791"/>
      <c r="J19" s="691"/>
      <c r="K19" s="919">
        <f>IF(E19="",0,(IF(E19="Sonstiges","Individuell prüfen",VLOOKUP(E19,EF!$B:$G,6,FALSE))))</f>
        <v>0</v>
      </c>
      <c r="L19" s="1096">
        <f t="shared" si="1"/>
        <v>0</v>
      </c>
      <c r="M19" s="14"/>
      <c r="N19" s="151"/>
    </row>
    <row r="20" spans="1:14">
      <c r="A20" s="151"/>
      <c r="B20" s="14"/>
      <c r="C20" s="14"/>
      <c r="D20" s="914" t="s">
        <v>13</v>
      </c>
      <c r="E20" s="911" t="s">
        <v>99</v>
      </c>
      <c r="F20" s="912"/>
      <c r="G20" s="922">
        <f>IF(E20="Sonstiges","Individuell prüfen",VLOOKUP(E20,EF!$B:$F,2,FALSE))</f>
        <v>0</v>
      </c>
      <c r="H20" s="187"/>
      <c r="I20" s="791"/>
      <c r="J20" s="691"/>
      <c r="K20" s="919">
        <f>IF(E20="",0,(IF(E20="Sonstiges","Individuell prüfen",VLOOKUP(E20,EF!$B:$G,6,FALSE))))</f>
        <v>0</v>
      </c>
      <c r="L20" s="1096">
        <f t="shared" si="1"/>
        <v>0</v>
      </c>
      <c r="M20" s="14"/>
      <c r="N20" s="151"/>
    </row>
    <row r="21" spans="1:14">
      <c r="A21" s="151"/>
      <c r="B21" s="14"/>
      <c r="C21" s="14"/>
      <c r="D21" s="914" t="s">
        <v>13</v>
      </c>
      <c r="E21" s="911" t="s">
        <v>99</v>
      </c>
      <c r="F21" s="912"/>
      <c r="G21" s="922">
        <f>IF(E21="Sonstiges","Individuell prüfen",VLOOKUP(E21,EF!$B:$F,2,FALSE))</f>
        <v>0</v>
      </c>
      <c r="H21" s="187"/>
      <c r="I21" s="791"/>
      <c r="J21" s="691"/>
      <c r="K21" s="919">
        <f>IF(E21="",0,(IF(E21="Sonstiges","Individuell prüfen",VLOOKUP(E21,EF!$B:$G,6,FALSE))))</f>
        <v>0</v>
      </c>
      <c r="L21" s="1096">
        <f t="shared" si="1"/>
        <v>0</v>
      </c>
      <c r="M21" s="14"/>
      <c r="N21" s="151"/>
    </row>
    <row r="22" spans="1:14">
      <c r="A22" s="151"/>
      <c r="B22" s="14"/>
      <c r="C22" s="14"/>
      <c r="D22" s="914" t="s">
        <v>13</v>
      </c>
      <c r="E22" s="911" t="s">
        <v>99</v>
      </c>
      <c r="F22" s="912"/>
      <c r="G22" s="922">
        <f>IF(E22="Sonstiges","Individuell prüfen",VLOOKUP(E22,EF!$B:$F,2,FALSE))</f>
        <v>0</v>
      </c>
      <c r="H22" s="187"/>
      <c r="I22" s="791"/>
      <c r="J22" s="691"/>
      <c r="K22" s="919">
        <f>IF(E22="",0,(IF(E22="Sonstiges","Individuell prüfen",VLOOKUP(E22,EF!$B:$G,6,FALSE))))</f>
        <v>0</v>
      </c>
      <c r="L22" s="1096">
        <f t="shared" si="1"/>
        <v>0</v>
      </c>
      <c r="M22" s="14"/>
      <c r="N22" s="151"/>
    </row>
    <row r="23" spans="1:14">
      <c r="A23" s="151"/>
      <c r="B23" s="14"/>
      <c r="C23" s="14"/>
      <c r="D23" s="914" t="s">
        <v>13</v>
      </c>
      <c r="E23" s="911" t="s">
        <v>99</v>
      </c>
      <c r="F23" s="912"/>
      <c r="G23" s="922">
        <f>IF(E23="Sonstiges","Individuell prüfen",VLOOKUP(E23,EF!$B:$F,2,FALSE))</f>
        <v>0</v>
      </c>
      <c r="H23" s="187"/>
      <c r="I23" s="791"/>
      <c r="J23" s="691"/>
      <c r="K23" s="919">
        <f>IF(E23="",0,(IF(E23="Sonstiges","Individuell prüfen",VLOOKUP(E23,EF!$B:$G,6,FALSE))))</f>
        <v>0</v>
      </c>
      <c r="L23" s="1096">
        <f t="shared" si="1"/>
        <v>0</v>
      </c>
      <c r="M23" s="14"/>
      <c r="N23" s="151"/>
    </row>
    <row r="24" spans="1:14">
      <c r="A24" s="151"/>
      <c r="B24" s="14"/>
      <c r="C24" s="14"/>
      <c r="D24" s="914" t="s">
        <v>13</v>
      </c>
      <c r="E24" s="911" t="s">
        <v>99</v>
      </c>
      <c r="F24" s="912"/>
      <c r="G24" s="922">
        <f>IF(E24="Sonstiges","Individuell prüfen",VLOOKUP(E24,EF!$B:$F,2,FALSE))</f>
        <v>0</v>
      </c>
      <c r="H24" s="187"/>
      <c r="I24" s="791"/>
      <c r="J24" s="691"/>
      <c r="K24" s="919">
        <f>IF(E24="",0,(IF(E24="Sonstiges","Individuell prüfen",VLOOKUP(E24,EF!$B:$G,6,FALSE))))</f>
        <v>0</v>
      </c>
      <c r="L24" s="1096">
        <f t="shared" si="1"/>
        <v>0</v>
      </c>
      <c r="M24" s="14"/>
      <c r="N24" s="151"/>
    </row>
    <row r="25" spans="1:14">
      <c r="A25" s="151"/>
      <c r="B25" s="14"/>
      <c r="C25" s="14"/>
      <c r="D25" s="914" t="s">
        <v>13</v>
      </c>
      <c r="E25" s="911" t="s">
        <v>99</v>
      </c>
      <c r="F25" s="912"/>
      <c r="G25" s="922">
        <f>IF(E25="Sonstiges","Individuell prüfen",VLOOKUP(E25,EF!$B:$F,2,FALSE))</f>
        <v>0</v>
      </c>
      <c r="H25" s="187"/>
      <c r="I25" s="791"/>
      <c r="J25" s="691"/>
      <c r="K25" s="919">
        <f>IF(E25="",0,(IF(E25="Sonstiges","Individuell prüfen",VLOOKUP(E25,EF!$B:$G,6,FALSE))))</f>
        <v>0</v>
      </c>
      <c r="L25" s="1096">
        <f t="shared" si="1"/>
        <v>0</v>
      </c>
      <c r="M25" s="14"/>
      <c r="N25" s="151"/>
    </row>
    <row r="26" spans="1:14">
      <c r="A26" s="151"/>
      <c r="B26" s="14"/>
      <c r="C26" s="14"/>
      <c r="D26" s="914" t="s">
        <v>13</v>
      </c>
      <c r="E26" s="911" t="s">
        <v>99</v>
      </c>
      <c r="F26" s="912"/>
      <c r="G26" s="922">
        <f>IF(E26="Sonstiges","Individuell prüfen",VLOOKUP(E26,EF!$B:$F,2,FALSE))</f>
        <v>0</v>
      </c>
      <c r="H26" s="187"/>
      <c r="I26" s="791"/>
      <c r="J26" s="691"/>
      <c r="K26" s="919">
        <f>IF(E26="",0,(IF(E26="Sonstiges","Individuell prüfen",VLOOKUP(E26,EF!$B:$G,6,FALSE))))</f>
        <v>0</v>
      </c>
      <c r="L26" s="1096">
        <f t="shared" si="1"/>
        <v>0</v>
      </c>
      <c r="M26" s="14"/>
      <c r="N26" s="151"/>
    </row>
    <row r="27" spans="1:14">
      <c r="A27" s="151"/>
      <c r="B27" s="14"/>
      <c r="C27" s="14"/>
      <c r="D27" s="914" t="s">
        <v>13</v>
      </c>
      <c r="E27" s="911" t="s">
        <v>99</v>
      </c>
      <c r="F27" s="912"/>
      <c r="G27" s="922">
        <f>IF(E27="Sonstiges","Individuell prüfen",VLOOKUP(E27,EF!$B:$F,2,FALSE))</f>
        <v>0</v>
      </c>
      <c r="H27" s="187"/>
      <c r="I27" s="791"/>
      <c r="J27" s="691"/>
      <c r="K27" s="919">
        <f>IF(E27="",0,(IF(E27="Sonstiges","Individuell prüfen",VLOOKUP(E27,EF!$B:$G,6,FALSE))))</f>
        <v>0</v>
      </c>
      <c r="L27" s="1096">
        <f t="shared" si="1"/>
        <v>0</v>
      </c>
      <c r="M27" s="14"/>
      <c r="N27" s="151"/>
    </row>
    <row r="28" spans="1:14">
      <c r="A28" s="151"/>
      <c r="B28" s="14"/>
      <c r="C28" s="14"/>
      <c r="D28" s="914" t="s">
        <v>13</v>
      </c>
      <c r="E28" s="911" t="s">
        <v>99</v>
      </c>
      <c r="F28" s="912"/>
      <c r="G28" s="922">
        <f>IF(E28="Sonstiges","Individuell prüfen",VLOOKUP(E28,EF!$B:$F,2,FALSE))</f>
        <v>0</v>
      </c>
      <c r="H28" s="187"/>
      <c r="I28" s="791"/>
      <c r="J28" s="691"/>
      <c r="K28" s="919">
        <f>IF(E28="",0,(IF(E28="Sonstiges","Individuell prüfen",VLOOKUP(E28,EF!$B:$G,6,FALSE))))</f>
        <v>0</v>
      </c>
      <c r="L28" s="1096">
        <f t="shared" si="1"/>
        <v>0</v>
      </c>
      <c r="M28" s="14"/>
      <c r="N28" s="151"/>
    </row>
    <row r="29" spans="1:14">
      <c r="A29" s="151"/>
      <c r="B29" s="14"/>
      <c r="C29" s="14"/>
      <c r="D29" s="914" t="s">
        <v>13</v>
      </c>
      <c r="E29" s="911" t="s">
        <v>99</v>
      </c>
      <c r="F29" s="912"/>
      <c r="G29" s="922">
        <f>IF(E29="Sonstiges","Individuell prüfen",VLOOKUP(E29,EF!$B:$F,2,FALSE))</f>
        <v>0</v>
      </c>
      <c r="H29" s="187"/>
      <c r="I29" s="791"/>
      <c r="J29" s="691"/>
      <c r="K29" s="919">
        <f>IF(E29="",0,(IF(E29="Sonstiges","Individuell prüfen",VLOOKUP(E29,EF!$B:$G,6,FALSE))))</f>
        <v>0</v>
      </c>
      <c r="L29" s="1096">
        <f t="shared" si="1"/>
        <v>0</v>
      </c>
      <c r="M29" s="14"/>
      <c r="N29" s="151"/>
    </row>
    <row r="30" spans="1:14">
      <c r="A30" s="151"/>
      <c r="B30" s="14"/>
      <c r="C30" s="14"/>
      <c r="D30" s="914" t="s">
        <v>13</v>
      </c>
      <c r="E30" s="911" t="s">
        <v>99</v>
      </c>
      <c r="F30" s="912"/>
      <c r="G30" s="922">
        <f>IF(E30="Sonstiges","Individuell prüfen",VLOOKUP(E30,EF!$B:$F,2,FALSE))</f>
        <v>0</v>
      </c>
      <c r="H30" s="187"/>
      <c r="I30" s="791"/>
      <c r="J30" s="691"/>
      <c r="K30" s="919">
        <f>IF(E30="",0,(IF(E30="Sonstiges","Individuell prüfen",VLOOKUP(E30,EF!$B:$G,6,FALSE))))</f>
        <v>0</v>
      </c>
      <c r="L30" s="1096">
        <f t="shared" si="1"/>
        <v>0</v>
      </c>
      <c r="M30" s="14"/>
      <c r="N30" s="151"/>
    </row>
    <row r="31" spans="1:14">
      <c r="A31" s="151"/>
      <c r="B31" s="14"/>
      <c r="C31" s="14"/>
      <c r="D31" s="914" t="s">
        <v>13</v>
      </c>
      <c r="E31" s="911" t="s">
        <v>99</v>
      </c>
      <c r="F31" s="912"/>
      <c r="G31" s="922">
        <f>IF(E31="Sonstiges","Individuell prüfen",VLOOKUP(E31,EF!$B:$F,2,FALSE))</f>
        <v>0</v>
      </c>
      <c r="H31" s="187"/>
      <c r="I31" s="791"/>
      <c r="J31" s="691"/>
      <c r="K31" s="919">
        <f>IF(E31="",0,(IF(E31="Sonstiges","Individuell prüfen",VLOOKUP(E31,EF!$B:$G,6,FALSE))))</f>
        <v>0</v>
      </c>
      <c r="L31" s="1096">
        <f t="shared" si="1"/>
        <v>0</v>
      </c>
      <c r="M31" s="14"/>
      <c r="N31" s="151"/>
    </row>
    <row r="32" spans="1:14">
      <c r="A32" s="151"/>
      <c r="B32" s="14"/>
      <c r="C32" s="14"/>
      <c r="D32" s="914" t="s">
        <v>13</v>
      </c>
      <c r="E32" s="911" t="s">
        <v>99</v>
      </c>
      <c r="F32" s="912"/>
      <c r="G32" s="922">
        <f>IF(E32="Sonstiges","Individuell prüfen",VLOOKUP(E32,EF!$B:$F,2,FALSE))</f>
        <v>0</v>
      </c>
      <c r="H32" s="187"/>
      <c r="I32" s="791"/>
      <c r="J32" s="691"/>
      <c r="K32" s="919">
        <f>IF(E32="",0,(IF(E32="Sonstiges","Individuell prüfen",VLOOKUP(E32,EF!$B:$G,6,FALSE))))</f>
        <v>0</v>
      </c>
      <c r="L32" s="1096">
        <f t="shared" si="1"/>
        <v>0</v>
      </c>
      <c r="M32" s="14"/>
      <c r="N32" s="151"/>
    </row>
    <row r="33" spans="1:14">
      <c r="A33" s="151"/>
      <c r="B33" s="14"/>
      <c r="C33" s="14"/>
      <c r="D33" s="914" t="s">
        <v>13</v>
      </c>
      <c r="E33" s="911" t="s">
        <v>99</v>
      </c>
      <c r="F33" s="912"/>
      <c r="G33" s="922">
        <f>IF(E33="Sonstiges","Individuell prüfen",VLOOKUP(E33,EF!$B:$F,2,FALSE))</f>
        <v>0</v>
      </c>
      <c r="H33" s="187"/>
      <c r="I33" s="791"/>
      <c r="J33" s="691"/>
      <c r="K33" s="919">
        <f>IF(E33="",0,(IF(E33="Sonstiges","Individuell prüfen",VLOOKUP(E33,EF!$B:$G,6,FALSE))))</f>
        <v>0</v>
      </c>
      <c r="L33" s="1096">
        <f t="shared" si="1"/>
        <v>0</v>
      </c>
      <c r="M33" s="14"/>
      <c r="N33" s="151"/>
    </row>
    <row r="34" spans="1:14">
      <c r="A34" s="151"/>
      <c r="B34" s="14"/>
      <c r="C34" s="14"/>
      <c r="D34" s="914" t="s">
        <v>13</v>
      </c>
      <c r="E34" s="911" t="s">
        <v>99</v>
      </c>
      <c r="F34" s="912"/>
      <c r="G34" s="922">
        <f>IF(E34="Sonstiges","Individuell prüfen",VLOOKUP(E34,EF!$B:$F,2,FALSE))</f>
        <v>0</v>
      </c>
      <c r="H34" s="187"/>
      <c r="I34" s="791"/>
      <c r="J34" s="691"/>
      <c r="K34" s="919">
        <f>IF(E34="",0,(IF(E34="Sonstiges","Individuell prüfen",VLOOKUP(E34,EF!$B:$G,6,FALSE))))</f>
        <v>0</v>
      </c>
      <c r="L34" s="1096">
        <f t="shared" si="1"/>
        <v>0</v>
      </c>
      <c r="M34" s="14"/>
      <c r="N34" s="151"/>
    </row>
    <row r="35" spans="1:14">
      <c r="A35" s="151"/>
      <c r="B35" s="14"/>
      <c r="C35" s="14"/>
      <c r="D35" s="914" t="s">
        <v>13</v>
      </c>
      <c r="E35" s="911" t="s">
        <v>99</v>
      </c>
      <c r="F35" s="912"/>
      <c r="G35" s="922">
        <f>IF(E35="Sonstiges","Individuell prüfen",VLOOKUP(E35,EF!$B:$F,2,FALSE))</f>
        <v>0</v>
      </c>
      <c r="H35" s="187"/>
      <c r="I35" s="791"/>
      <c r="J35" s="691"/>
      <c r="K35" s="919">
        <f>IF(E35="",0,(IF(E35="Sonstiges","Individuell prüfen",VLOOKUP(E35,EF!$B:$G,6,FALSE))))</f>
        <v>0</v>
      </c>
      <c r="L35" s="1096">
        <f t="shared" si="1"/>
        <v>0</v>
      </c>
      <c r="M35" s="14"/>
      <c r="N35" s="151"/>
    </row>
    <row r="36" spans="1:14">
      <c r="A36" s="151"/>
      <c r="B36" s="14"/>
      <c r="C36" s="14"/>
      <c r="D36" s="914" t="s">
        <v>13</v>
      </c>
      <c r="E36" s="911" t="s">
        <v>99</v>
      </c>
      <c r="F36" s="912"/>
      <c r="G36" s="922">
        <f>IF(E36="Sonstiges","Individuell prüfen",VLOOKUP(E36,EF!$B:$F,2,FALSE))</f>
        <v>0</v>
      </c>
      <c r="H36" s="187"/>
      <c r="I36" s="791"/>
      <c r="J36" s="691"/>
      <c r="K36" s="919">
        <f>IF(E36="",0,(IF(E36="Sonstiges","Individuell prüfen",VLOOKUP(E36,EF!$B:$G,6,FALSE))))</f>
        <v>0</v>
      </c>
      <c r="L36" s="1096">
        <f t="shared" si="1"/>
        <v>0</v>
      </c>
      <c r="M36" s="14"/>
      <c r="N36" s="151"/>
    </row>
    <row r="37" spans="1:14">
      <c r="A37" s="151"/>
      <c r="B37" s="14"/>
      <c r="C37" s="14"/>
      <c r="D37" s="914" t="s">
        <v>13</v>
      </c>
      <c r="E37" s="911" t="s">
        <v>99</v>
      </c>
      <c r="F37" s="912"/>
      <c r="G37" s="922">
        <f>IF(E37="Sonstiges","Individuell prüfen",VLOOKUP(E37,EF!$B:$F,2,FALSE))</f>
        <v>0</v>
      </c>
      <c r="H37" s="187"/>
      <c r="I37" s="791"/>
      <c r="J37" s="691"/>
      <c r="K37" s="919">
        <f>IF(E37="",0,(IF(E37="Sonstiges","Individuell prüfen",VLOOKUP(E37,EF!$B:$G,6,FALSE))))</f>
        <v>0</v>
      </c>
      <c r="L37" s="1096">
        <f t="shared" si="1"/>
        <v>0</v>
      </c>
      <c r="M37" s="14"/>
      <c r="N37" s="151"/>
    </row>
    <row r="38" spans="1:14">
      <c r="A38" s="151"/>
      <c r="B38" s="14"/>
      <c r="C38" s="14"/>
      <c r="D38" s="914" t="s">
        <v>13</v>
      </c>
      <c r="E38" s="911" t="s">
        <v>99</v>
      </c>
      <c r="F38" s="912"/>
      <c r="G38" s="922">
        <f>IF(E38="Sonstiges","Individuell prüfen",VLOOKUP(E38,EF!$B:$F,2,FALSE))</f>
        <v>0</v>
      </c>
      <c r="H38" s="187"/>
      <c r="I38" s="791"/>
      <c r="J38" s="691"/>
      <c r="K38" s="919">
        <f>IF(E38="",0,(IF(E38="Sonstiges","Individuell prüfen",VLOOKUP(E38,EF!$B:$G,6,FALSE))))</f>
        <v>0</v>
      </c>
      <c r="L38" s="1096">
        <f t="shared" si="1"/>
        <v>0</v>
      </c>
      <c r="M38" s="14"/>
      <c r="N38" s="151"/>
    </row>
    <row r="39" spans="1:14">
      <c r="A39" s="151"/>
      <c r="B39" s="14"/>
      <c r="C39" s="14"/>
      <c r="D39" s="914" t="s">
        <v>13</v>
      </c>
      <c r="E39" s="911" t="s">
        <v>99</v>
      </c>
      <c r="F39" s="912"/>
      <c r="G39" s="922">
        <f>IF(E39="Sonstiges","Individuell prüfen",VLOOKUP(E39,EF!$B:$F,2,FALSE))</f>
        <v>0</v>
      </c>
      <c r="H39" s="187"/>
      <c r="I39" s="791"/>
      <c r="J39" s="691"/>
      <c r="K39" s="919">
        <f>IF(E39="",0,(IF(E39="Sonstiges","Individuell prüfen",VLOOKUP(E39,EF!$B:$G,6,FALSE))))</f>
        <v>0</v>
      </c>
      <c r="L39" s="1096">
        <f t="shared" si="1"/>
        <v>0</v>
      </c>
      <c r="M39" s="14"/>
      <c r="N39" s="151"/>
    </row>
    <row r="40" spans="1:14">
      <c r="A40" s="151"/>
      <c r="B40" s="14"/>
      <c r="C40" s="14"/>
      <c r="D40" s="914" t="s">
        <v>13</v>
      </c>
      <c r="E40" s="911" t="s">
        <v>99</v>
      </c>
      <c r="F40" s="912"/>
      <c r="G40" s="922">
        <f>IF(E40="Sonstiges","Individuell prüfen",VLOOKUP(E40,EF!$B:$F,2,FALSE))</f>
        <v>0</v>
      </c>
      <c r="H40" s="187"/>
      <c r="I40" s="791"/>
      <c r="J40" s="691"/>
      <c r="K40" s="919">
        <f>IF(E40="",0,(IF(E40="Sonstiges","Individuell prüfen",VLOOKUP(E40,EF!$B:$G,6,FALSE))))</f>
        <v>0</v>
      </c>
      <c r="L40" s="1096">
        <f t="shared" si="0"/>
        <v>0</v>
      </c>
      <c r="M40" s="14"/>
      <c r="N40" s="151"/>
    </row>
    <row r="41" spans="1:14">
      <c r="A41" s="151"/>
      <c r="B41" s="14"/>
      <c r="C41" s="14"/>
      <c r="D41" s="914" t="s">
        <v>13</v>
      </c>
      <c r="E41" s="911" t="s">
        <v>99</v>
      </c>
      <c r="F41" s="912"/>
      <c r="G41" s="922">
        <f>IF(E41="Sonstiges","Individuell prüfen",VLOOKUP(E41,EF!$B:$F,2,FALSE))</f>
        <v>0</v>
      </c>
      <c r="H41" s="187"/>
      <c r="I41" s="791"/>
      <c r="J41" s="691"/>
      <c r="K41" s="919">
        <f>IF(E41="",0,(IF(E41="Sonstiges","Individuell prüfen",VLOOKUP(E41,EF!$B:$G,6,FALSE))))</f>
        <v>0</v>
      </c>
      <c r="L41" s="1096">
        <f t="shared" si="0"/>
        <v>0</v>
      </c>
      <c r="M41" s="14"/>
      <c r="N41" s="151"/>
    </row>
    <row r="42" spans="1:14">
      <c r="A42" s="151"/>
      <c r="B42" s="14"/>
      <c r="C42" s="14"/>
      <c r="D42" s="914" t="s">
        <v>13</v>
      </c>
      <c r="E42" s="911" t="s">
        <v>99</v>
      </c>
      <c r="F42" s="912"/>
      <c r="G42" s="922">
        <f>IF(E42="Sonstiges","Individuell prüfen",VLOOKUP(E42,EF!$B:$F,2,FALSE))</f>
        <v>0</v>
      </c>
      <c r="H42" s="187"/>
      <c r="I42" s="791"/>
      <c r="J42" s="691"/>
      <c r="K42" s="919">
        <f>IF(E42="",0,(IF(E42="Sonstiges","Individuell prüfen",VLOOKUP(E42,EF!$B:$G,6,FALSE))))</f>
        <v>0</v>
      </c>
      <c r="L42" s="1096">
        <f t="shared" si="0"/>
        <v>0</v>
      </c>
      <c r="M42" s="14"/>
      <c r="N42" s="151"/>
    </row>
    <row r="43" spans="1:14">
      <c r="A43" s="151"/>
      <c r="B43" s="14"/>
      <c r="C43" s="14"/>
      <c r="D43" s="914" t="s">
        <v>13</v>
      </c>
      <c r="E43" s="911" t="s">
        <v>99</v>
      </c>
      <c r="F43" s="912"/>
      <c r="G43" s="922">
        <f>IF(E43="Sonstiges","Individuell prüfen",VLOOKUP(E43,EF!$B:$F,2,FALSE))</f>
        <v>0</v>
      </c>
      <c r="H43" s="187"/>
      <c r="I43" s="791"/>
      <c r="J43" s="691"/>
      <c r="K43" s="919">
        <f>IF(E43="",0,(IF(E43="Sonstiges","Individuell prüfen",VLOOKUP(E43,EF!$B:$G,6,FALSE))))</f>
        <v>0</v>
      </c>
      <c r="L43" s="1096">
        <f t="shared" si="0"/>
        <v>0</v>
      </c>
      <c r="M43" s="14"/>
      <c r="N43" s="151"/>
    </row>
    <row r="44" spans="1:14">
      <c r="A44" s="151"/>
      <c r="B44" s="14"/>
      <c r="C44" s="14"/>
      <c r="D44" s="914" t="s">
        <v>13</v>
      </c>
      <c r="E44" s="911" t="s">
        <v>99</v>
      </c>
      <c r="F44" s="912"/>
      <c r="G44" s="922">
        <f>IF(E44="Sonstiges","Individuell prüfen",VLOOKUP(E44,EF!$B:$F,2,FALSE))</f>
        <v>0</v>
      </c>
      <c r="H44" s="187"/>
      <c r="I44" s="791"/>
      <c r="J44" s="691"/>
      <c r="K44" s="919">
        <f>IF(E44="",0,(IF(E44="Sonstiges","Individuell prüfen",VLOOKUP(E44,EF!$B:$G,6,FALSE))))</f>
        <v>0</v>
      </c>
      <c r="L44" s="1096">
        <f t="shared" si="0"/>
        <v>0</v>
      </c>
      <c r="M44" s="14"/>
      <c r="N44" s="151"/>
    </row>
    <row r="45" spans="1:14">
      <c r="A45" s="151"/>
      <c r="B45" s="14"/>
      <c r="C45" s="14"/>
      <c r="D45" s="914" t="s">
        <v>13</v>
      </c>
      <c r="E45" s="911" t="s">
        <v>99</v>
      </c>
      <c r="F45" s="912"/>
      <c r="G45" s="922">
        <f>IF(E45="Sonstiges","Individuell prüfen",VLOOKUP(E45,EF!$B:$F,2,FALSE))</f>
        <v>0</v>
      </c>
      <c r="H45" s="187"/>
      <c r="I45" s="791"/>
      <c r="J45" s="691"/>
      <c r="K45" s="919">
        <f>IF(E45="",0,(IF(E45="Sonstiges","Individuell prüfen",VLOOKUP(E45,EF!$B:$G,6,FALSE))))</f>
        <v>0</v>
      </c>
      <c r="L45" s="1096">
        <f t="shared" si="0"/>
        <v>0</v>
      </c>
      <c r="M45" s="14"/>
      <c r="N45" s="151"/>
    </row>
    <row r="46" spans="1:14">
      <c r="A46" s="151"/>
      <c r="B46" s="14"/>
      <c r="C46" s="14"/>
      <c r="D46" s="914" t="s">
        <v>13</v>
      </c>
      <c r="E46" s="911" t="s">
        <v>99</v>
      </c>
      <c r="F46" s="912"/>
      <c r="G46" s="922">
        <f>IF(E46="Sonstiges","Individuell prüfen",VLOOKUP(E46,EF!$B:$F,2,FALSE))</f>
        <v>0</v>
      </c>
      <c r="H46" s="187"/>
      <c r="I46" s="791"/>
      <c r="J46" s="691"/>
      <c r="K46" s="919">
        <f>IF(E46="",0,(IF(E46="Sonstiges","Individuell prüfen",VLOOKUP(E46,EF!$B:$G,6,FALSE))))</f>
        <v>0</v>
      </c>
      <c r="L46" s="1096">
        <f t="shared" si="0"/>
        <v>0</v>
      </c>
      <c r="M46" s="14"/>
      <c r="N46" s="151"/>
    </row>
    <row r="47" spans="1:14">
      <c r="A47" s="151"/>
      <c r="B47" s="14"/>
      <c r="C47" s="14"/>
      <c r="D47" s="914" t="s">
        <v>13</v>
      </c>
      <c r="E47" s="911" t="s">
        <v>99</v>
      </c>
      <c r="F47" s="912"/>
      <c r="G47" s="922">
        <f>IF(E47="Sonstiges","Individuell prüfen",VLOOKUP(E47,EF!$B:$F,2,FALSE))</f>
        <v>0</v>
      </c>
      <c r="H47" s="187"/>
      <c r="I47" s="791"/>
      <c r="J47" s="691"/>
      <c r="K47" s="919">
        <f>IF(E47="",0,(IF(E47="Sonstiges","Individuell prüfen",VLOOKUP(E47,EF!$B:$G,6,FALSE))))</f>
        <v>0</v>
      </c>
      <c r="L47" s="1096">
        <f t="shared" si="0"/>
        <v>0</v>
      </c>
      <c r="M47" s="14"/>
      <c r="N47" s="151"/>
    </row>
    <row r="48" spans="1:14">
      <c r="A48" s="151"/>
      <c r="B48" s="14"/>
      <c r="C48" s="14"/>
      <c r="D48" s="914" t="s">
        <v>13</v>
      </c>
      <c r="E48" s="911" t="s">
        <v>99</v>
      </c>
      <c r="F48" s="912"/>
      <c r="G48" s="922">
        <f>IF(E48="Sonstiges","Individuell prüfen",VLOOKUP(E48,EF!$B:$F,2,FALSE))</f>
        <v>0</v>
      </c>
      <c r="H48" s="187"/>
      <c r="I48" s="791"/>
      <c r="J48" s="691"/>
      <c r="K48" s="919">
        <f>IF(E48="",0,(IF(E48="Sonstiges","Individuell prüfen",VLOOKUP(E48,EF!$B:$G,6,FALSE))))</f>
        <v>0</v>
      </c>
      <c r="L48" s="1096">
        <f t="shared" si="0"/>
        <v>0</v>
      </c>
      <c r="M48" s="14"/>
      <c r="N48" s="151"/>
    </row>
    <row r="49" spans="1:14">
      <c r="A49" s="151"/>
      <c r="B49" s="14"/>
      <c r="C49" s="14"/>
      <c r="D49" s="914" t="s">
        <v>13</v>
      </c>
      <c r="E49" s="911" t="s">
        <v>99</v>
      </c>
      <c r="F49" s="912"/>
      <c r="G49" s="922">
        <f>IF(E49="Sonstiges","Individuell prüfen",VLOOKUP(E49,EF!$B:$F,2,FALSE))</f>
        <v>0</v>
      </c>
      <c r="H49" s="187"/>
      <c r="I49" s="791"/>
      <c r="J49" s="691"/>
      <c r="K49" s="919">
        <f>IF(E49="",0,(IF(E49="Sonstiges","Individuell prüfen",VLOOKUP(E49,EF!$B:$G,6,FALSE))))</f>
        <v>0</v>
      </c>
      <c r="L49" s="1096">
        <f t="shared" si="0"/>
        <v>0</v>
      </c>
      <c r="M49" s="14"/>
      <c r="N49" s="151"/>
    </row>
    <row r="50" spans="1:14">
      <c r="A50" s="151"/>
      <c r="B50" s="14"/>
      <c r="C50" s="14"/>
      <c r="D50" s="914" t="s">
        <v>13</v>
      </c>
      <c r="E50" s="911" t="s">
        <v>99</v>
      </c>
      <c r="F50" s="912"/>
      <c r="G50" s="922">
        <f>IF(E50="Sonstiges","Individuell prüfen",VLOOKUP(E50,EF!$B:$F,2,FALSE))</f>
        <v>0</v>
      </c>
      <c r="H50" s="187"/>
      <c r="I50" s="791"/>
      <c r="J50" s="691"/>
      <c r="K50" s="919">
        <f>IF(E50="",0,(IF(E50="Sonstiges","Individuell prüfen",VLOOKUP(E50,EF!$B:$G,6,FALSE))))</f>
        <v>0</v>
      </c>
      <c r="L50" s="1096">
        <f t="shared" si="0"/>
        <v>0</v>
      </c>
      <c r="M50" s="14"/>
      <c r="N50" s="151"/>
    </row>
    <row r="51" spans="1:14" hidden="1">
      <c r="A51" s="151"/>
      <c r="B51" s="14"/>
      <c r="C51" s="14"/>
      <c r="D51" s="914" t="s">
        <v>13</v>
      </c>
      <c r="E51" s="911" t="s">
        <v>99</v>
      </c>
      <c r="F51" s="912"/>
      <c r="G51" s="922">
        <f>IF(E51="Sonstiges","Individuell prüfen",VLOOKUP(E51,EF!$B:$F,2,FALSE))</f>
        <v>0</v>
      </c>
      <c r="H51" s="187"/>
      <c r="I51" s="791"/>
      <c r="J51" s="691"/>
      <c r="K51" s="919">
        <f>IF(E51="",0,(IF(E51="Sonstiges","Individuell prüfen",VLOOKUP(E51,EF!$B:$G,6,FALSE))))</f>
        <v>0</v>
      </c>
      <c r="L51" s="1096">
        <f t="shared" si="0"/>
        <v>0</v>
      </c>
      <c r="M51" s="14"/>
      <c r="N51" s="151"/>
    </row>
    <row r="52" spans="1:14" hidden="1">
      <c r="A52" s="151"/>
      <c r="B52" s="14"/>
      <c r="C52" s="14"/>
      <c r="D52" s="914" t="s">
        <v>13</v>
      </c>
      <c r="E52" s="911" t="s">
        <v>99</v>
      </c>
      <c r="F52" s="912"/>
      <c r="G52" s="922">
        <f>IF(E52="Sonstiges","Individuell prüfen",VLOOKUP(E52,EF!$B:$F,2,FALSE))</f>
        <v>0</v>
      </c>
      <c r="H52" s="187"/>
      <c r="I52" s="791"/>
      <c r="J52" s="691"/>
      <c r="K52" s="919">
        <f>IF(E52="",0,(IF(E52="Sonstiges","Individuell prüfen",VLOOKUP(E52,EF!$B:$G,6,FALSE))))</f>
        <v>0</v>
      </c>
      <c r="L52" s="1096">
        <f t="shared" si="0"/>
        <v>0</v>
      </c>
      <c r="M52" s="14"/>
      <c r="N52" s="151"/>
    </row>
    <row r="53" spans="1:14" hidden="1">
      <c r="A53" s="151"/>
      <c r="B53" s="14"/>
      <c r="C53" s="14"/>
      <c r="D53" s="914" t="s">
        <v>13</v>
      </c>
      <c r="E53" s="911" t="s">
        <v>99</v>
      </c>
      <c r="F53" s="912"/>
      <c r="G53" s="922">
        <f>IF(E53="Sonstiges","Individuell prüfen",VLOOKUP(E53,EF!$B:$F,2,FALSE))</f>
        <v>0</v>
      </c>
      <c r="H53" s="187"/>
      <c r="I53" s="791"/>
      <c r="J53" s="691"/>
      <c r="K53" s="919">
        <f>IF(E53="",0,(IF(E53="Sonstiges","Individuell prüfen",VLOOKUP(E53,EF!$B:$G,6,FALSE))))</f>
        <v>0</v>
      </c>
      <c r="L53" s="1096">
        <f t="shared" si="0"/>
        <v>0</v>
      </c>
      <c r="M53" s="14"/>
      <c r="N53" s="151"/>
    </row>
    <row r="54" spans="1:14" hidden="1">
      <c r="A54" s="151"/>
      <c r="B54" s="14"/>
      <c r="C54" s="14"/>
      <c r="D54" s="914" t="s">
        <v>13</v>
      </c>
      <c r="E54" s="911" t="s">
        <v>99</v>
      </c>
      <c r="F54" s="912"/>
      <c r="G54" s="922">
        <f>IF(E54="Sonstiges","Individuell prüfen",VLOOKUP(E54,EF!$B:$F,2,FALSE))</f>
        <v>0</v>
      </c>
      <c r="H54" s="187"/>
      <c r="I54" s="791"/>
      <c r="J54" s="691"/>
      <c r="K54" s="919">
        <f>IF(E54="",0,(IF(E54="Sonstiges","Individuell prüfen",VLOOKUP(E54,EF!$B:$G,6,FALSE))))</f>
        <v>0</v>
      </c>
      <c r="L54" s="1096">
        <f t="shared" si="0"/>
        <v>0</v>
      </c>
      <c r="M54" s="14"/>
      <c r="N54" s="151"/>
    </row>
    <row r="55" spans="1:14" hidden="1">
      <c r="A55" s="151"/>
      <c r="B55" s="14"/>
      <c r="C55" s="14"/>
      <c r="D55" s="914" t="s">
        <v>13</v>
      </c>
      <c r="E55" s="911" t="s">
        <v>99</v>
      </c>
      <c r="F55" s="912"/>
      <c r="G55" s="922">
        <f>IF(E55="Sonstiges","Individuell prüfen",VLOOKUP(E55,EF!$B:$F,2,FALSE))</f>
        <v>0</v>
      </c>
      <c r="H55" s="187"/>
      <c r="I55" s="791"/>
      <c r="J55" s="691"/>
      <c r="K55" s="919">
        <f>IF(E55="",0,(IF(E55="Sonstiges","Individuell prüfen",VLOOKUP(E55,EF!$B:$G,6,FALSE))))</f>
        <v>0</v>
      </c>
      <c r="L55" s="1096">
        <f t="shared" si="0"/>
        <v>0</v>
      </c>
      <c r="M55" s="14"/>
      <c r="N55" s="151"/>
    </row>
    <row r="56" spans="1:14" hidden="1">
      <c r="A56" s="151"/>
      <c r="B56" s="14"/>
      <c r="C56" s="14"/>
      <c r="D56" s="914" t="s">
        <v>13</v>
      </c>
      <c r="E56" s="911" t="s">
        <v>99</v>
      </c>
      <c r="F56" s="912"/>
      <c r="G56" s="922">
        <f>IF(E56="Sonstiges","Individuell prüfen",VLOOKUP(E56,EF!$B:$F,2,FALSE))</f>
        <v>0</v>
      </c>
      <c r="H56" s="187"/>
      <c r="I56" s="791"/>
      <c r="J56" s="691"/>
      <c r="K56" s="919">
        <f>IF(E56="",0,(IF(E56="Sonstiges","Individuell prüfen",VLOOKUP(E56,EF!$B:$G,6,FALSE))))</f>
        <v>0</v>
      </c>
      <c r="L56" s="1096">
        <f t="shared" si="0"/>
        <v>0</v>
      </c>
      <c r="M56" s="14"/>
      <c r="N56" s="151"/>
    </row>
    <row r="57" spans="1:14" hidden="1">
      <c r="A57" s="151"/>
      <c r="B57" s="14"/>
      <c r="C57" s="14"/>
      <c r="D57" s="914" t="s">
        <v>13</v>
      </c>
      <c r="E57" s="911" t="s">
        <v>99</v>
      </c>
      <c r="F57" s="912"/>
      <c r="G57" s="922">
        <f>IF(E57="Sonstiges","Individuell prüfen",VLOOKUP(E57,EF!$B:$F,2,FALSE))</f>
        <v>0</v>
      </c>
      <c r="H57" s="187"/>
      <c r="I57" s="791"/>
      <c r="J57" s="691"/>
      <c r="K57" s="919">
        <f>IF(E57="",0,(IF(E57="Sonstiges","Individuell prüfen",VLOOKUP(E57,EF!$B:$G,6,FALSE))))</f>
        <v>0</v>
      </c>
      <c r="L57" s="1096">
        <f t="shared" si="0"/>
        <v>0</v>
      </c>
      <c r="M57" s="14"/>
      <c r="N57" s="151"/>
    </row>
    <row r="58" spans="1:14" hidden="1">
      <c r="A58" s="151"/>
      <c r="B58" s="14"/>
      <c r="C58" s="14"/>
      <c r="D58" s="914" t="s">
        <v>13</v>
      </c>
      <c r="E58" s="911" t="s">
        <v>99</v>
      </c>
      <c r="F58" s="912"/>
      <c r="G58" s="922">
        <f>IF(E58="Sonstiges","Individuell prüfen",VLOOKUP(E58,EF!$B:$F,2,FALSE))</f>
        <v>0</v>
      </c>
      <c r="H58" s="187"/>
      <c r="I58" s="791"/>
      <c r="J58" s="691"/>
      <c r="K58" s="919">
        <f>IF(E58="",0,(IF(E58="Sonstiges","Individuell prüfen",VLOOKUP(E58,EF!$B:$G,6,FALSE))))</f>
        <v>0</v>
      </c>
      <c r="L58" s="1096">
        <f t="shared" si="0"/>
        <v>0</v>
      </c>
      <c r="M58" s="14"/>
      <c r="N58" s="151"/>
    </row>
    <row r="59" spans="1:14" hidden="1">
      <c r="A59" s="151"/>
      <c r="B59" s="14"/>
      <c r="C59" s="14"/>
      <c r="D59" s="914" t="s">
        <v>13</v>
      </c>
      <c r="E59" s="911" t="s">
        <v>99</v>
      </c>
      <c r="F59" s="912"/>
      <c r="G59" s="922">
        <f>IF(E59="Sonstiges","Individuell prüfen",VLOOKUP(E59,EF!$B:$F,2,FALSE))</f>
        <v>0</v>
      </c>
      <c r="H59" s="187"/>
      <c r="I59" s="791"/>
      <c r="J59" s="691"/>
      <c r="K59" s="919">
        <f>IF(E59="",0,(IF(E59="Sonstiges","Individuell prüfen",VLOOKUP(E59,EF!$B:$G,6,FALSE))))</f>
        <v>0</v>
      </c>
      <c r="L59" s="1096">
        <f t="shared" si="0"/>
        <v>0</v>
      </c>
      <c r="M59" s="14"/>
      <c r="N59" s="151"/>
    </row>
    <row r="60" spans="1:14" hidden="1">
      <c r="A60" s="151"/>
      <c r="B60" s="14"/>
      <c r="C60" s="14"/>
      <c r="D60" s="914" t="s">
        <v>13</v>
      </c>
      <c r="E60" s="911" t="s">
        <v>99</v>
      </c>
      <c r="F60" s="912"/>
      <c r="G60" s="922">
        <f>IF(E60="Sonstiges","Individuell prüfen",VLOOKUP(E60,EF!$B:$F,2,FALSE))</f>
        <v>0</v>
      </c>
      <c r="H60" s="187"/>
      <c r="I60" s="791"/>
      <c r="J60" s="691"/>
      <c r="K60" s="919">
        <f>IF(E60="",0,(IF(E60="Sonstiges","Individuell prüfen",VLOOKUP(E60,EF!$B:$G,6,FALSE))))</f>
        <v>0</v>
      </c>
      <c r="L60" s="1096">
        <f t="shared" si="0"/>
        <v>0</v>
      </c>
      <c r="M60" s="14"/>
      <c r="N60" s="151"/>
    </row>
    <row r="61" spans="1:14" hidden="1">
      <c r="A61" s="151"/>
      <c r="B61" s="14"/>
      <c r="C61" s="14"/>
      <c r="D61" s="914" t="s">
        <v>13</v>
      </c>
      <c r="E61" s="911" t="s">
        <v>99</v>
      </c>
      <c r="F61" s="912"/>
      <c r="G61" s="922">
        <f>IF(E61="Sonstiges","Individuell prüfen",VLOOKUP(E61,EF!$B:$F,2,FALSE))</f>
        <v>0</v>
      </c>
      <c r="H61" s="187"/>
      <c r="I61" s="791"/>
      <c r="J61" s="691"/>
      <c r="K61" s="919">
        <f>IF(E61="",0,(IF(E61="Sonstiges","Individuell prüfen",VLOOKUP(E61,EF!$B:$G,6,FALSE))))</f>
        <v>0</v>
      </c>
      <c r="L61" s="1096">
        <f t="shared" si="0"/>
        <v>0</v>
      </c>
      <c r="M61" s="14"/>
      <c r="N61" s="151"/>
    </row>
    <row r="62" spans="1:14" hidden="1">
      <c r="A62" s="151"/>
      <c r="B62" s="14"/>
      <c r="C62" s="14"/>
      <c r="D62" s="914" t="s">
        <v>13</v>
      </c>
      <c r="E62" s="911" t="s">
        <v>99</v>
      </c>
      <c r="F62" s="912"/>
      <c r="G62" s="922">
        <f>IF(E62="Sonstiges","Individuell prüfen",VLOOKUP(E62,EF!$B:$F,2,FALSE))</f>
        <v>0</v>
      </c>
      <c r="H62" s="187"/>
      <c r="I62" s="791"/>
      <c r="J62" s="691"/>
      <c r="K62" s="919">
        <f>IF(E62="",0,(IF(E62="Sonstiges","Individuell prüfen",VLOOKUP(E62,EF!$B:$G,6,FALSE))))</f>
        <v>0</v>
      </c>
      <c r="L62" s="1096">
        <f t="shared" si="0"/>
        <v>0</v>
      </c>
      <c r="M62" s="14"/>
      <c r="N62" s="151"/>
    </row>
    <row r="63" spans="1:14" hidden="1">
      <c r="A63" s="151"/>
      <c r="B63" s="14"/>
      <c r="C63" s="14"/>
      <c r="D63" s="914" t="s">
        <v>13</v>
      </c>
      <c r="E63" s="911" t="s">
        <v>99</v>
      </c>
      <c r="F63" s="912"/>
      <c r="G63" s="922">
        <f>IF(E63="Sonstiges","Individuell prüfen",VLOOKUP(E63,EF!$B:$F,2,FALSE))</f>
        <v>0</v>
      </c>
      <c r="H63" s="187"/>
      <c r="I63" s="791"/>
      <c r="J63" s="691"/>
      <c r="K63" s="919">
        <f>IF(E63="",0,(IF(E63="Sonstiges","Individuell prüfen",VLOOKUP(E63,EF!$B:$G,6,FALSE))))</f>
        <v>0</v>
      </c>
      <c r="L63" s="1096">
        <f t="shared" si="0"/>
        <v>0</v>
      </c>
      <c r="M63" s="14"/>
      <c r="N63" s="151"/>
    </row>
    <row r="64" spans="1:14" hidden="1">
      <c r="A64" s="151"/>
      <c r="B64" s="14"/>
      <c r="C64" s="14"/>
      <c r="D64" s="914" t="s">
        <v>13</v>
      </c>
      <c r="E64" s="911" t="s">
        <v>99</v>
      </c>
      <c r="F64" s="912"/>
      <c r="G64" s="922">
        <f>IF(E64="Sonstiges","Individuell prüfen",VLOOKUP(E64,EF!$B:$F,2,FALSE))</f>
        <v>0</v>
      </c>
      <c r="H64" s="187"/>
      <c r="I64" s="791"/>
      <c r="J64" s="691"/>
      <c r="K64" s="919">
        <f>IF(E64="",0,(IF(E64="Sonstiges","Individuell prüfen",VLOOKUP(E64,EF!$B:$G,6,FALSE))))</f>
        <v>0</v>
      </c>
      <c r="L64" s="1096">
        <f t="shared" ref="L64:L74" si="2">K64*F64</f>
        <v>0</v>
      </c>
      <c r="M64" s="14"/>
      <c r="N64" s="151"/>
    </row>
    <row r="65" spans="1:14" hidden="1">
      <c r="A65" s="151"/>
      <c r="B65" s="14"/>
      <c r="C65" s="14"/>
      <c r="D65" s="914" t="s">
        <v>13</v>
      </c>
      <c r="E65" s="911" t="s">
        <v>99</v>
      </c>
      <c r="F65" s="912"/>
      <c r="G65" s="922">
        <f>IF(E65="Sonstiges","Individuell prüfen",VLOOKUP(E65,EF!$B:$F,2,FALSE))</f>
        <v>0</v>
      </c>
      <c r="H65" s="187"/>
      <c r="I65" s="791"/>
      <c r="J65" s="691"/>
      <c r="K65" s="919">
        <f>IF(E65="",0,(IF(E65="Sonstiges","Individuell prüfen",VLOOKUP(E65,EF!$B:$G,6,FALSE))))</f>
        <v>0</v>
      </c>
      <c r="L65" s="1096">
        <f t="shared" si="2"/>
        <v>0</v>
      </c>
      <c r="M65" s="14"/>
      <c r="N65" s="151"/>
    </row>
    <row r="66" spans="1:14" hidden="1">
      <c r="A66" s="151"/>
      <c r="B66" s="14"/>
      <c r="C66" s="14"/>
      <c r="D66" s="914" t="s">
        <v>13</v>
      </c>
      <c r="E66" s="911" t="s">
        <v>99</v>
      </c>
      <c r="F66" s="912"/>
      <c r="G66" s="922">
        <f>IF(E66="Sonstiges","Individuell prüfen",VLOOKUP(E66,EF!$B:$F,2,FALSE))</f>
        <v>0</v>
      </c>
      <c r="H66" s="187"/>
      <c r="I66" s="791"/>
      <c r="J66" s="691"/>
      <c r="K66" s="919">
        <f>IF(E66="",0,(IF(E66="Sonstiges","Individuell prüfen",VLOOKUP(E66,EF!$B:$G,6,FALSE))))</f>
        <v>0</v>
      </c>
      <c r="L66" s="1096">
        <f t="shared" si="2"/>
        <v>0</v>
      </c>
      <c r="M66" s="14"/>
      <c r="N66" s="151"/>
    </row>
    <row r="67" spans="1:14" hidden="1">
      <c r="A67" s="151"/>
      <c r="B67" s="14"/>
      <c r="C67" s="14"/>
      <c r="D67" s="914" t="s">
        <v>13</v>
      </c>
      <c r="E67" s="911" t="s">
        <v>99</v>
      </c>
      <c r="F67" s="912"/>
      <c r="G67" s="922">
        <f>IF(E67="Sonstiges","Individuell prüfen",VLOOKUP(E67,EF!$B:$F,2,FALSE))</f>
        <v>0</v>
      </c>
      <c r="H67" s="187"/>
      <c r="I67" s="791"/>
      <c r="J67" s="691"/>
      <c r="K67" s="919">
        <f>IF(E67="",0,(IF(E67="Sonstiges","Individuell prüfen",VLOOKUP(E67,EF!$B:$G,6,FALSE))))</f>
        <v>0</v>
      </c>
      <c r="L67" s="1096">
        <f t="shared" si="2"/>
        <v>0</v>
      </c>
      <c r="M67" s="14"/>
      <c r="N67" s="151"/>
    </row>
    <row r="68" spans="1:14" hidden="1">
      <c r="A68" s="151"/>
      <c r="B68" s="14"/>
      <c r="C68" s="14"/>
      <c r="D68" s="914" t="s">
        <v>13</v>
      </c>
      <c r="E68" s="911" t="s">
        <v>99</v>
      </c>
      <c r="F68" s="912"/>
      <c r="G68" s="922">
        <f>IF(E68="Sonstiges","Individuell prüfen",VLOOKUP(E68,EF!$B:$F,2,FALSE))</f>
        <v>0</v>
      </c>
      <c r="H68" s="921"/>
      <c r="I68" s="913"/>
      <c r="J68" s="918"/>
      <c r="K68" s="919">
        <f>IF(E68="",0,(IF(E68="Sonstiges","Individuell prüfen",VLOOKUP(E68,EF!$B:$G,6,FALSE))))</f>
        <v>0</v>
      </c>
      <c r="L68" s="1096">
        <f t="shared" si="2"/>
        <v>0</v>
      </c>
      <c r="M68" s="14"/>
      <c r="N68" s="151"/>
    </row>
    <row r="69" spans="1:14" hidden="1">
      <c r="A69" s="151"/>
      <c r="B69" s="14"/>
      <c r="C69" s="14"/>
      <c r="D69" s="914" t="s">
        <v>13</v>
      </c>
      <c r="E69" s="911" t="s">
        <v>99</v>
      </c>
      <c r="F69" s="912"/>
      <c r="G69" s="922">
        <f>IF(E69="Sonstiges","Individuell prüfen",VLOOKUP(E69,EF!$B:$F,2,FALSE))</f>
        <v>0</v>
      </c>
      <c r="H69" s="921"/>
      <c r="I69" s="913"/>
      <c r="J69" s="918"/>
      <c r="K69" s="919">
        <f>IF(E69="",0,(IF(E69="Sonstiges","Individuell prüfen",VLOOKUP(E69,EF!$B:$G,6,FALSE))))</f>
        <v>0</v>
      </c>
      <c r="L69" s="1096">
        <f t="shared" si="2"/>
        <v>0</v>
      </c>
      <c r="M69" s="14"/>
      <c r="N69" s="151"/>
    </row>
    <row r="70" spans="1:14" hidden="1">
      <c r="A70" s="151"/>
      <c r="B70" s="14"/>
      <c r="C70" s="14"/>
      <c r="D70" s="914" t="s">
        <v>13</v>
      </c>
      <c r="E70" s="911" t="s">
        <v>99</v>
      </c>
      <c r="F70" s="912"/>
      <c r="G70" s="922">
        <f>IF(E70="Sonstiges","Individuell prüfen",VLOOKUP(E70,EF!$B:$F,2,FALSE))</f>
        <v>0</v>
      </c>
      <c r="H70" s="187"/>
      <c r="I70" s="791"/>
      <c r="J70" s="691"/>
      <c r="K70" s="919">
        <f>IF(E70="",0,(IF(E70="Sonstiges","Individuell prüfen",VLOOKUP(E70,EF!$B:$G,6,FALSE))))</f>
        <v>0</v>
      </c>
      <c r="L70" s="1096">
        <f t="shared" si="2"/>
        <v>0</v>
      </c>
      <c r="M70" s="14"/>
      <c r="N70" s="151"/>
    </row>
    <row r="71" spans="1:14" hidden="1">
      <c r="A71" s="151"/>
      <c r="B71" s="14"/>
      <c r="C71" s="14"/>
      <c r="D71" s="914" t="s">
        <v>13</v>
      </c>
      <c r="E71" s="911" t="s">
        <v>99</v>
      </c>
      <c r="F71" s="912"/>
      <c r="G71" s="922">
        <f>IF(E71="Sonstiges","Individuell prüfen",VLOOKUP(E71,EF!$B:$F,2,FALSE))</f>
        <v>0</v>
      </c>
      <c r="H71" s="187"/>
      <c r="I71" s="791"/>
      <c r="J71" s="691"/>
      <c r="K71" s="919">
        <f>IF(E71="",0,(IF(E71="Sonstiges","Individuell prüfen",VLOOKUP(E71,EF!$B:$G,6,FALSE))))</f>
        <v>0</v>
      </c>
      <c r="L71" s="1096">
        <f t="shared" si="2"/>
        <v>0</v>
      </c>
      <c r="M71" s="14"/>
      <c r="N71" s="151"/>
    </row>
    <row r="72" spans="1:14" hidden="1">
      <c r="A72" s="151"/>
      <c r="B72" s="14"/>
      <c r="C72" s="14"/>
      <c r="D72" s="914" t="s">
        <v>13</v>
      </c>
      <c r="E72" s="911" t="s">
        <v>99</v>
      </c>
      <c r="F72" s="912"/>
      <c r="G72" s="922">
        <f>IF(E72="Sonstiges","Individuell prüfen",VLOOKUP(E72,EF!$B:$F,2,FALSE))</f>
        <v>0</v>
      </c>
      <c r="H72" s="187"/>
      <c r="I72" s="791"/>
      <c r="J72" s="691"/>
      <c r="K72" s="919">
        <f>IF(E72="",0,(IF(E72="Sonstiges","Individuell prüfen",VLOOKUP(E72,EF!$B:$G,6,FALSE))))</f>
        <v>0</v>
      </c>
      <c r="L72" s="1096">
        <f t="shared" si="2"/>
        <v>0</v>
      </c>
      <c r="M72" s="14"/>
      <c r="N72" s="151"/>
    </row>
    <row r="73" spans="1:14" hidden="1">
      <c r="A73" s="151"/>
      <c r="B73" s="14"/>
      <c r="C73" s="14"/>
      <c r="D73" s="914" t="s">
        <v>13</v>
      </c>
      <c r="E73" s="911" t="s">
        <v>99</v>
      </c>
      <c r="F73" s="912"/>
      <c r="G73" s="922">
        <f>IF(E73="Sonstiges","Individuell prüfen",VLOOKUP(E73,EF!$B:$F,2,FALSE))</f>
        <v>0</v>
      </c>
      <c r="H73" s="187"/>
      <c r="I73" s="791"/>
      <c r="J73" s="691"/>
      <c r="K73" s="919">
        <f>IF(E73="",0,(IF(E73="Sonstiges","Individuell prüfen",VLOOKUP(E73,EF!$B:$G,6,FALSE))))</f>
        <v>0</v>
      </c>
      <c r="L73" s="1096">
        <f t="shared" si="2"/>
        <v>0</v>
      </c>
      <c r="M73" s="14"/>
      <c r="N73" s="151"/>
    </row>
    <row r="74" spans="1:14" ht="15" thickBot="1">
      <c r="A74" s="151"/>
      <c r="B74" s="14"/>
      <c r="C74" s="14"/>
      <c r="D74" s="915" t="s">
        <v>13</v>
      </c>
      <c r="E74" s="916" t="s">
        <v>99</v>
      </c>
      <c r="F74" s="917"/>
      <c r="G74" s="923">
        <f>IF(E74="Sonstiges","Individuell prüfen",VLOOKUP(E74,EF!$B:$F,2,FALSE))</f>
        <v>0</v>
      </c>
      <c r="H74" s="188"/>
      <c r="I74" s="71"/>
      <c r="J74" s="191"/>
      <c r="K74" s="920">
        <f>IF(E74="",0,(IF(E74="Sonstiges","Individuell prüfen",VLOOKUP(E74,EF!$B:$G,6,FALSE))))</f>
        <v>0</v>
      </c>
      <c r="L74" s="1099">
        <f t="shared" si="2"/>
        <v>0</v>
      </c>
      <c r="M74" s="14"/>
      <c r="N74" s="151"/>
    </row>
    <row r="75" spans="1:14" ht="24.75" customHeight="1" thickBot="1">
      <c r="A75" s="151"/>
      <c r="B75" s="14"/>
      <c r="C75" s="14"/>
      <c r="D75" s="339"/>
      <c r="E75" s="339"/>
      <c r="F75" s="339"/>
      <c r="G75" s="339"/>
      <c r="H75" s="339"/>
      <c r="I75" s="339"/>
      <c r="J75" s="339"/>
      <c r="K75" s="677"/>
      <c r="L75" s="1097">
        <f>SUM(L10:L74)</f>
        <v>0</v>
      </c>
      <c r="M75" s="14"/>
      <c r="N75" s="151"/>
    </row>
    <row r="76" spans="1:14">
      <c r="A76" s="151"/>
      <c r="B76" s="14"/>
      <c r="C76" s="14"/>
      <c r="D76" s="14"/>
      <c r="E76" s="14"/>
      <c r="F76" s="14"/>
      <c r="G76" s="14"/>
      <c r="H76" s="14"/>
      <c r="I76" s="14"/>
      <c r="J76" s="14"/>
      <c r="K76" s="14"/>
      <c r="L76" s="14"/>
      <c r="M76" s="14"/>
      <c r="N76" s="151"/>
    </row>
    <row r="77" spans="1:14" ht="20.100000000000001" customHeight="1">
      <c r="A77" s="151"/>
      <c r="B77" s="151"/>
      <c r="C77" s="151"/>
      <c r="D77" s="151"/>
      <c r="E77" s="151"/>
      <c r="F77" s="151"/>
      <c r="G77" s="151"/>
      <c r="H77" s="151"/>
      <c r="I77" s="151"/>
      <c r="J77" s="151"/>
      <c r="K77" s="151"/>
      <c r="L77" s="151"/>
      <c r="M77" s="151"/>
      <c r="N77" s="135" t="str">
        <f>Bedienungshinweise!$K$19</f>
        <v>FutureCamp Climate 2022</v>
      </c>
    </row>
  </sheetData>
  <sheetProtection sheet="1" objects="1" scenarios="1"/>
  <mergeCells count="6">
    <mergeCell ref="C8:J8"/>
    <mergeCell ref="C3:J3"/>
    <mergeCell ref="C4:J4"/>
    <mergeCell ref="C5:J5"/>
    <mergeCell ref="C6:J6"/>
    <mergeCell ref="C7:J7"/>
  </mergeCells>
  <phoneticPr fontId="110" type="noConversion"/>
  <dataValidations count="1">
    <dataValidation showDropDown="1" showInputMessage="1" showErrorMessage="1" sqref="F10:F74"/>
  </dataValidations>
  <printOptions horizontalCentered="1" verticalCentered="1"/>
  <pageMargins left="0.39370078740157483" right="0.39370078740157483" top="0.39370078740157483" bottom="0.39370078740157483" header="0.19685039370078741" footer="0.19685039370078741"/>
  <pageSetup paperSize="9" scale="62" orientation="landscape" verticalDpi="601"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'Projekt-Info'!$C$12:$C$17</xm:f>
          </x14:formula1>
          <xm:sqref>D10:D74</xm:sqref>
        </x14:dataValidation>
        <x14:dataValidation type="list" allowBlank="1" showInputMessage="1" showErrorMessage="1">
          <x14:formula1>
            <xm:f>EF!$B$127:$B$187</xm:f>
          </x14:formula1>
          <xm:sqref>E10:E74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50"/>
  <sheetViews>
    <sheetView zoomScale="90" zoomScaleNormal="90" workbookViewId="0">
      <selection activeCell="D10" sqref="D10"/>
    </sheetView>
  </sheetViews>
  <sheetFormatPr baseColWidth="10" defaultColWidth="10.875" defaultRowHeight="14.25" outlineLevelCol="1"/>
  <cols>
    <col min="1" max="1" width="3.625" style="19" customWidth="1"/>
    <col min="2" max="2" width="8.625" style="19" customWidth="1"/>
    <col min="3" max="3" width="1.75" style="19" customWidth="1"/>
    <col min="4" max="4" width="13.25" style="19" customWidth="1"/>
    <col min="5" max="5" width="10.875" style="19"/>
    <col min="6" max="6" width="22.375" style="19" customWidth="1"/>
    <col min="7" max="7" width="27.875" style="19" customWidth="1" outlineLevel="1"/>
    <col min="8" max="8" width="28.875" style="19" customWidth="1" outlineLevel="1"/>
    <col min="9" max="9" width="27.125" style="19" customWidth="1" outlineLevel="1"/>
    <col min="10" max="10" width="18.125" style="19" customWidth="1"/>
    <col min="11" max="11" width="14.75" style="19" customWidth="1"/>
    <col min="12" max="12" width="8.625" style="19" customWidth="1"/>
    <col min="13" max="13" width="3.625" style="19" customWidth="1"/>
    <col min="14" max="16384" width="10.875" style="19"/>
  </cols>
  <sheetData>
    <row r="1" spans="1:13" ht="20.100000000000001" customHeight="1">
      <c r="A1" s="151"/>
      <c r="B1" s="151"/>
      <c r="C1" s="151"/>
      <c r="D1" s="151"/>
      <c r="E1" s="151"/>
      <c r="F1" s="151"/>
      <c r="G1" s="151"/>
      <c r="H1" s="151"/>
      <c r="I1" s="151"/>
      <c r="J1" s="151"/>
      <c r="K1" s="151"/>
      <c r="L1" s="151"/>
      <c r="M1" s="151"/>
    </row>
    <row r="2" spans="1:13" ht="30" customHeight="1">
      <c r="A2" s="151"/>
      <c r="B2" s="14"/>
      <c r="C2" s="14"/>
      <c r="D2" s="14"/>
      <c r="E2" s="48"/>
      <c r="F2" s="48"/>
      <c r="G2" s="48"/>
      <c r="H2" s="48"/>
      <c r="I2" s="48"/>
      <c r="J2" s="48"/>
      <c r="K2" s="48"/>
      <c r="L2" s="272">
        <f>Ref_Firma</f>
        <v>0</v>
      </c>
      <c r="M2" s="151"/>
    </row>
    <row r="3" spans="1:13" ht="23.25">
      <c r="A3" s="151"/>
      <c r="B3" s="48"/>
      <c r="C3" s="1291" t="s">
        <v>248</v>
      </c>
      <c r="D3" s="1291"/>
      <c r="E3" s="1291"/>
      <c r="F3" s="1291"/>
      <c r="G3" s="1291"/>
      <c r="H3" s="1291"/>
      <c r="I3" s="1291"/>
      <c r="J3" s="48"/>
      <c r="K3" s="48"/>
      <c r="L3" s="272">
        <f>Ref_Berichtsjahr</f>
        <v>0</v>
      </c>
      <c r="M3" s="151"/>
    </row>
    <row r="4" spans="1:13" ht="16.149999999999999" customHeight="1">
      <c r="A4" s="151"/>
      <c r="B4" s="48"/>
      <c r="C4" s="1291"/>
      <c r="D4" s="1291"/>
      <c r="E4" s="1291"/>
      <c r="F4" s="1291"/>
      <c r="G4" s="1291"/>
      <c r="H4" s="1291"/>
      <c r="I4" s="1291"/>
      <c r="J4" s="48"/>
      <c r="K4" s="48"/>
      <c r="L4" s="48"/>
      <c r="M4" s="151"/>
    </row>
    <row r="5" spans="1:13" ht="23.1" customHeight="1">
      <c r="A5" s="151"/>
      <c r="B5" s="48"/>
      <c r="C5" s="1297" t="s">
        <v>87</v>
      </c>
      <c r="D5" s="1297"/>
      <c r="E5" s="1297"/>
      <c r="F5" s="1297"/>
      <c r="G5" s="1297"/>
      <c r="H5" s="1297"/>
      <c r="I5" s="1297"/>
      <c r="J5" s="50"/>
      <c r="K5" s="48"/>
      <c r="L5" s="50"/>
      <c r="M5" s="151"/>
    </row>
    <row r="6" spans="1:13" ht="18" customHeight="1" thickBot="1">
      <c r="A6" s="151"/>
      <c r="B6" s="48"/>
      <c r="C6" s="1291"/>
      <c r="D6" s="1291"/>
      <c r="E6" s="1291"/>
      <c r="F6" s="1291"/>
      <c r="G6" s="1291"/>
      <c r="H6" s="1291"/>
      <c r="I6" s="1291"/>
      <c r="J6" s="48"/>
      <c r="K6" s="48"/>
      <c r="L6" s="48"/>
      <c r="M6" s="151"/>
    </row>
    <row r="7" spans="1:13" ht="32.25" thickBot="1">
      <c r="A7" s="151"/>
      <c r="B7" s="48"/>
      <c r="C7" s="1292" t="s">
        <v>249</v>
      </c>
      <c r="D7" s="1292"/>
      <c r="E7" s="1292"/>
      <c r="F7" s="1292"/>
      <c r="G7" s="1292"/>
      <c r="H7" s="1292"/>
      <c r="I7" s="1293"/>
      <c r="J7" s="542" t="s">
        <v>179</v>
      </c>
      <c r="K7" s="193" t="s">
        <v>172</v>
      </c>
      <c r="L7" s="48"/>
      <c r="M7" s="151"/>
    </row>
    <row r="8" spans="1:13" ht="15" thickBot="1">
      <c r="A8" s="151"/>
      <c r="B8" s="14"/>
      <c r="C8" s="1302"/>
      <c r="D8" s="1302"/>
      <c r="E8" s="1302"/>
      <c r="F8" s="1302"/>
      <c r="G8" s="1302"/>
      <c r="H8" s="1302"/>
      <c r="I8" s="1302"/>
      <c r="J8" s="14"/>
      <c r="K8" s="14"/>
      <c r="L8" s="14"/>
      <c r="M8" s="151"/>
    </row>
    <row r="9" spans="1:13" ht="66.599999999999994" customHeight="1" thickBot="1">
      <c r="A9" s="151"/>
      <c r="B9" s="14"/>
      <c r="C9" s="14"/>
      <c r="D9" s="275" t="s">
        <v>92</v>
      </c>
      <c r="E9" s="152" t="s">
        <v>250</v>
      </c>
      <c r="F9" s="155" t="s">
        <v>251</v>
      </c>
      <c r="G9" s="180" t="s">
        <v>96</v>
      </c>
      <c r="H9" s="153" t="s">
        <v>252</v>
      </c>
      <c r="I9" s="216" t="s">
        <v>98</v>
      </c>
      <c r="J9" s="86" t="s">
        <v>253</v>
      </c>
      <c r="K9" s="72" t="s">
        <v>32</v>
      </c>
      <c r="L9" s="14"/>
      <c r="M9" s="151"/>
    </row>
    <row r="10" spans="1:13">
      <c r="A10" s="151"/>
      <c r="B10" s="14"/>
      <c r="C10" s="14"/>
      <c r="D10" s="294" t="s">
        <v>13</v>
      </c>
      <c r="E10" s="87"/>
      <c r="F10" s="577" t="s">
        <v>99</v>
      </c>
      <c r="G10" s="217"/>
      <c r="H10" s="633"/>
      <c r="I10" s="566"/>
      <c r="J10" s="223">
        <f>IF($F10="",0,(VLOOKUP(F10,EF!$B:$G,6,FALSE)))</f>
        <v>0</v>
      </c>
      <c r="K10" s="270">
        <f>J10*E10</f>
        <v>0</v>
      </c>
      <c r="L10" s="14"/>
      <c r="M10" s="151"/>
    </row>
    <row r="11" spans="1:13">
      <c r="A11" s="151"/>
      <c r="B11" s="14"/>
      <c r="C11" s="14"/>
      <c r="D11" s="306" t="s">
        <v>13</v>
      </c>
      <c r="E11" s="220"/>
      <c r="F11" s="731" t="s">
        <v>99</v>
      </c>
      <c r="G11" s="218"/>
      <c r="H11" s="732"/>
      <c r="I11" s="697"/>
      <c r="J11" s="225">
        <f>IF($F11="",0,(VLOOKUP(F11,EF!$B:$G,6,FALSE)))</f>
        <v>0</v>
      </c>
      <c r="K11" s="224">
        <f t="shared" ref="K11:K47" si="0">J11*E11</f>
        <v>0</v>
      </c>
      <c r="L11" s="14"/>
      <c r="M11" s="151"/>
    </row>
    <row r="12" spans="1:13">
      <c r="A12" s="151"/>
      <c r="B12" s="14"/>
      <c r="C12" s="14"/>
      <c r="D12" s="306" t="s">
        <v>13</v>
      </c>
      <c r="E12" s="220"/>
      <c r="F12" s="731" t="s">
        <v>99</v>
      </c>
      <c r="G12" s="218"/>
      <c r="H12" s="732"/>
      <c r="I12" s="697"/>
      <c r="J12" s="225">
        <f>IF($F12="",0,(VLOOKUP(F12,EF!$B:$G,6,FALSE)))</f>
        <v>0</v>
      </c>
      <c r="K12" s="224">
        <f t="shared" si="0"/>
        <v>0</v>
      </c>
      <c r="L12" s="14"/>
      <c r="M12" s="151"/>
    </row>
    <row r="13" spans="1:13">
      <c r="A13" s="151"/>
      <c r="B13" s="14"/>
      <c r="C13" s="14"/>
      <c r="D13" s="306" t="s">
        <v>13</v>
      </c>
      <c r="E13" s="220"/>
      <c r="F13" s="731" t="s">
        <v>99</v>
      </c>
      <c r="G13" s="218"/>
      <c r="H13" s="732"/>
      <c r="I13" s="697"/>
      <c r="J13" s="225">
        <f>IF($F13="",0,(VLOOKUP(F13,EF!$B:$G,6,FALSE)))</f>
        <v>0</v>
      </c>
      <c r="K13" s="224">
        <f t="shared" si="0"/>
        <v>0</v>
      </c>
      <c r="L13" s="14"/>
      <c r="M13" s="151"/>
    </row>
    <row r="14" spans="1:13">
      <c r="A14" s="151"/>
      <c r="B14" s="14"/>
      <c r="C14" s="14"/>
      <c r="D14" s="306" t="s">
        <v>13</v>
      </c>
      <c r="E14" s="220"/>
      <c r="F14" s="731" t="s">
        <v>99</v>
      </c>
      <c r="G14" s="218"/>
      <c r="H14" s="732"/>
      <c r="I14" s="697"/>
      <c r="J14" s="225">
        <f>IF($F14="",0,(VLOOKUP(F14,EF!$B:$G,6,FALSE)))</f>
        <v>0</v>
      </c>
      <c r="K14" s="224">
        <f t="shared" si="0"/>
        <v>0</v>
      </c>
      <c r="L14" s="14"/>
      <c r="M14" s="151"/>
    </row>
    <row r="15" spans="1:13">
      <c r="A15" s="151"/>
      <c r="B15" s="14"/>
      <c r="C15" s="14"/>
      <c r="D15" s="306" t="s">
        <v>13</v>
      </c>
      <c r="E15" s="220"/>
      <c r="F15" s="731" t="s">
        <v>99</v>
      </c>
      <c r="G15" s="218"/>
      <c r="H15" s="732"/>
      <c r="I15" s="697"/>
      <c r="J15" s="225">
        <f>IF($F15="",0,(VLOOKUP(F15,EF!$B:$G,6,FALSE)))</f>
        <v>0</v>
      </c>
      <c r="K15" s="224">
        <f t="shared" si="0"/>
        <v>0</v>
      </c>
      <c r="L15" s="14"/>
      <c r="M15" s="151"/>
    </row>
    <row r="16" spans="1:13">
      <c r="A16" s="151"/>
      <c r="B16" s="14"/>
      <c r="C16" s="14"/>
      <c r="D16" s="306" t="s">
        <v>13</v>
      </c>
      <c r="E16" s="220"/>
      <c r="F16" s="731" t="s">
        <v>99</v>
      </c>
      <c r="G16" s="218"/>
      <c r="H16" s="732"/>
      <c r="I16" s="697"/>
      <c r="J16" s="225">
        <f>IF($F16="",0,(VLOOKUP(F16,EF!$B:$G,6,FALSE)))</f>
        <v>0</v>
      </c>
      <c r="K16" s="224">
        <f t="shared" si="0"/>
        <v>0</v>
      </c>
      <c r="L16" s="14"/>
      <c r="M16" s="151"/>
    </row>
    <row r="17" spans="1:13">
      <c r="A17" s="151"/>
      <c r="B17" s="14"/>
      <c r="C17" s="14"/>
      <c r="D17" s="306" t="s">
        <v>13</v>
      </c>
      <c r="E17" s="220"/>
      <c r="F17" s="731" t="s">
        <v>99</v>
      </c>
      <c r="G17" s="218"/>
      <c r="H17" s="732"/>
      <c r="I17" s="697"/>
      <c r="J17" s="225">
        <f>IF($F17="",0,(VLOOKUP(F17,EF!$B:$G,6,FALSE)))</f>
        <v>0</v>
      </c>
      <c r="K17" s="224">
        <f>J17*E17</f>
        <v>0</v>
      </c>
      <c r="L17" s="14"/>
      <c r="M17" s="151"/>
    </row>
    <row r="18" spans="1:13">
      <c r="A18" s="151"/>
      <c r="B18" s="14"/>
      <c r="C18" s="14"/>
      <c r="D18" s="306" t="s">
        <v>13</v>
      </c>
      <c r="E18" s="220"/>
      <c r="F18" s="731" t="s">
        <v>99</v>
      </c>
      <c r="G18" s="218"/>
      <c r="H18" s="732"/>
      <c r="I18" s="697"/>
      <c r="J18" s="225">
        <f>IF($F18="",0,(VLOOKUP(F18,EF!$B:$G,6,FALSE)))</f>
        <v>0</v>
      </c>
      <c r="K18" s="224">
        <f t="shared" si="0"/>
        <v>0</v>
      </c>
      <c r="L18" s="14"/>
      <c r="M18" s="151"/>
    </row>
    <row r="19" spans="1:13">
      <c r="A19" s="151"/>
      <c r="B19" s="14"/>
      <c r="C19" s="14"/>
      <c r="D19" s="306" t="s">
        <v>13</v>
      </c>
      <c r="E19" s="220"/>
      <c r="F19" s="731" t="s">
        <v>99</v>
      </c>
      <c r="G19" s="218"/>
      <c r="H19" s="732"/>
      <c r="I19" s="697"/>
      <c r="J19" s="225">
        <f>IF($F19="",0,(VLOOKUP(F19,EF!$B:$G,6,FALSE)))</f>
        <v>0</v>
      </c>
      <c r="K19" s="224">
        <f t="shared" si="0"/>
        <v>0</v>
      </c>
      <c r="L19" s="14"/>
      <c r="M19" s="151"/>
    </row>
    <row r="20" spans="1:13">
      <c r="A20" s="151"/>
      <c r="B20" s="14"/>
      <c r="C20" s="14"/>
      <c r="D20" s="306" t="s">
        <v>13</v>
      </c>
      <c r="E20" s="220"/>
      <c r="F20" s="731" t="s">
        <v>99</v>
      </c>
      <c r="G20" s="218"/>
      <c r="H20" s="732"/>
      <c r="I20" s="697"/>
      <c r="J20" s="225">
        <f>IF($F20="",0,(VLOOKUP(F20,EF!$B:$G,6,FALSE)))</f>
        <v>0</v>
      </c>
      <c r="K20" s="224">
        <f t="shared" si="0"/>
        <v>0</v>
      </c>
      <c r="L20" s="14"/>
      <c r="M20" s="151"/>
    </row>
    <row r="21" spans="1:13">
      <c r="A21" s="151"/>
      <c r="B21" s="14"/>
      <c r="C21" s="14"/>
      <c r="D21" s="306" t="s">
        <v>13</v>
      </c>
      <c r="E21" s="220"/>
      <c r="F21" s="731" t="s">
        <v>99</v>
      </c>
      <c r="G21" s="218"/>
      <c r="H21" s="732"/>
      <c r="I21" s="697"/>
      <c r="J21" s="225">
        <f>IF($F21="",0,(VLOOKUP(F21,EF!$B:$G,6,FALSE)))</f>
        <v>0</v>
      </c>
      <c r="K21" s="224">
        <f t="shared" si="0"/>
        <v>0</v>
      </c>
      <c r="L21" s="14"/>
      <c r="M21" s="151"/>
    </row>
    <row r="22" spans="1:13">
      <c r="A22" s="151"/>
      <c r="B22" s="14"/>
      <c r="C22" s="14"/>
      <c r="D22" s="306" t="s">
        <v>13</v>
      </c>
      <c r="E22" s="220"/>
      <c r="F22" s="731" t="s">
        <v>99</v>
      </c>
      <c r="G22" s="218"/>
      <c r="H22" s="732"/>
      <c r="I22" s="697"/>
      <c r="J22" s="225">
        <f>IF($F22="",0,(VLOOKUP(F22,EF!$B:$G,6,FALSE)))</f>
        <v>0</v>
      </c>
      <c r="K22" s="224">
        <f t="shared" si="0"/>
        <v>0</v>
      </c>
      <c r="L22" s="14"/>
      <c r="M22" s="151"/>
    </row>
    <row r="23" spans="1:13">
      <c r="A23" s="151"/>
      <c r="B23" s="14"/>
      <c r="C23" s="14"/>
      <c r="D23" s="306" t="s">
        <v>13</v>
      </c>
      <c r="E23" s="220"/>
      <c r="F23" s="731" t="s">
        <v>99</v>
      </c>
      <c r="G23" s="218"/>
      <c r="H23" s="732"/>
      <c r="I23" s="697"/>
      <c r="J23" s="225">
        <f>IF($F23="",0,(VLOOKUP(F23,EF!$B:$G,6,FALSE)))</f>
        <v>0</v>
      </c>
      <c r="K23" s="224">
        <f t="shared" si="0"/>
        <v>0</v>
      </c>
      <c r="L23" s="14"/>
      <c r="M23" s="151"/>
    </row>
    <row r="24" spans="1:13">
      <c r="A24" s="151"/>
      <c r="B24" s="14"/>
      <c r="C24" s="14"/>
      <c r="D24" s="306" t="s">
        <v>13</v>
      </c>
      <c r="E24" s="220"/>
      <c r="F24" s="731" t="s">
        <v>99</v>
      </c>
      <c r="G24" s="218"/>
      <c r="H24" s="732"/>
      <c r="I24" s="697"/>
      <c r="J24" s="225">
        <f>IF($F24="",0,(VLOOKUP(F24,EF!$B:$G,6,FALSE)))</f>
        <v>0</v>
      </c>
      <c r="K24" s="224">
        <f t="shared" si="0"/>
        <v>0</v>
      </c>
      <c r="L24" s="14"/>
      <c r="M24" s="151"/>
    </row>
    <row r="25" spans="1:13">
      <c r="A25" s="151"/>
      <c r="B25" s="14"/>
      <c r="C25" s="14"/>
      <c r="D25" s="306" t="s">
        <v>13</v>
      </c>
      <c r="E25" s="220"/>
      <c r="F25" s="731" t="s">
        <v>99</v>
      </c>
      <c r="G25" s="218"/>
      <c r="H25" s="732"/>
      <c r="I25" s="697"/>
      <c r="J25" s="225">
        <f>IF($F25="",0,(VLOOKUP(F25,EF!$B:$G,6,FALSE)))</f>
        <v>0</v>
      </c>
      <c r="K25" s="224">
        <f t="shared" si="0"/>
        <v>0</v>
      </c>
      <c r="L25" s="14"/>
      <c r="M25" s="151"/>
    </row>
    <row r="26" spans="1:13">
      <c r="A26" s="151"/>
      <c r="B26" s="14"/>
      <c r="C26" s="14"/>
      <c r="D26" s="306" t="s">
        <v>13</v>
      </c>
      <c r="E26" s="220"/>
      <c r="F26" s="731" t="s">
        <v>99</v>
      </c>
      <c r="G26" s="218"/>
      <c r="H26" s="732"/>
      <c r="I26" s="697"/>
      <c r="J26" s="225">
        <f>IF($F26="",0,(VLOOKUP(F26,EF!$B:$G,6,FALSE)))</f>
        <v>0</v>
      </c>
      <c r="K26" s="224">
        <f t="shared" si="0"/>
        <v>0</v>
      </c>
      <c r="L26" s="14"/>
      <c r="M26" s="151"/>
    </row>
    <row r="27" spans="1:13">
      <c r="A27" s="151"/>
      <c r="B27" s="14"/>
      <c r="C27" s="14"/>
      <c r="D27" s="306" t="s">
        <v>13</v>
      </c>
      <c r="E27" s="220"/>
      <c r="F27" s="731" t="s">
        <v>99</v>
      </c>
      <c r="G27" s="218"/>
      <c r="H27" s="732"/>
      <c r="I27" s="697"/>
      <c r="J27" s="225">
        <f>IF($F27="",0,(VLOOKUP(F27,EF!$B:$G,6,FALSE)))</f>
        <v>0</v>
      </c>
      <c r="K27" s="224">
        <f t="shared" si="0"/>
        <v>0</v>
      </c>
      <c r="L27" s="14"/>
      <c r="M27" s="151"/>
    </row>
    <row r="28" spans="1:13">
      <c r="A28" s="151"/>
      <c r="B28" s="14"/>
      <c r="C28" s="14"/>
      <c r="D28" s="306" t="s">
        <v>13</v>
      </c>
      <c r="E28" s="220"/>
      <c r="F28" s="731" t="s">
        <v>99</v>
      </c>
      <c r="G28" s="218"/>
      <c r="H28" s="732"/>
      <c r="I28" s="697"/>
      <c r="J28" s="225">
        <f>IF($F28="",0,(VLOOKUP(F28,EF!$B:$G,6,FALSE)))</f>
        <v>0</v>
      </c>
      <c r="K28" s="224">
        <f t="shared" si="0"/>
        <v>0</v>
      </c>
      <c r="L28" s="14"/>
      <c r="M28" s="151"/>
    </row>
    <row r="29" spans="1:13">
      <c r="A29" s="151"/>
      <c r="B29" s="14"/>
      <c r="C29" s="14"/>
      <c r="D29" s="306" t="s">
        <v>13</v>
      </c>
      <c r="E29" s="220"/>
      <c r="F29" s="731" t="s">
        <v>99</v>
      </c>
      <c r="G29" s="218"/>
      <c r="H29" s="732"/>
      <c r="I29" s="697"/>
      <c r="J29" s="225">
        <f>IF($F29="",0,(VLOOKUP(F29,EF!$B:$G,6,FALSE)))</f>
        <v>0</v>
      </c>
      <c r="K29" s="224">
        <f t="shared" si="0"/>
        <v>0</v>
      </c>
      <c r="L29" s="14"/>
      <c r="M29" s="151"/>
    </row>
    <row r="30" spans="1:13">
      <c r="A30" s="151"/>
      <c r="B30" s="14"/>
      <c r="C30" s="14"/>
      <c r="D30" s="306" t="s">
        <v>13</v>
      </c>
      <c r="E30" s="220"/>
      <c r="F30" s="731" t="s">
        <v>99</v>
      </c>
      <c r="G30" s="218"/>
      <c r="H30" s="732"/>
      <c r="I30" s="697"/>
      <c r="J30" s="225">
        <f>IF($F30="",0,(VLOOKUP(F30,EF!$B:$G,6,FALSE)))</f>
        <v>0</v>
      </c>
      <c r="K30" s="224">
        <f t="shared" si="0"/>
        <v>0</v>
      </c>
      <c r="L30" s="14"/>
      <c r="M30" s="151"/>
    </row>
    <row r="31" spans="1:13">
      <c r="A31" s="151"/>
      <c r="B31" s="14"/>
      <c r="C31" s="14"/>
      <c r="D31" s="306" t="s">
        <v>13</v>
      </c>
      <c r="E31" s="220"/>
      <c r="F31" s="731" t="s">
        <v>99</v>
      </c>
      <c r="G31" s="218"/>
      <c r="H31" s="732"/>
      <c r="I31" s="697"/>
      <c r="J31" s="225">
        <f>IF($F31="",0,(VLOOKUP(F31,EF!$B:$G,6,FALSE)))</f>
        <v>0</v>
      </c>
      <c r="K31" s="224">
        <f t="shared" si="0"/>
        <v>0</v>
      </c>
      <c r="L31" s="14"/>
      <c r="M31" s="151"/>
    </row>
    <row r="32" spans="1:13">
      <c r="A32" s="151"/>
      <c r="B32" s="14"/>
      <c r="C32" s="14"/>
      <c r="D32" s="306" t="s">
        <v>13</v>
      </c>
      <c r="E32" s="220"/>
      <c r="F32" s="731" t="s">
        <v>99</v>
      </c>
      <c r="G32" s="218"/>
      <c r="H32" s="732"/>
      <c r="I32" s="697"/>
      <c r="J32" s="225">
        <f>IF($F32="",0,(VLOOKUP(F32,EF!$B:$G,6,FALSE)))</f>
        <v>0</v>
      </c>
      <c r="K32" s="224">
        <f t="shared" si="0"/>
        <v>0</v>
      </c>
      <c r="L32" s="14"/>
      <c r="M32" s="151"/>
    </row>
    <row r="33" spans="1:13">
      <c r="A33" s="151"/>
      <c r="B33" s="14"/>
      <c r="C33" s="14"/>
      <c r="D33" s="306" t="s">
        <v>13</v>
      </c>
      <c r="E33" s="220"/>
      <c r="F33" s="731" t="s">
        <v>99</v>
      </c>
      <c r="G33" s="218"/>
      <c r="H33" s="732"/>
      <c r="I33" s="697"/>
      <c r="J33" s="225">
        <f>IF($F33="",0,(VLOOKUP(F33,EF!$B:$G,6,FALSE)))</f>
        <v>0</v>
      </c>
      <c r="K33" s="224">
        <f t="shared" si="0"/>
        <v>0</v>
      </c>
      <c r="L33" s="14"/>
      <c r="M33" s="151"/>
    </row>
    <row r="34" spans="1:13">
      <c r="A34" s="151"/>
      <c r="B34" s="14"/>
      <c r="C34" s="14"/>
      <c r="D34" s="306" t="s">
        <v>13</v>
      </c>
      <c r="E34" s="220"/>
      <c r="F34" s="731" t="s">
        <v>99</v>
      </c>
      <c r="G34" s="218"/>
      <c r="H34" s="732"/>
      <c r="I34" s="697"/>
      <c r="J34" s="225">
        <f>IF($F34="",0,(VLOOKUP(F34,EF!$B:$G,6,FALSE)))</f>
        <v>0</v>
      </c>
      <c r="K34" s="224">
        <f t="shared" si="0"/>
        <v>0</v>
      </c>
      <c r="L34" s="14"/>
      <c r="M34" s="151"/>
    </row>
    <row r="35" spans="1:13">
      <c r="A35" s="151"/>
      <c r="B35" s="14"/>
      <c r="C35" s="14"/>
      <c r="D35" s="306" t="s">
        <v>13</v>
      </c>
      <c r="E35" s="220"/>
      <c r="F35" s="731" t="s">
        <v>99</v>
      </c>
      <c r="G35" s="218"/>
      <c r="H35" s="732"/>
      <c r="I35" s="697"/>
      <c r="J35" s="225">
        <f>IF($F35="",0,(VLOOKUP(F35,EF!$B:$G,6,FALSE)))</f>
        <v>0</v>
      </c>
      <c r="K35" s="224">
        <f t="shared" si="0"/>
        <v>0</v>
      </c>
      <c r="L35" s="14"/>
      <c r="M35" s="151"/>
    </row>
    <row r="36" spans="1:13">
      <c r="A36" s="151"/>
      <c r="B36" s="14"/>
      <c r="C36" s="14"/>
      <c r="D36" s="306" t="s">
        <v>13</v>
      </c>
      <c r="E36" s="220"/>
      <c r="F36" s="731" t="s">
        <v>99</v>
      </c>
      <c r="G36" s="218"/>
      <c r="H36" s="732"/>
      <c r="I36" s="697"/>
      <c r="J36" s="225">
        <f>IF($F36="",0,(VLOOKUP(F36,EF!$B:$G,6,FALSE)))</f>
        <v>0</v>
      </c>
      <c r="K36" s="224">
        <f t="shared" si="0"/>
        <v>0</v>
      </c>
      <c r="L36" s="14"/>
      <c r="M36" s="151"/>
    </row>
    <row r="37" spans="1:13">
      <c r="A37" s="151"/>
      <c r="B37" s="14"/>
      <c r="C37" s="14"/>
      <c r="D37" s="306" t="s">
        <v>13</v>
      </c>
      <c r="E37" s="220"/>
      <c r="F37" s="731" t="s">
        <v>99</v>
      </c>
      <c r="G37" s="218"/>
      <c r="H37" s="732"/>
      <c r="I37" s="697"/>
      <c r="J37" s="225">
        <f>IF($F37="",0,(VLOOKUP(F37,EF!$B:$G,6,FALSE)))</f>
        <v>0</v>
      </c>
      <c r="K37" s="224">
        <f t="shared" si="0"/>
        <v>0</v>
      </c>
      <c r="L37" s="14"/>
      <c r="M37" s="151"/>
    </row>
    <row r="38" spans="1:13">
      <c r="A38" s="151"/>
      <c r="B38" s="14"/>
      <c r="C38" s="14"/>
      <c r="D38" s="306" t="s">
        <v>13</v>
      </c>
      <c r="E38" s="220"/>
      <c r="F38" s="731" t="s">
        <v>99</v>
      </c>
      <c r="G38" s="218"/>
      <c r="H38" s="732"/>
      <c r="I38" s="697"/>
      <c r="J38" s="225">
        <f>IF($F38="",0,(VLOOKUP(F38,EF!$B:$G,6,FALSE)))</f>
        <v>0</v>
      </c>
      <c r="K38" s="224">
        <f t="shared" si="0"/>
        <v>0</v>
      </c>
      <c r="L38" s="14"/>
      <c r="M38" s="151"/>
    </row>
    <row r="39" spans="1:13">
      <c r="A39" s="151"/>
      <c r="B39" s="14"/>
      <c r="C39" s="14"/>
      <c r="D39" s="306" t="s">
        <v>13</v>
      </c>
      <c r="E39" s="220"/>
      <c r="F39" s="731" t="s">
        <v>99</v>
      </c>
      <c r="G39" s="218"/>
      <c r="H39" s="732"/>
      <c r="I39" s="697"/>
      <c r="J39" s="225">
        <f>IF($F39="",0,(VLOOKUP(F39,EF!$B:$G,6,FALSE)))</f>
        <v>0</v>
      </c>
      <c r="K39" s="224">
        <f t="shared" si="0"/>
        <v>0</v>
      </c>
      <c r="L39" s="14"/>
      <c r="M39" s="151"/>
    </row>
    <row r="40" spans="1:13">
      <c r="A40" s="151"/>
      <c r="B40" s="14"/>
      <c r="C40" s="14"/>
      <c r="D40" s="306" t="s">
        <v>13</v>
      </c>
      <c r="E40" s="220"/>
      <c r="F40" s="731" t="s">
        <v>99</v>
      </c>
      <c r="G40" s="218"/>
      <c r="H40" s="732"/>
      <c r="I40" s="697"/>
      <c r="J40" s="225">
        <f>IF($F40="",0,(VLOOKUP(F40,EF!$B:$G,6,FALSE)))</f>
        <v>0</v>
      </c>
      <c r="K40" s="224">
        <f t="shared" si="0"/>
        <v>0</v>
      </c>
      <c r="L40" s="14"/>
      <c r="M40" s="151"/>
    </row>
    <row r="41" spans="1:13">
      <c r="A41" s="151"/>
      <c r="B41" s="14"/>
      <c r="C41" s="14"/>
      <c r="D41" s="306" t="s">
        <v>13</v>
      </c>
      <c r="E41" s="220"/>
      <c r="F41" s="731" t="s">
        <v>99</v>
      </c>
      <c r="G41" s="218"/>
      <c r="H41" s="732"/>
      <c r="I41" s="697"/>
      <c r="J41" s="225">
        <f>IF($F41="",0,(VLOOKUP(F41,EF!$B:$G,6,FALSE)))</f>
        <v>0</v>
      </c>
      <c r="K41" s="224">
        <f t="shared" si="0"/>
        <v>0</v>
      </c>
      <c r="L41" s="14"/>
      <c r="M41" s="151"/>
    </row>
    <row r="42" spans="1:13">
      <c r="A42" s="151"/>
      <c r="B42" s="14"/>
      <c r="C42" s="14"/>
      <c r="D42" s="306" t="s">
        <v>13</v>
      </c>
      <c r="E42" s="220"/>
      <c r="F42" s="731" t="s">
        <v>99</v>
      </c>
      <c r="G42" s="218"/>
      <c r="H42" s="732"/>
      <c r="I42" s="697"/>
      <c r="J42" s="225">
        <f>IF($F42="",0,(VLOOKUP(F42,EF!$B:$G,6,FALSE)))</f>
        <v>0</v>
      </c>
      <c r="K42" s="224">
        <f t="shared" si="0"/>
        <v>0</v>
      </c>
      <c r="L42" s="14"/>
      <c r="M42" s="151"/>
    </row>
    <row r="43" spans="1:13">
      <c r="A43" s="151"/>
      <c r="B43" s="14"/>
      <c r="C43" s="14"/>
      <c r="D43" s="306" t="s">
        <v>13</v>
      </c>
      <c r="E43" s="220"/>
      <c r="F43" s="731" t="s">
        <v>99</v>
      </c>
      <c r="G43" s="218"/>
      <c r="H43" s="732"/>
      <c r="I43" s="697"/>
      <c r="J43" s="225">
        <f>IF($F43="",0,(VLOOKUP(F43,EF!$B:$G,6,FALSE)))</f>
        <v>0</v>
      </c>
      <c r="K43" s="224">
        <f t="shared" si="0"/>
        <v>0</v>
      </c>
      <c r="L43" s="14"/>
      <c r="M43" s="151"/>
    </row>
    <row r="44" spans="1:13">
      <c r="A44" s="151"/>
      <c r="B44" s="14"/>
      <c r="C44" s="14"/>
      <c r="D44" s="306" t="s">
        <v>13</v>
      </c>
      <c r="E44" s="220"/>
      <c r="F44" s="731" t="s">
        <v>99</v>
      </c>
      <c r="G44" s="218"/>
      <c r="H44" s="732"/>
      <c r="I44" s="697"/>
      <c r="J44" s="225">
        <f>IF($F44="",0,(VLOOKUP(F44,EF!$B:$G,6,FALSE)))</f>
        <v>0</v>
      </c>
      <c r="K44" s="224">
        <f t="shared" si="0"/>
        <v>0</v>
      </c>
      <c r="L44" s="14"/>
      <c r="M44" s="151"/>
    </row>
    <row r="45" spans="1:13">
      <c r="A45" s="151"/>
      <c r="B45" s="14"/>
      <c r="C45" s="14"/>
      <c r="D45" s="306" t="s">
        <v>13</v>
      </c>
      <c r="E45" s="220"/>
      <c r="F45" s="731" t="s">
        <v>99</v>
      </c>
      <c r="G45" s="218"/>
      <c r="H45" s="732"/>
      <c r="I45" s="697"/>
      <c r="J45" s="225">
        <f>IF($F45="",0,(VLOOKUP(F45,EF!$B:$G,6,FALSE)))</f>
        <v>0</v>
      </c>
      <c r="K45" s="224">
        <f t="shared" si="0"/>
        <v>0</v>
      </c>
      <c r="L45" s="14"/>
      <c r="M45" s="151"/>
    </row>
    <row r="46" spans="1:13">
      <c r="A46" s="151"/>
      <c r="B46" s="14"/>
      <c r="C46" s="14"/>
      <c r="D46" s="306" t="s">
        <v>13</v>
      </c>
      <c r="E46" s="220"/>
      <c r="F46" s="731" t="s">
        <v>99</v>
      </c>
      <c r="G46" s="218"/>
      <c r="H46" s="732"/>
      <c r="I46" s="697"/>
      <c r="J46" s="225">
        <f>IF($F46="",0,(VLOOKUP(F46,EF!$B:$G,6,FALSE)))</f>
        <v>0</v>
      </c>
      <c r="K46" s="224">
        <f t="shared" si="0"/>
        <v>0</v>
      </c>
      <c r="L46" s="14"/>
      <c r="M46" s="151"/>
    </row>
    <row r="47" spans="1:13" ht="15" thickBot="1">
      <c r="A47" s="151"/>
      <c r="B47" s="14"/>
      <c r="C47" s="14"/>
      <c r="D47" s="295" t="s">
        <v>13</v>
      </c>
      <c r="E47" s="88"/>
      <c r="F47" s="221" t="s">
        <v>99</v>
      </c>
      <c r="G47" s="219"/>
      <c r="H47" s="89"/>
      <c r="I47" s="68"/>
      <c r="J47" s="226">
        <f>IF($F47="",0,(VLOOKUP(F47,EF!$B:$G,6,FALSE)))</f>
        <v>0</v>
      </c>
      <c r="K47" s="224">
        <f t="shared" si="0"/>
        <v>0</v>
      </c>
      <c r="L47" s="14"/>
      <c r="M47" s="151"/>
    </row>
    <row r="48" spans="1:13" ht="15" thickBot="1">
      <c r="A48" s="151"/>
      <c r="B48" s="14"/>
      <c r="C48" s="14"/>
      <c r="D48" s="14"/>
      <c r="E48" s="14"/>
      <c r="F48" s="14"/>
      <c r="G48" s="14"/>
      <c r="H48" s="14"/>
      <c r="I48" s="14"/>
      <c r="J48" s="15"/>
      <c r="K48" s="1034">
        <f>SUM(K10:K47)</f>
        <v>0</v>
      </c>
      <c r="L48" s="14"/>
      <c r="M48" s="151"/>
    </row>
    <row r="49" spans="1:13">
      <c r="A49" s="151"/>
      <c r="B49" s="14"/>
      <c r="C49" s="14"/>
      <c r="D49" s="14"/>
      <c r="E49" s="14"/>
      <c r="F49" s="14"/>
      <c r="G49" s="14"/>
      <c r="H49" s="14"/>
      <c r="I49" s="14"/>
      <c r="J49" s="14"/>
      <c r="K49" s="14"/>
      <c r="L49" s="14"/>
      <c r="M49" s="151"/>
    </row>
    <row r="50" spans="1:13" ht="20.100000000000001" customHeight="1">
      <c r="A50" s="151"/>
      <c r="B50" s="151"/>
      <c r="C50" s="151"/>
      <c r="D50" s="151"/>
      <c r="E50" s="151"/>
      <c r="F50" s="151"/>
      <c r="G50" s="151"/>
      <c r="H50" s="151"/>
      <c r="I50" s="151"/>
      <c r="J50" s="151"/>
      <c r="K50" s="151"/>
      <c r="L50" s="151"/>
      <c r="M50" s="135" t="str">
        <f>Bedienungshinweise!$K$19</f>
        <v>FutureCamp Climate 2022</v>
      </c>
    </row>
  </sheetData>
  <sheetProtection sheet="1" objects="1" scenarios="1"/>
  <mergeCells count="6">
    <mergeCell ref="C8:I8"/>
    <mergeCell ref="C3:I3"/>
    <mergeCell ref="C4:I4"/>
    <mergeCell ref="C5:I5"/>
    <mergeCell ref="C6:I6"/>
    <mergeCell ref="C7:I7"/>
  </mergeCells>
  <printOptions horizontalCentered="1" verticalCentered="1"/>
  <pageMargins left="0.39370078740157483" right="0.39370078740157483" top="0.39370078740157483" bottom="0.39370078740157483" header="0.19685039370078741" footer="0.19685039370078741"/>
  <pageSetup paperSize="9" scale="5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EF!$B$263:$B$267</xm:f>
          </x14:formula1>
          <xm:sqref>F10:F47</xm:sqref>
        </x14:dataValidation>
        <x14:dataValidation type="list" allowBlank="1" showInputMessage="1" showErrorMessage="1">
          <x14:formula1>
            <xm:f>'Projekt-Info'!$C$12:$C$17</xm:f>
          </x14:formula1>
          <xm:sqref>D10:D47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M66"/>
  <sheetViews>
    <sheetView zoomScale="90" zoomScaleNormal="90" workbookViewId="0">
      <selection activeCell="D2" sqref="D2"/>
    </sheetView>
  </sheetViews>
  <sheetFormatPr baseColWidth="10" defaultColWidth="8.125" defaultRowHeight="12.75"/>
  <cols>
    <col min="1" max="1" width="3.625" style="16" customWidth="1"/>
    <col min="2" max="2" width="8.625" style="16" customWidth="1"/>
    <col min="3" max="3" width="2.375" style="16" customWidth="1"/>
    <col min="4" max="4" width="30.75" style="16" customWidth="1"/>
    <col min="5" max="5" width="21" style="16" customWidth="1"/>
    <col min="6" max="6" width="15.625" style="16" customWidth="1"/>
    <col min="7" max="8" width="25.625" style="16" customWidth="1"/>
    <col min="9" max="9" width="31.5" style="16" customWidth="1"/>
    <col min="10" max="11" width="25.625" style="16" customWidth="1"/>
    <col min="12" max="12" width="8.625" style="16" customWidth="1"/>
    <col min="13" max="13" width="3.625" style="16" customWidth="1"/>
    <col min="14" max="16384" width="8.125" style="16"/>
  </cols>
  <sheetData>
    <row r="1" spans="1:13" ht="20.100000000000001" customHeight="1">
      <c r="A1" s="151"/>
      <c r="B1" s="151"/>
      <c r="C1" s="151"/>
      <c r="D1" s="151"/>
      <c r="E1" s="151"/>
      <c r="F1" s="151"/>
      <c r="G1" s="151"/>
      <c r="H1" s="151"/>
      <c r="I1" s="151"/>
      <c r="J1" s="380"/>
      <c r="K1" s="151"/>
      <c r="L1" s="151"/>
      <c r="M1" s="151"/>
    </row>
    <row r="2" spans="1:13" ht="30" customHeight="1">
      <c r="A2" s="151"/>
      <c r="B2" s="14"/>
      <c r="C2" s="14"/>
      <c r="D2" s="14"/>
      <c r="E2" s="48"/>
      <c r="F2" s="48"/>
      <c r="G2" s="48"/>
      <c r="H2" s="48"/>
      <c r="I2" s="48"/>
      <c r="J2" s="733"/>
      <c r="K2" s="48"/>
      <c r="L2" s="272">
        <f>Ref_Firma</f>
        <v>0</v>
      </c>
      <c r="M2" s="151"/>
    </row>
    <row r="3" spans="1:13" ht="23.25">
      <c r="A3" s="151"/>
      <c r="B3" s="48"/>
      <c r="C3" s="1291" t="s">
        <v>1116</v>
      </c>
      <c r="D3" s="1291"/>
      <c r="E3" s="1291"/>
      <c r="F3" s="1291"/>
      <c r="G3" s="1291"/>
      <c r="H3" s="1291"/>
      <c r="I3" s="1291"/>
      <c r="J3" s="733"/>
      <c r="K3" s="48"/>
      <c r="L3" s="272">
        <f>Ref_Berichtsjahr</f>
        <v>0</v>
      </c>
      <c r="M3" s="151"/>
    </row>
    <row r="4" spans="1:13" ht="23.25">
      <c r="A4" s="151"/>
      <c r="B4" s="48"/>
      <c r="C4" s="1291"/>
      <c r="D4" s="1291"/>
      <c r="E4" s="1291"/>
      <c r="F4" s="1291"/>
      <c r="G4" s="1291"/>
      <c r="H4" s="1291"/>
      <c r="I4" s="1291"/>
      <c r="J4" s="733"/>
      <c r="K4" s="48"/>
      <c r="L4" s="381"/>
      <c r="M4" s="151"/>
    </row>
    <row r="5" spans="1:13" ht="15">
      <c r="A5" s="151"/>
      <c r="B5" s="14"/>
      <c r="C5" s="1324" t="s">
        <v>254</v>
      </c>
      <c r="D5" s="1324"/>
      <c r="E5" s="1324"/>
      <c r="F5" s="1324"/>
      <c r="G5" s="1324"/>
      <c r="H5" s="1324"/>
      <c r="I5" s="1324"/>
      <c r="J5" s="382"/>
      <c r="K5" s="51"/>
      <c r="L5" s="14"/>
      <c r="M5" s="151"/>
    </row>
    <row r="6" spans="1:13" ht="15.75" thickBot="1">
      <c r="A6" s="151"/>
      <c r="B6" s="14"/>
      <c r="C6" s="1302"/>
      <c r="D6" s="1302"/>
      <c r="E6" s="1302"/>
      <c r="F6" s="1302"/>
      <c r="G6" s="1302"/>
      <c r="H6" s="1302"/>
      <c r="I6" s="1302"/>
      <c r="J6" s="382"/>
      <c r="K6" s="51"/>
      <c r="L6" s="14"/>
      <c r="M6" s="151"/>
    </row>
    <row r="7" spans="1:13" ht="32.25" thickBot="1">
      <c r="A7" s="151"/>
      <c r="B7" s="14"/>
      <c r="C7" s="1292" t="s">
        <v>255</v>
      </c>
      <c r="D7" s="1292"/>
      <c r="E7" s="1292"/>
      <c r="F7" s="1292"/>
      <c r="G7" s="1292"/>
      <c r="H7" s="1292"/>
      <c r="I7" s="1292"/>
      <c r="J7" s="569" t="s">
        <v>179</v>
      </c>
      <c r="K7" s="193" t="s">
        <v>172</v>
      </c>
      <c r="L7" s="14"/>
      <c r="M7" s="151"/>
    </row>
    <row r="8" spans="1:13" ht="15" thickBot="1">
      <c r="A8" s="151"/>
      <c r="B8" s="14"/>
      <c r="C8" s="1302"/>
      <c r="D8" s="1302"/>
      <c r="E8" s="1302"/>
      <c r="F8" s="1302"/>
      <c r="G8" s="1302"/>
      <c r="H8" s="1302"/>
      <c r="I8" s="1302"/>
      <c r="J8" s="15"/>
      <c r="K8" s="717"/>
      <c r="L8" s="14"/>
      <c r="M8" s="151"/>
    </row>
    <row r="9" spans="1:13" ht="60" customHeight="1" thickBot="1">
      <c r="A9" s="151"/>
      <c r="B9" s="14"/>
      <c r="C9" s="14"/>
      <c r="D9" s="275" t="s">
        <v>92</v>
      </c>
      <c r="E9" s="152" t="s">
        <v>256</v>
      </c>
      <c r="F9" s="152" t="s">
        <v>257</v>
      </c>
      <c r="G9" s="152" t="s">
        <v>96</v>
      </c>
      <c r="H9" s="154" t="s">
        <v>97</v>
      </c>
      <c r="I9" s="216" t="s">
        <v>98</v>
      </c>
      <c r="J9" s="383" t="s">
        <v>140</v>
      </c>
      <c r="K9" s="72" t="s">
        <v>32</v>
      </c>
      <c r="L9" s="14"/>
      <c r="M9" s="151"/>
    </row>
    <row r="10" spans="1:13">
      <c r="A10" s="151"/>
      <c r="B10" s="14"/>
      <c r="C10" s="14"/>
      <c r="D10" s="294" t="s">
        <v>13</v>
      </c>
      <c r="E10" s="306"/>
      <c r="F10" s="306" t="s">
        <v>99</v>
      </c>
      <c r="G10" s="243"/>
      <c r="H10" s="81"/>
      <c r="I10" s="197"/>
      <c r="J10" s="255">
        <f>IF(F10="Bitte wählen",0,(IF(F10="Sonstiges","Individuell prüfen",VLOOKUP(F10,EF!$B:$G,6,FALSE))))</f>
        <v>0</v>
      </c>
      <c r="K10" s="256">
        <f t="shared" ref="K10:K33" si="0">(J10*E10)</f>
        <v>0</v>
      </c>
      <c r="L10" s="14"/>
      <c r="M10" s="151"/>
    </row>
    <row r="11" spans="1:13">
      <c r="A11" s="151"/>
      <c r="B11" s="14"/>
      <c r="C11" s="14"/>
      <c r="D11" s="306" t="s">
        <v>13</v>
      </c>
      <c r="E11" s="306"/>
      <c r="F11" s="306" t="s">
        <v>99</v>
      </c>
      <c r="G11" s="183"/>
      <c r="H11" s="835"/>
      <c r="I11" s="711"/>
      <c r="J11" s="715">
        <f>IF(F11="Bitte wählen",0,(IF(F11="Sonstiges","Individuell prüfen",VLOOKUP(F11,EF!$B:$G,6,FALSE))))</f>
        <v>0</v>
      </c>
      <c r="K11" s="715">
        <f t="shared" si="0"/>
        <v>0</v>
      </c>
      <c r="L11" s="14"/>
      <c r="M11" s="151"/>
    </row>
    <row r="12" spans="1:13">
      <c r="A12" s="151"/>
      <c r="B12" s="14"/>
      <c r="C12" s="14"/>
      <c r="D12" s="306" t="s">
        <v>13</v>
      </c>
      <c r="E12" s="306"/>
      <c r="F12" s="306" t="s">
        <v>99</v>
      </c>
      <c r="G12" s="183"/>
      <c r="H12" s="835"/>
      <c r="I12" s="711"/>
      <c r="J12" s="715">
        <f>IF(F12="Bitte wählen",0,(IF(F12="Sonstiges","Individuell prüfen",VLOOKUP(F12,EF!$B:$G,6,FALSE))))</f>
        <v>0</v>
      </c>
      <c r="K12" s="715">
        <f t="shared" si="0"/>
        <v>0</v>
      </c>
      <c r="L12" s="14"/>
      <c r="M12" s="151"/>
    </row>
    <row r="13" spans="1:13">
      <c r="A13" s="151"/>
      <c r="B13" s="14"/>
      <c r="C13" s="14"/>
      <c r="D13" s="306" t="s">
        <v>13</v>
      </c>
      <c r="E13" s="306"/>
      <c r="F13" s="306" t="s">
        <v>99</v>
      </c>
      <c r="G13" s="183"/>
      <c r="H13" s="835"/>
      <c r="I13" s="711"/>
      <c r="J13" s="715">
        <f>IF(F13="Bitte wählen",0,(IF(F13="Sonstiges","Individuell prüfen",VLOOKUP(F13,EF!$B:$G,6,FALSE))))</f>
        <v>0</v>
      </c>
      <c r="K13" s="715">
        <f t="shared" si="0"/>
        <v>0</v>
      </c>
      <c r="L13" s="14"/>
      <c r="M13" s="151"/>
    </row>
    <row r="14" spans="1:13">
      <c r="A14" s="151"/>
      <c r="B14" s="14"/>
      <c r="C14" s="14"/>
      <c r="D14" s="306" t="s">
        <v>13</v>
      </c>
      <c r="E14" s="306"/>
      <c r="F14" s="306" t="s">
        <v>99</v>
      </c>
      <c r="G14" s="183"/>
      <c r="H14" s="835"/>
      <c r="I14" s="711"/>
      <c r="J14" s="715">
        <f>IF(F14="Bitte wählen",0,(IF(F14="Sonstiges","Individuell prüfen",VLOOKUP(F14,EF!$B:$G,6,FALSE))))</f>
        <v>0</v>
      </c>
      <c r="K14" s="715">
        <f t="shared" si="0"/>
        <v>0</v>
      </c>
      <c r="L14" s="14"/>
      <c r="M14" s="151"/>
    </row>
    <row r="15" spans="1:13">
      <c r="A15" s="151"/>
      <c r="B15" s="14"/>
      <c r="C15" s="14"/>
      <c r="D15" s="306" t="s">
        <v>13</v>
      </c>
      <c r="E15" s="306"/>
      <c r="F15" s="306" t="s">
        <v>99</v>
      </c>
      <c r="G15" s="183"/>
      <c r="H15" s="835"/>
      <c r="I15" s="711"/>
      <c r="J15" s="715">
        <f>IF(F15="Bitte wählen",0,(IF(F15="Sonstiges","Individuell prüfen",VLOOKUP(F15,EF!$B:$G,6,FALSE))))</f>
        <v>0</v>
      </c>
      <c r="K15" s="715">
        <f t="shared" si="0"/>
        <v>0</v>
      </c>
      <c r="L15" s="14"/>
      <c r="M15" s="151"/>
    </row>
    <row r="16" spans="1:13">
      <c r="A16" s="151"/>
      <c r="B16" s="14"/>
      <c r="C16" s="14"/>
      <c r="D16" s="306" t="s">
        <v>13</v>
      </c>
      <c r="E16" s="306"/>
      <c r="F16" s="306" t="s">
        <v>99</v>
      </c>
      <c r="G16" s="183"/>
      <c r="H16" s="835"/>
      <c r="I16" s="711"/>
      <c r="J16" s="715">
        <f>IF(F16="Bitte wählen",0,(IF(F16="Sonstiges","Individuell prüfen",VLOOKUP(F16,EF!$B:$G,6,FALSE))))</f>
        <v>0</v>
      </c>
      <c r="K16" s="715">
        <f t="shared" si="0"/>
        <v>0</v>
      </c>
      <c r="L16" s="14"/>
      <c r="M16" s="151"/>
    </row>
    <row r="17" spans="1:13">
      <c r="A17" s="151"/>
      <c r="B17" s="14"/>
      <c r="C17" s="14"/>
      <c r="D17" s="306" t="s">
        <v>13</v>
      </c>
      <c r="E17" s="306"/>
      <c r="F17" s="306" t="s">
        <v>99</v>
      </c>
      <c r="G17" s="183"/>
      <c r="H17" s="835"/>
      <c r="I17" s="711"/>
      <c r="J17" s="715">
        <f>IF(F17="Bitte wählen",0,(IF(F17="Sonstiges","Individuell prüfen",VLOOKUP(F17,EF!$B:$G,6,FALSE))))</f>
        <v>0</v>
      </c>
      <c r="K17" s="715">
        <f t="shared" si="0"/>
        <v>0</v>
      </c>
      <c r="L17" s="14"/>
      <c r="M17" s="151"/>
    </row>
    <row r="18" spans="1:13">
      <c r="A18" s="151"/>
      <c r="B18" s="14"/>
      <c r="C18" s="14"/>
      <c r="D18" s="306" t="s">
        <v>13</v>
      </c>
      <c r="E18" s="306"/>
      <c r="F18" s="306" t="s">
        <v>99</v>
      </c>
      <c r="G18" s="183"/>
      <c r="H18" s="835"/>
      <c r="I18" s="711"/>
      <c r="J18" s="715">
        <f>IF(F18="Bitte wählen",0,(IF(F18="Sonstiges","Individuell prüfen",VLOOKUP(F18,EF!$B:$G,6,FALSE))))</f>
        <v>0</v>
      </c>
      <c r="K18" s="715">
        <f t="shared" si="0"/>
        <v>0</v>
      </c>
      <c r="L18" s="14"/>
      <c r="M18" s="151"/>
    </row>
    <row r="19" spans="1:13">
      <c r="A19" s="151"/>
      <c r="B19" s="14"/>
      <c r="C19" s="14"/>
      <c r="D19" s="306" t="s">
        <v>13</v>
      </c>
      <c r="E19" s="306"/>
      <c r="F19" s="306" t="s">
        <v>99</v>
      </c>
      <c r="G19" s="183"/>
      <c r="H19" s="835"/>
      <c r="I19" s="711"/>
      <c r="J19" s="715">
        <f>IF(F19="Bitte wählen",0,(IF(F19="Sonstiges","Individuell prüfen",VLOOKUP(F19,EF!$B:$G,6,FALSE))))</f>
        <v>0</v>
      </c>
      <c r="K19" s="715">
        <f t="shared" si="0"/>
        <v>0</v>
      </c>
      <c r="L19" s="14"/>
      <c r="M19" s="151"/>
    </row>
    <row r="20" spans="1:13">
      <c r="A20" s="151"/>
      <c r="B20" s="14"/>
      <c r="C20" s="14"/>
      <c r="D20" s="306" t="s">
        <v>13</v>
      </c>
      <c r="E20" s="306"/>
      <c r="F20" s="306" t="s">
        <v>99</v>
      </c>
      <c r="G20" s="183"/>
      <c r="H20" s="835"/>
      <c r="I20" s="711"/>
      <c r="J20" s="715">
        <f>IF(F20="Bitte wählen",0,(IF(F20="Sonstiges","Individuell prüfen",VLOOKUP(F20,EF!$B:$G,6,FALSE))))</f>
        <v>0</v>
      </c>
      <c r="K20" s="715">
        <f t="shared" si="0"/>
        <v>0</v>
      </c>
      <c r="L20" s="14"/>
      <c r="M20" s="151"/>
    </row>
    <row r="21" spans="1:13">
      <c r="A21" s="151"/>
      <c r="B21" s="14"/>
      <c r="C21" s="14"/>
      <c r="D21" s="306" t="s">
        <v>13</v>
      </c>
      <c r="E21" s="306"/>
      <c r="F21" s="306" t="s">
        <v>99</v>
      </c>
      <c r="G21" s="183"/>
      <c r="H21" s="835"/>
      <c r="I21" s="711"/>
      <c r="J21" s="715">
        <f>IF(F21="Bitte wählen",0,(IF(F21="Sonstiges","Individuell prüfen",VLOOKUP(F21,EF!$B:$G,6,FALSE))))</f>
        <v>0</v>
      </c>
      <c r="K21" s="715">
        <f t="shared" si="0"/>
        <v>0</v>
      </c>
      <c r="L21" s="14"/>
      <c r="M21" s="151"/>
    </row>
    <row r="22" spans="1:13">
      <c r="A22" s="151"/>
      <c r="B22" s="14"/>
      <c r="C22" s="14"/>
      <c r="D22" s="306" t="s">
        <v>13</v>
      </c>
      <c r="E22" s="306"/>
      <c r="F22" s="306" t="s">
        <v>99</v>
      </c>
      <c r="G22" s="183"/>
      <c r="H22" s="835"/>
      <c r="I22" s="711"/>
      <c r="J22" s="715">
        <f>IF(F22="Bitte wählen",0,(IF(F22="Sonstiges","Individuell prüfen",VLOOKUP(F22,EF!$B:$G,6,FALSE))))</f>
        <v>0</v>
      </c>
      <c r="K22" s="715">
        <f t="shared" si="0"/>
        <v>0</v>
      </c>
      <c r="L22" s="14"/>
      <c r="M22" s="151"/>
    </row>
    <row r="23" spans="1:13">
      <c r="A23" s="151"/>
      <c r="B23" s="14"/>
      <c r="C23" s="14"/>
      <c r="D23" s="306" t="s">
        <v>13</v>
      </c>
      <c r="E23" s="306"/>
      <c r="F23" s="306" t="s">
        <v>99</v>
      </c>
      <c r="G23" s="183"/>
      <c r="H23" s="835"/>
      <c r="I23" s="711"/>
      <c r="J23" s="715">
        <f>IF(F23="Bitte wählen",0,(IF(F23="Sonstiges","Individuell prüfen",VLOOKUP(F23,EF!$B:$G,6,FALSE))))</f>
        <v>0</v>
      </c>
      <c r="K23" s="715">
        <f t="shared" si="0"/>
        <v>0</v>
      </c>
      <c r="L23" s="14"/>
      <c r="M23" s="151"/>
    </row>
    <row r="24" spans="1:13">
      <c r="A24" s="151"/>
      <c r="B24" s="14"/>
      <c r="C24" s="14"/>
      <c r="D24" s="306" t="s">
        <v>13</v>
      </c>
      <c r="E24" s="306"/>
      <c r="F24" s="306" t="s">
        <v>99</v>
      </c>
      <c r="G24" s="183"/>
      <c r="H24" s="835"/>
      <c r="I24" s="711"/>
      <c r="J24" s="715">
        <f>IF(F24="Bitte wählen",0,(IF(F24="Sonstiges","Individuell prüfen",VLOOKUP(F24,EF!$B:$G,6,FALSE))))</f>
        <v>0</v>
      </c>
      <c r="K24" s="715">
        <f t="shared" si="0"/>
        <v>0</v>
      </c>
      <c r="L24" s="14"/>
      <c r="M24" s="151"/>
    </row>
    <row r="25" spans="1:13">
      <c r="A25" s="151"/>
      <c r="B25" s="14"/>
      <c r="C25" s="14"/>
      <c r="D25" s="306" t="s">
        <v>13</v>
      </c>
      <c r="E25" s="306"/>
      <c r="F25" s="306" t="s">
        <v>99</v>
      </c>
      <c r="G25" s="183"/>
      <c r="H25" s="835"/>
      <c r="I25" s="711"/>
      <c r="J25" s="715">
        <f>IF(F25="Bitte wählen",0,(IF(F25="Sonstiges","Individuell prüfen",VLOOKUP(F25,EF!$B:$G,6,FALSE))))</f>
        <v>0</v>
      </c>
      <c r="K25" s="715">
        <f t="shared" si="0"/>
        <v>0</v>
      </c>
      <c r="L25" s="14"/>
      <c r="M25" s="151"/>
    </row>
    <row r="26" spans="1:13">
      <c r="A26" s="151"/>
      <c r="B26" s="14"/>
      <c r="C26" s="14"/>
      <c r="D26" s="306" t="s">
        <v>13</v>
      </c>
      <c r="E26" s="306"/>
      <c r="F26" s="306" t="s">
        <v>99</v>
      </c>
      <c r="G26" s="183"/>
      <c r="H26" s="835"/>
      <c r="I26" s="711"/>
      <c r="J26" s="715">
        <f>IF(F26="Bitte wählen",0,(IF(F26="Sonstiges","Individuell prüfen",VLOOKUP(F26,EF!$B:$G,6,FALSE))))</f>
        <v>0</v>
      </c>
      <c r="K26" s="715">
        <f t="shared" si="0"/>
        <v>0</v>
      </c>
      <c r="L26" s="14"/>
      <c r="M26" s="151"/>
    </row>
    <row r="27" spans="1:13">
      <c r="A27" s="151"/>
      <c r="B27" s="14"/>
      <c r="C27" s="14"/>
      <c r="D27" s="306" t="s">
        <v>13</v>
      </c>
      <c r="E27" s="306"/>
      <c r="F27" s="306" t="s">
        <v>99</v>
      </c>
      <c r="G27" s="183"/>
      <c r="H27" s="835"/>
      <c r="I27" s="711"/>
      <c r="J27" s="715">
        <f>IF(F27="Bitte wählen",0,(IF(F27="Sonstiges","Individuell prüfen",VLOOKUP(F27,EF!$B:$G,6,FALSE))))</f>
        <v>0</v>
      </c>
      <c r="K27" s="715">
        <f t="shared" si="0"/>
        <v>0</v>
      </c>
      <c r="L27" s="14"/>
      <c r="M27" s="151"/>
    </row>
    <row r="28" spans="1:13">
      <c r="A28" s="151"/>
      <c r="B28" s="14"/>
      <c r="C28" s="14"/>
      <c r="D28" s="306" t="s">
        <v>13</v>
      </c>
      <c r="E28" s="306"/>
      <c r="F28" s="306" t="s">
        <v>99</v>
      </c>
      <c r="G28" s="183"/>
      <c r="H28" s="835"/>
      <c r="I28" s="711"/>
      <c r="J28" s="715">
        <f>IF(F28="Bitte wählen",0,(IF(F28="Sonstiges","Individuell prüfen",VLOOKUP(F28,EF!$B:$G,6,FALSE))))</f>
        <v>0</v>
      </c>
      <c r="K28" s="715">
        <f t="shared" si="0"/>
        <v>0</v>
      </c>
      <c r="L28" s="14"/>
      <c r="M28" s="151"/>
    </row>
    <row r="29" spans="1:13">
      <c r="A29" s="151"/>
      <c r="B29" s="14"/>
      <c r="C29" s="14"/>
      <c r="D29" s="306" t="s">
        <v>13</v>
      </c>
      <c r="E29" s="306"/>
      <c r="F29" s="306" t="s">
        <v>99</v>
      </c>
      <c r="G29" s="183"/>
      <c r="H29" s="835"/>
      <c r="I29" s="711"/>
      <c r="J29" s="715">
        <f>IF(F29="Bitte wählen",0,(IF(F29="Sonstiges","Individuell prüfen",VLOOKUP(F29,EF!$B:$G,6,FALSE))))</f>
        <v>0</v>
      </c>
      <c r="K29" s="715">
        <f t="shared" si="0"/>
        <v>0</v>
      </c>
      <c r="L29" s="14"/>
      <c r="M29" s="151"/>
    </row>
    <row r="30" spans="1:13">
      <c r="A30" s="151"/>
      <c r="B30" s="14"/>
      <c r="C30" s="14"/>
      <c r="D30" s="306" t="s">
        <v>13</v>
      </c>
      <c r="E30" s="306"/>
      <c r="F30" s="306" t="s">
        <v>99</v>
      </c>
      <c r="G30" s="183"/>
      <c r="H30" s="835"/>
      <c r="I30" s="711"/>
      <c r="J30" s="715">
        <f>IF(F30="Bitte wählen",0,(IF(F30="Sonstiges","Individuell prüfen",VLOOKUP(F30,EF!$B:$G,6,FALSE))))</f>
        <v>0</v>
      </c>
      <c r="K30" s="715">
        <f t="shared" si="0"/>
        <v>0</v>
      </c>
      <c r="L30" s="14"/>
      <c r="M30" s="151"/>
    </row>
    <row r="31" spans="1:13">
      <c r="A31" s="151"/>
      <c r="B31" s="14"/>
      <c r="C31" s="14"/>
      <c r="D31" s="306" t="s">
        <v>13</v>
      </c>
      <c r="E31" s="306"/>
      <c r="F31" s="306" t="s">
        <v>99</v>
      </c>
      <c r="G31" s="183"/>
      <c r="H31" s="835"/>
      <c r="I31" s="711"/>
      <c r="J31" s="715">
        <f>IF(F31="Bitte wählen",0,(IF(F31="Sonstiges","Individuell prüfen",VLOOKUP(F31,EF!$B:$G,6,FALSE))))</f>
        <v>0</v>
      </c>
      <c r="K31" s="715">
        <f t="shared" si="0"/>
        <v>0</v>
      </c>
      <c r="L31" s="14"/>
      <c r="M31" s="151"/>
    </row>
    <row r="32" spans="1:13">
      <c r="A32" s="151"/>
      <c r="B32" s="14"/>
      <c r="C32" s="14"/>
      <c r="D32" s="306" t="s">
        <v>13</v>
      </c>
      <c r="E32" s="306"/>
      <c r="F32" s="306" t="s">
        <v>99</v>
      </c>
      <c r="G32" s="183"/>
      <c r="H32" s="835"/>
      <c r="I32" s="711"/>
      <c r="J32" s="715">
        <f>IF(F32="Bitte wählen",0,(IF(F32="Sonstiges","Individuell prüfen",VLOOKUP(F32,EF!$B:$G,6,FALSE))))</f>
        <v>0</v>
      </c>
      <c r="K32" s="715">
        <f t="shared" si="0"/>
        <v>0</v>
      </c>
      <c r="L32" s="14"/>
      <c r="M32" s="151"/>
    </row>
    <row r="33" spans="1:13" ht="13.5" thickBot="1">
      <c r="A33" s="151"/>
      <c r="B33" s="14"/>
      <c r="C33" s="14"/>
      <c r="D33" s="295" t="s">
        <v>13</v>
      </c>
      <c r="E33" s="295"/>
      <c r="F33" s="295" t="s">
        <v>99</v>
      </c>
      <c r="G33" s="75"/>
      <c r="H33" s="76"/>
      <c r="I33" s="77"/>
      <c r="J33" s="257">
        <f>IF(F33="Bitte wählen",0,(IF(F33="Sonstiges","Individuell prüfen",VLOOKUP(F33,EF!$B:$G,6,FALSE))))</f>
        <v>0</v>
      </c>
      <c r="K33" s="257">
        <f t="shared" si="0"/>
        <v>0</v>
      </c>
      <c r="L33" s="14"/>
      <c r="M33" s="151"/>
    </row>
    <row r="34" spans="1:13" ht="13.5" thickBot="1">
      <c r="A34" s="151"/>
      <c r="B34" s="14"/>
      <c r="C34" s="14"/>
      <c r="D34" s="14"/>
      <c r="E34" s="93"/>
      <c r="F34" s="93"/>
      <c r="G34" s="94"/>
      <c r="H34" s="94"/>
      <c r="I34" s="94"/>
      <c r="J34" s="382"/>
      <c r="K34" s="254">
        <f>SUM(K10:K33)</f>
        <v>0</v>
      </c>
      <c r="L34" s="14"/>
      <c r="M34" s="151"/>
    </row>
    <row r="35" spans="1:13" ht="15" thickBot="1">
      <c r="A35" s="151"/>
      <c r="B35" s="14"/>
      <c r="C35" s="1302"/>
      <c r="D35" s="1302"/>
      <c r="E35" s="1302"/>
      <c r="F35" s="1302"/>
      <c r="G35" s="1302"/>
      <c r="H35" s="1302"/>
      <c r="I35" s="1302"/>
      <c r="J35" s="382"/>
      <c r="K35" s="717"/>
      <c r="L35" s="14"/>
      <c r="M35" s="151"/>
    </row>
    <row r="36" spans="1:13" ht="32.25" thickBot="1">
      <c r="A36" s="151"/>
      <c r="B36" s="14"/>
      <c r="C36" s="1292" t="s">
        <v>259</v>
      </c>
      <c r="D36" s="1292"/>
      <c r="E36" s="1292"/>
      <c r="F36" s="1292"/>
      <c r="G36" s="1292"/>
      <c r="H36" s="1292"/>
      <c r="I36" s="1292"/>
      <c r="J36" s="569" t="s">
        <v>179</v>
      </c>
      <c r="K36" s="193" t="s">
        <v>172</v>
      </c>
      <c r="L36" s="14"/>
      <c r="M36" s="151"/>
    </row>
    <row r="37" spans="1:13" ht="15" thickBot="1">
      <c r="A37" s="151"/>
      <c r="B37" s="14"/>
      <c r="C37" s="1302"/>
      <c r="D37" s="1302"/>
      <c r="E37" s="1302"/>
      <c r="F37" s="1302"/>
      <c r="G37" s="1302"/>
      <c r="H37" s="1302"/>
      <c r="I37" s="1302"/>
      <c r="J37" s="15"/>
      <c r="K37" s="717"/>
      <c r="L37" s="14"/>
      <c r="M37" s="151"/>
    </row>
    <row r="38" spans="1:13" ht="45.75" thickBot="1">
      <c r="A38" s="151"/>
      <c r="B38" s="14"/>
      <c r="C38" s="14"/>
      <c r="D38" s="275" t="s">
        <v>92</v>
      </c>
      <c r="E38" s="153" t="s">
        <v>1124</v>
      </c>
      <c r="F38" s="182" t="s">
        <v>256</v>
      </c>
      <c r="G38" s="275" t="s">
        <v>96</v>
      </c>
      <c r="H38" s="154" t="s">
        <v>97</v>
      </c>
      <c r="I38" s="216" t="s">
        <v>98</v>
      </c>
      <c r="J38" s="383" t="s">
        <v>140</v>
      </c>
      <c r="K38" s="91" t="s">
        <v>32</v>
      </c>
      <c r="L38" s="14"/>
      <c r="M38" s="151"/>
    </row>
    <row r="39" spans="1:13">
      <c r="A39" s="151"/>
      <c r="B39" s="14"/>
      <c r="C39" s="14"/>
      <c r="D39" s="306" t="s">
        <v>13</v>
      </c>
      <c r="E39" s="1137" t="s">
        <v>836</v>
      </c>
      <c r="F39" s="1069"/>
      <c r="G39" s="80"/>
      <c r="H39" s="81"/>
      <c r="I39" s="100"/>
      <c r="J39" s="1070">
        <f>IF(E39="Bitte wählen",0,(IF(E39="Sonstiges","Individuell prüfen",VLOOKUP(E39,EF!$B:$G,6,FALSE))))</f>
        <v>3.2639999999999998</v>
      </c>
      <c r="K39" s="1071">
        <f t="shared" ref="K39:K62" si="1">(J39*F39)</f>
        <v>0</v>
      </c>
      <c r="L39" s="14"/>
      <c r="M39" s="151"/>
    </row>
    <row r="40" spans="1:13">
      <c r="A40" s="151"/>
      <c r="B40" s="14"/>
      <c r="C40" s="14"/>
      <c r="D40" s="306" t="s">
        <v>13</v>
      </c>
      <c r="E40" s="1138" t="s">
        <v>836</v>
      </c>
      <c r="F40" s="1067"/>
      <c r="G40" s="900"/>
      <c r="H40" s="835"/>
      <c r="I40" s="711"/>
      <c r="J40" s="1065">
        <f>IF(E39="Bitte wählen",0,(IF(E39="Sonstiges","Individuell prüfen",VLOOKUP(E39,EF!$B:$G,6,FALSE))))</f>
        <v>3.2639999999999998</v>
      </c>
      <c r="K40" s="1066">
        <f t="shared" si="1"/>
        <v>0</v>
      </c>
      <c r="L40" s="14"/>
      <c r="M40" s="151"/>
    </row>
    <row r="41" spans="1:13">
      <c r="A41" s="151"/>
      <c r="B41" s="14"/>
      <c r="C41" s="14"/>
      <c r="D41" s="306" t="s">
        <v>13</v>
      </c>
      <c r="E41" s="1138" t="s">
        <v>836</v>
      </c>
      <c r="F41" s="1067"/>
      <c r="G41" s="900"/>
      <c r="H41" s="835"/>
      <c r="I41" s="711"/>
      <c r="J41" s="1065">
        <f>IF(E40="Bitte wählen",0,(IF(E40="Sonstiges","Individuell prüfen",VLOOKUP(E40,EF!$B:$G,6,FALSE))))</f>
        <v>3.2639999999999998</v>
      </c>
      <c r="K41" s="1066">
        <f t="shared" si="1"/>
        <v>0</v>
      </c>
      <c r="L41" s="14"/>
      <c r="M41" s="151"/>
    </row>
    <row r="42" spans="1:13">
      <c r="A42" s="151"/>
      <c r="B42" s="14"/>
      <c r="C42" s="14"/>
      <c r="D42" s="306" t="s">
        <v>13</v>
      </c>
      <c r="E42" s="1138" t="s">
        <v>836</v>
      </c>
      <c r="F42" s="1067"/>
      <c r="G42" s="900"/>
      <c r="H42" s="835"/>
      <c r="I42" s="711"/>
      <c r="J42" s="1065">
        <f>IF(E41="Bitte wählen",0,(IF(E41="Sonstiges","Individuell prüfen",VLOOKUP(E41,EF!$B:$G,6,FALSE))))</f>
        <v>3.2639999999999998</v>
      </c>
      <c r="K42" s="1066">
        <f t="shared" si="1"/>
        <v>0</v>
      </c>
      <c r="L42" s="14"/>
      <c r="M42" s="151"/>
    </row>
    <row r="43" spans="1:13">
      <c r="A43" s="151"/>
      <c r="B43" s="14"/>
      <c r="C43" s="14"/>
      <c r="D43" s="306" t="s">
        <v>13</v>
      </c>
      <c r="E43" s="1138" t="s">
        <v>836</v>
      </c>
      <c r="F43" s="1067"/>
      <c r="G43" s="900"/>
      <c r="H43" s="835"/>
      <c r="I43" s="711"/>
      <c r="J43" s="1065">
        <f>IF(E42="Bitte wählen",0,(IF(E42="Sonstiges","Individuell prüfen",VLOOKUP(E42,EF!$B:$G,6,FALSE))))</f>
        <v>3.2639999999999998</v>
      </c>
      <c r="K43" s="1066">
        <f t="shared" si="1"/>
        <v>0</v>
      </c>
      <c r="L43" s="14"/>
      <c r="M43" s="151"/>
    </row>
    <row r="44" spans="1:13">
      <c r="A44" s="151"/>
      <c r="B44" s="14"/>
      <c r="C44" s="14"/>
      <c r="D44" s="306" t="s">
        <v>13</v>
      </c>
      <c r="E44" s="1138" t="s">
        <v>836</v>
      </c>
      <c r="F44" s="1067"/>
      <c r="G44" s="900"/>
      <c r="H44" s="835"/>
      <c r="I44" s="711"/>
      <c r="J44" s="1065">
        <f>IF(E43="Bitte wählen",0,(IF(E43="Sonstiges","Individuell prüfen",VLOOKUP(E43,EF!$B:$G,6,FALSE))))</f>
        <v>3.2639999999999998</v>
      </c>
      <c r="K44" s="1066">
        <f t="shared" si="1"/>
        <v>0</v>
      </c>
      <c r="L44" s="14"/>
      <c r="M44" s="151"/>
    </row>
    <row r="45" spans="1:13">
      <c r="A45" s="151"/>
      <c r="B45" s="14"/>
      <c r="C45" s="14"/>
      <c r="D45" s="306" t="s">
        <v>13</v>
      </c>
      <c r="E45" s="1138" t="s">
        <v>836</v>
      </c>
      <c r="F45" s="1067"/>
      <c r="G45" s="900"/>
      <c r="H45" s="835"/>
      <c r="I45" s="711"/>
      <c r="J45" s="1065">
        <f>IF(E44="Bitte wählen",0,(IF(E44="Sonstiges","Individuell prüfen",VLOOKUP(E44,EF!$B:$G,6,FALSE))))</f>
        <v>3.2639999999999998</v>
      </c>
      <c r="K45" s="1066">
        <f t="shared" si="1"/>
        <v>0</v>
      </c>
      <c r="L45" s="14"/>
      <c r="M45" s="151"/>
    </row>
    <row r="46" spans="1:13">
      <c r="A46" s="151"/>
      <c r="B46" s="14"/>
      <c r="C46" s="14"/>
      <c r="D46" s="306" t="s">
        <v>13</v>
      </c>
      <c r="E46" s="1138" t="s">
        <v>836</v>
      </c>
      <c r="F46" s="1067"/>
      <c r="G46" s="900"/>
      <c r="H46" s="835"/>
      <c r="I46" s="711"/>
      <c r="J46" s="1065">
        <f>IF(E45="Bitte wählen",0,(IF(E45="Sonstiges","Individuell prüfen",VLOOKUP(E45,EF!$B:$G,6,FALSE))))</f>
        <v>3.2639999999999998</v>
      </c>
      <c r="K46" s="1066">
        <f t="shared" si="1"/>
        <v>0</v>
      </c>
      <c r="L46" s="14"/>
      <c r="M46" s="151"/>
    </row>
    <row r="47" spans="1:13">
      <c r="A47" s="151"/>
      <c r="B47" s="14"/>
      <c r="C47" s="14"/>
      <c r="D47" s="306" t="s">
        <v>13</v>
      </c>
      <c r="E47" s="1138" t="s">
        <v>836</v>
      </c>
      <c r="F47" s="1067"/>
      <c r="G47" s="900"/>
      <c r="H47" s="835"/>
      <c r="I47" s="711"/>
      <c r="J47" s="1065">
        <f>IF(E46="Bitte wählen",0,(IF(E46="Sonstiges","Individuell prüfen",VLOOKUP(E46,EF!$B:$G,6,FALSE))))</f>
        <v>3.2639999999999998</v>
      </c>
      <c r="K47" s="1066">
        <f t="shared" si="1"/>
        <v>0</v>
      </c>
      <c r="L47" s="14"/>
      <c r="M47" s="151"/>
    </row>
    <row r="48" spans="1:13">
      <c r="A48" s="151"/>
      <c r="B48" s="14"/>
      <c r="C48" s="14"/>
      <c r="D48" s="306" t="s">
        <v>13</v>
      </c>
      <c r="E48" s="1138" t="s">
        <v>836</v>
      </c>
      <c r="F48" s="1067"/>
      <c r="G48" s="900"/>
      <c r="H48" s="835"/>
      <c r="I48" s="711"/>
      <c r="J48" s="1065">
        <f>IF(E47="Bitte wählen",0,(IF(E47="Sonstiges","Individuell prüfen",VLOOKUP(E47,EF!$B:$G,6,FALSE))))</f>
        <v>3.2639999999999998</v>
      </c>
      <c r="K48" s="1066">
        <f t="shared" si="1"/>
        <v>0</v>
      </c>
      <c r="L48" s="14"/>
      <c r="M48" s="151"/>
    </row>
    <row r="49" spans="1:13">
      <c r="A49" s="151"/>
      <c r="B49" s="14"/>
      <c r="C49" s="14"/>
      <c r="D49" s="306" t="s">
        <v>13</v>
      </c>
      <c r="E49" s="1138" t="s">
        <v>836</v>
      </c>
      <c r="F49" s="1067"/>
      <c r="G49" s="900"/>
      <c r="H49" s="835"/>
      <c r="I49" s="711"/>
      <c r="J49" s="1065">
        <f>IF(E48="Bitte wählen",0,(IF(E48="Sonstiges","Individuell prüfen",VLOOKUP(E48,EF!$B:$G,6,FALSE))))</f>
        <v>3.2639999999999998</v>
      </c>
      <c r="K49" s="1066">
        <f t="shared" si="1"/>
        <v>0</v>
      </c>
      <c r="L49" s="14"/>
      <c r="M49" s="151"/>
    </row>
    <row r="50" spans="1:13">
      <c r="A50" s="151"/>
      <c r="B50" s="14"/>
      <c r="C50" s="14"/>
      <c r="D50" s="306" t="s">
        <v>13</v>
      </c>
      <c r="E50" s="1138" t="s">
        <v>836</v>
      </c>
      <c r="F50" s="1067"/>
      <c r="G50" s="900"/>
      <c r="H50" s="835"/>
      <c r="I50" s="711"/>
      <c r="J50" s="1065">
        <f>IF(E49="Bitte wählen",0,(IF(E49="Sonstiges","Individuell prüfen",VLOOKUP(E49,EF!$B:$G,6,FALSE))))</f>
        <v>3.2639999999999998</v>
      </c>
      <c r="K50" s="1066">
        <f t="shared" si="1"/>
        <v>0</v>
      </c>
      <c r="L50" s="14"/>
      <c r="M50" s="151"/>
    </row>
    <row r="51" spans="1:13">
      <c r="A51" s="151"/>
      <c r="B51" s="14"/>
      <c r="C51" s="14"/>
      <c r="D51" s="306" t="s">
        <v>13</v>
      </c>
      <c r="E51" s="1138" t="s">
        <v>836</v>
      </c>
      <c r="F51" s="1067"/>
      <c r="G51" s="900"/>
      <c r="H51" s="835"/>
      <c r="I51" s="711"/>
      <c r="J51" s="1065">
        <f>IF(E50="Bitte wählen",0,(IF(E50="Sonstiges","Individuell prüfen",VLOOKUP(E50,EF!$B:$G,6,FALSE))))</f>
        <v>3.2639999999999998</v>
      </c>
      <c r="K51" s="1066">
        <f t="shared" si="1"/>
        <v>0</v>
      </c>
      <c r="L51" s="14"/>
      <c r="M51" s="151"/>
    </row>
    <row r="52" spans="1:13">
      <c r="A52" s="151"/>
      <c r="B52" s="14"/>
      <c r="C52" s="14"/>
      <c r="D52" s="306" t="s">
        <v>13</v>
      </c>
      <c r="E52" s="1138" t="s">
        <v>836</v>
      </c>
      <c r="F52" s="1067"/>
      <c r="G52" s="900"/>
      <c r="H52" s="835"/>
      <c r="I52" s="711"/>
      <c r="J52" s="1065">
        <f>IF(E51="Bitte wählen",0,(IF(E51="Sonstiges","Individuell prüfen",VLOOKUP(E51,EF!$B:$G,6,FALSE))))</f>
        <v>3.2639999999999998</v>
      </c>
      <c r="K52" s="1066">
        <f t="shared" si="1"/>
        <v>0</v>
      </c>
      <c r="L52" s="14"/>
      <c r="M52" s="151"/>
    </row>
    <row r="53" spans="1:13">
      <c r="A53" s="151"/>
      <c r="B53" s="14"/>
      <c r="C53" s="14"/>
      <c r="D53" s="306" t="s">
        <v>13</v>
      </c>
      <c r="E53" s="1138" t="s">
        <v>836</v>
      </c>
      <c r="F53" s="1067"/>
      <c r="G53" s="900"/>
      <c r="H53" s="835"/>
      <c r="I53" s="711"/>
      <c r="J53" s="1065">
        <f>IF(E52="Bitte wählen",0,(IF(E52="Sonstiges","Individuell prüfen",VLOOKUP(E52,EF!$B:$G,6,FALSE))))</f>
        <v>3.2639999999999998</v>
      </c>
      <c r="K53" s="1066">
        <f t="shared" si="1"/>
        <v>0</v>
      </c>
      <c r="L53" s="14"/>
      <c r="M53" s="151"/>
    </row>
    <row r="54" spans="1:13">
      <c r="A54" s="151"/>
      <c r="B54" s="14"/>
      <c r="C54" s="14"/>
      <c r="D54" s="306" t="s">
        <v>13</v>
      </c>
      <c r="E54" s="1138" t="s">
        <v>836</v>
      </c>
      <c r="F54" s="1067"/>
      <c r="G54" s="900"/>
      <c r="H54" s="835"/>
      <c r="I54" s="711"/>
      <c r="J54" s="1065">
        <f>IF(E53="Bitte wählen",0,(IF(E53="Sonstiges","Individuell prüfen",VLOOKUP(E53,EF!$B:$G,6,FALSE))))</f>
        <v>3.2639999999999998</v>
      </c>
      <c r="K54" s="1066">
        <f t="shared" si="1"/>
        <v>0</v>
      </c>
      <c r="L54" s="14"/>
      <c r="M54" s="151"/>
    </row>
    <row r="55" spans="1:13">
      <c r="A55" s="151"/>
      <c r="B55" s="14"/>
      <c r="C55" s="14"/>
      <c r="D55" s="306" t="s">
        <v>13</v>
      </c>
      <c r="E55" s="1138" t="s">
        <v>836</v>
      </c>
      <c r="F55" s="1067"/>
      <c r="G55" s="900"/>
      <c r="H55" s="835"/>
      <c r="I55" s="711"/>
      <c r="J55" s="1065">
        <f>IF(E54="Bitte wählen",0,(IF(E54="Sonstiges","Individuell prüfen",VLOOKUP(E54,EF!$B:$G,6,FALSE))))</f>
        <v>3.2639999999999998</v>
      </c>
      <c r="K55" s="1066">
        <f t="shared" si="1"/>
        <v>0</v>
      </c>
      <c r="L55" s="14"/>
      <c r="M55" s="151"/>
    </row>
    <row r="56" spans="1:13">
      <c r="A56" s="151"/>
      <c r="B56" s="14"/>
      <c r="C56" s="14"/>
      <c r="D56" s="306" t="s">
        <v>13</v>
      </c>
      <c r="E56" s="1138" t="s">
        <v>836</v>
      </c>
      <c r="F56" s="1067"/>
      <c r="G56" s="900"/>
      <c r="H56" s="835"/>
      <c r="I56" s="711"/>
      <c r="J56" s="1065">
        <f>IF(E55="Bitte wählen",0,(IF(E55="Sonstiges","Individuell prüfen",VLOOKUP(E55,EF!$B:$G,6,FALSE))))</f>
        <v>3.2639999999999998</v>
      </c>
      <c r="K56" s="1066">
        <f t="shared" si="1"/>
        <v>0</v>
      </c>
      <c r="L56" s="14"/>
      <c r="M56" s="151"/>
    </row>
    <row r="57" spans="1:13">
      <c r="A57" s="151"/>
      <c r="B57" s="14"/>
      <c r="C57" s="14"/>
      <c r="D57" s="306" t="s">
        <v>13</v>
      </c>
      <c r="E57" s="1138" t="s">
        <v>836</v>
      </c>
      <c r="F57" s="1067"/>
      <c r="G57" s="900"/>
      <c r="H57" s="183"/>
      <c r="I57" s="711"/>
      <c r="J57" s="1065">
        <f>IF(E56="Bitte wählen",0,(IF(E56="Sonstiges","Individuell prüfen",VLOOKUP(E56,EF!$B:$G,6,FALSE))))</f>
        <v>3.2639999999999998</v>
      </c>
      <c r="K57" s="715">
        <f t="shared" si="1"/>
        <v>0</v>
      </c>
      <c r="L57" s="14"/>
      <c r="M57" s="151"/>
    </row>
    <row r="58" spans="1:13">
      <c r="A58" s="151"/>
      <c r="B58" s="14"/>
      <c r="C58" s="14"/>
      <c r="D58" s="306" t="s">
        <v>13</v>
      </c>
      <c r="E58" s="1138" t="s">
        <v>836</v>
      </c>
      <c r="F58" s="1067"/>
      <c r="G58" s="900"/>
      <c r="H58" s="183"/>
      <c r="I58" s="711"/>
      <c r="J58" s="1065">
        <f>IF(E57="Bitte wählen",0,(IF(E57="Sonstiges","Individuell prüfen",VLOOKUP(E57,EF!$B:$G,6,FALSE))))</f>
        <v>3.2639999999999998</v>
      </c>
      <c r="K58" s="715">
        <f t="shared" si="1"/>
        <v>0</v>
      </c>
      <c r="L58" s="14"/>
      <c r="M58" s="151"/>
    </row>
    <row r="59" spans="1:13">
      <c r="A59" s="151"/>
      <c r="B59" s="14"/>
      <c r="C59" s="14"/>
      <c r="D59" s="306" t="s">
        <v>13</v>
      </c>
      <c r="E59" s="1138" t="s">
        <v>836</v>
      </c>
      <c r="F59" s="1067"/>
      <c r="G59" s="900"/>
      <c r="H59" s="183"/>
      <c r="I59" s="711"/>
      <c r="J59" s="1065">
        <f>IF(E58="Bitte wählen",0,(IF(E58="Sonstiges","Individuell prüfen",VLOOKUP(E58,EF!$B:$G,6,FALSE))))</f>
        <v>3.2639999999999998</v>
      </c>
      <c r="K59" s="715">
        <f t="shared" si="1"/>
        <v>0</v>
      </c>
      <c r="L59" s="14"/>
      <c r="M59" s="151"/>
    </row>
    <row r="60" spans="1:13">
      <c r="A60" s="151"/>
      <c r="B60" s="14"/>
      <c r="C60" s="14"/>
      <c r="D60" s="306" t="s">
        <v>13</v>
      </c>
      <c r="E60" s="1138" t="s">
        <v>836</v>
      </c>
      <c r="F60" s="1067"/>
      <c r="G60" s="900"/>
      <c r="H60" s="183"/>
      <c r="I60" s="711"/>
      <c r="J60" s="1065">
        <f>IF(E59="Bitte wählen",0,(IF(E59="Sonstiges","Individuell prüfen",VLOOKUP(E59,EF!$B:$G,6,FALSE))))</f>
        <v>3.2639999999999998</v>
      </c>
      <c r="K60" s="715">
        <f t="shared" si="1"/>
        <v>0</v>
      </c>
      <c r="L60" s="14"/>
      <c r="M60" s="151"/>
    </row>
    <row r="61" spans="1:13">
      <c r="A61" s="151"/>
      <c r="B61" s="14"/>
      <c r="C61" s="14"/>
      <c r="D61" s="306" t="s">
        <v>13</v>
      </c>
      <c r="E61" s="1138" t="s">
        <v>836</v>
      </c>
      <c r="F61" s="1067"/>
      <c r="G61" s="900"/>
      <c r="H61" s="183"/>
      <c r="I61" s="711"/>
      <c r="J61" s="1065">
        <f>IF(E60="Bitte wählen",0,(IF(E60="Sonstiges","Individuell prüfen",VLOOKUP(E60,EF!$B:$G,6,FALSE))))</f>
        <v>3.2639999999999998</v>
      </c>
      <c r="K61" s="715">
        <f t="shared" si="1"/>
        <v>0</v>
      </c>
      <c r="L61" s="14"/>
      <c r="M61" s="151"/>
    </row>
    <row r="62" spans="1:13" ht="13.5" thickBot="1">
      <c r="A62" s="151"/>
      <c r="B62" s="14"/>
      <c r="C62" s="14"/>
      <c r="D62" s="295" t="s">
        <v>13</v>
      </c>
      <c r="E62" s="1139" t="s">
        <v>836</v>
      </c>
      <c r="F62" s="1068"/>
      <c r="G62" s="79"/>
      <c r="H62" s="75"/>
      <c r="I62" s="77"/>
      <c r="J62" s="1072">
        <f>IF(E61="Bitte wählen",0,(IF(E61="Sonstiges","Individuell prüfen",VLOOKUP(E61,EF!$B:$G,6,FALSE))))</f>
        <v>3.2639999999999998</v>
      </c>
      <c r="K62" s="257">
        <f t="shared" si="1"/>
        <v>0</v>
      </c>
      <c r="L62" s="14"/>
      <c r="M62" s="151"/>
    </row>
    <row r="63" spans="1:13" ht="13.5" thickBot="1">
      <c r="A63" s="151"/>
      <c r="B63" s="14"/>
      <c r="C63" s="14"/>
      <c r="D63" s="14"/>
      <c r="E63" s="93"/>
      <c r="F63" s="93"/>
      <c r="G63" s="94"/>
      <c r="H63" s="94"/>
      <c r="I63" s="94"/>
      <c r="J63" s="382"/>
      <c r="K63" s="254">
        <f>SUM(K39:K62)</f>
        <v>0</v>
      </c>
      <c r="L63" s="14"/>
      <c r="M63" s="151"/>
    </row>
    <row r="64" spans="1:13">
      <c r="A64" s="151"/>
      <c r="B64" s="14"/>
      <c r="C64" s="14"/>
      <c r="D64" s="14"/>
      <c r="E64" s="93"/>
      <c r="F64" s="93"/>
      <c r="G64" s="94"/>
      <c r="H64" s="94"/>
      <c r="I64" s="94"/>
      <c r="J64" s="382"/>
      <c r="K64" s="382"/>
      <c r="L64" s="14"/>
      <c r="M64" s="151"/>
    </row>
    <row r="65" spans="1:13" ht="15">
      <c r="A65" s="151"/>
      <c r="B65" s="14"/>
      <c r="C65" s="14"/>
      <c r="D65" s="14"/>
      <c r="E65" s="384"/>
      <c r="F65" s="385"/>
      <c r="G65" s="386"/>
      <c r="H65" s="386"/>
      <c r="I65" s="386"/>
      <c r="J65" s="387"/>
      <c r="K65" s="14"/>
      <c r="L65" s="14"/>
      <c r="M65" s="151"/>
    </row>
    <row r="66" spans="1:13" ht="20.100000000000001" customHeight="1">
      <c r="A66" s="151"/>
      <c r="B66" s="151"/>
      <c r="C66" s="151"/>
      <c r="D66" s="151"/>
      <c r="E66" s="151"/>
      <c r="F66" s="151"/>
      <c r="G66" s="151"/>
      <c r="H66" s="151"/>
      <c r="I66" s="151"/>
      <c r="J66" s="380"/>
      <c r="K66" s="151"/>
      <c r="L66" s="151"/>
      <c r="M66" s="135" t="str">
        <f>Bedienungshinweise!$K$19</f>
        <v>FutureCamp Climate 2022</v>
      </c>
    </row>
  </sheetData>
  <sheetProtection sheet="1" objects="1" scenarios="1"/>
  <mergeCells count="9">
    <mergeCell ref="C8:I8"/>
    <mergeCell ref="C35:I35"/>
    <mergeCell ref="C36:I36"/>
    <mergeCell ref="C37:I37"/>
    <mergeCell ref="C3:I3"/>
    <mergeCell ref="C4:I4"/>
    <mergeCell ref="C5:I5"/>
    <mergeCell ref="C6:I6"/>
    <mergeCell ref="C7:I7"/>
  </mergeCells>
  <phoneticPr fontId="110" type="noConversion"/>
  <dataValidations count="2">
    <dataValidation allowBlank="1" showDropDown="1" showInputMessage="1" showErrorMessage="1" sqref="H63:H64 H34"/>
    <dataValidation showDropDown="1" showInputMessage="1" showErrorMessage="1" sqref="E65"/>
  </dataValidations>
  <printOptions horizontalCentered="1" verticalCentered="1"/>
  <pageMargins left="0.39370078740157483" right="0.39370078740157483" top="0.39370078740157483" bottom="0.39370078740157483" header="0.19685039370078741" footer="0.19685039370078741"/>
  <pageSetup paperSize="9" scale="36" orientation="landscape" verticalDpi="601"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EF!$B$255:$B$258</xm:f>
          </x14:formula1>
          <xm:sqref>F10:F33</xm:sqref>
        </x14:dataValidation>
        <x14:dataValidation type="list" allowBlank="1" showInputMessage="1" showErrorMessage="1">
          <x14:formula1>
            <xm:f>'Projekt-Info'!$C$12:$C$17</xm:f>
          </x14:formula1>
          <xm:sqref>D10:D33 D39:D62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N53"/>
  <sheetViews>
    <sheetView topLeftCell="A3" zoomScale="90" zoomScaleNormal="90" workbookViewId="0">
      <selection activeCell="E16" sqref="E16"/>
    </sheetView>
  </sheetViews>
  <sheetFormatPr baseColWidth="10" defaultColWidth="11" defaultRowHeight="14.25" outlineLevelCol="1"/>
  <cols>
    <col min="1" max="1" width="3.625" style="311" customWidth="1"/>
    <col min="2" max="2" width="8.625" style="311" customWidth="1"/>
    <col min="3" max="3" width="2.5" style="311" customWidth="1"/>
    <col min="4" max="4" width="15.375" style="311" customWidth="1"/>
    <col min="5" max="5" width="19.125" style="311" customWidth="1"/>
    <col min="6" max="7" width="25.25" style="311" customWidth="1"/>
    <col min="8" max="8" width="35.875" style="311" customWidth="1"/>
    <col min="9" max="9" width="27.625" style="311" customWidth="1" outlineLevel="1"/>
    <col min="10" max="10" width="25.125" style="311" customWidth="1" outlineLevel="1"/>
    <col min="11" max="11" width="27.125" style="311" customWidth="1" outlineLevel="1"/>
    <col min="12" max="13" width="23.625" style="311" customWidth="1"/>
    <col min="14" max="14" width="3.625" style="311" customWidth="1"/>
    <col min="15" max="16384" width="11" style="311"/>
  </cols>
  <sheetData>
    <row r="1" spans="1:14">
      <c r="A1" s="151"/>
      <c r="B1" s="151"/>
      <c r="C1" s="151"/>
      <c r="D1" s="151"/>
      <c r="E1" s="151"/>
      <c r="F1" s="151"/>
      <c r="G1" s="151"/>
      <c r="H1" s="151"/>
      <c r="I1" s="151"/>
      <c r="J1" s="151"/>
      <c r="K1" s="151"/>
      <c r="L1" s="151"/>
      <c r="M1" s="151"/>
      <c r="N1" s="151"/>
    </row>
    <row r="2" spans="1:14" ht="23.25">
      <c r="A2" s="151"/>
      <c r="B2" s="14"/>
      <c r="C2" s="14"/>
      <c r="D2" s="14"/>
      <c r="E2" s="14"/>
      <c r="F2" s="14"/>
      <c r="G2" s="14"/>
      <c r="H2" s="14"/>
      <c r="I2" s="14"/>
      <c r="J2" s="14"/>
      <c r="K2" s="669"/>
      <c r="L2" s="48"/>
      <c r="M2" s="272">
        <f>Ref_Firma</f>
        <v>0</v>
      </c>
      <c r="N2" s="151"/>
    </row>
    <row r="3" spans="1:14" ht="23.25">
      <c r="A3" s="151"/>
      <c r="B3" s="14"/>
      <c r="C3" s="1325" t="s">
        <v>981</v>
      </c>
      <c r="D3" s="1325"/>
      <c r="E3" s="1325"/>
      <c r="F3" s="1325"/>
      <c r="G3" s="1325"/>
      <c r="H3" s="1325"/>
      <c r="I3" s="1325"/>
      <c r="J3" s="1325"/>
      <c r="K3" s="1325"/>
      <c r="L3" s="48"/>
      <c r="M3" s="272">
        <f>Ref_Berichtsjahr</f>
        <v>0</v>
      </c>
      <c r="N3" s="151"/>
    </row>
    <row r="4" spans="1:14" ht="23.25">
      <c r="A4" s="151"/>
      <c r="B4" s="14"/>
      <c r="C4" s="1302"/>
      <c r="D4" s="1302"/>
      <c r="E4" s="1302"/>
      <c r="F4" s="1302"/>
      <c r="G4" s="1302"/>
      <c r="H4" s="1302"/>
      <c r="I4" s="1302"/>
      <c r="J4" s="1302"/>
      <c r="K4" s="1302"/>
      <c r="L4" s="48"/>
      <c r="M4" s="14"/>
      <c r="N4" s="151"/>
    </row>
    <row r="5" spans="1:14" ht="23.25">
      <c r="A5" s="151"/>
      <c r="B5" s="14"/>
      <c r="C5" s="1326" t="s">
        <v>87</v>
      </c>
      <c r="D5" s="1326"/>
      <c r="E5" s="1326"/>
      <c r="F5" s="1326"/>
      <c r="G5" s="1326"/>
      <c r="H5" s="1326"/>
      <c r="I5" s="1326"/>
      <c r="J5" s="1326"/>
      <c r="K5" s="1326"/>
      <c r="L5" s="48"/>
      <c r="M5" s="14"/>
      <c r="N5" s="151"/>
    </row>
    <row r="6" spans="1:14" ht="24" thickBot="1">
      <c r="A6" s="151"/>
      <c r="B6" s="14"/>
      <c r="C6" s="1326"/>
      <c r="D6" s="1326"/>
      <c r="E6" s="1326"/>
      <c r="F6" s="1326"/>
      <c r="G6" s="1326"/>
      <c r="H6" s="1326"/>
      <c r="I6" s="1326"/>
      <c r="J6" s="1326"/>
      <c r="K6" s="1326"/>
      <c r="L6" s="48"/>
      <c r="M6" s="14"/>
      <c r="N6" s="151"/>
    </row>
    <row r="7" spans="1:14" ht="32.25" thickBot="1">
      <c r="A7" s="151"/>
      <c r="B7" s="14"/>
      <c r="C7" s="1327" t="s">
        <v>982</v>
      </c>
      <c r="D7" s="1327"/>
      <c r="E7" s="1327"/>
      <c r="F7" s="1327"/>
      <c r="G7" s="1327"/>
      <c r="H7" s="1327"/>
      <c r="I7" s="1327"/>
      <c r="J7" s="1327"/>
      <c r="K7" s="1328"/>
      <c r="L7" s="193" t="s">
        <v>172</v>
      </c>
      <c r="M7" s="14"/>
      <c r="N7" s="151"/>
    </row>
    <row r="8" spans="1:14" ht="15" thickBot="1">
      <c r="A8" s="151"/>
      <c r="B8" s="14"/>
      <c r="C8" s="14"/>
      <c r="D8" s="14"/>
      <c r="E8" s="14"/>
      <c r="F8" s="14"/>
      <c r="G8" s="14"/>
      <c r="H8" s="14"/>
      <c r="I8" s="14"/>
      <c r="J8" s="14"/>
      <c r="K8" s="14"/>
      <c r="L8" s="14"/>
      <c r="M8" s="14"/>
      <c r="N8" s="151"/>
    </row>
    <row r="9" spans="1:14" ht="47.25" thickBot="1">
      <c r="A9" s="151"/>
      <c r="B9" s="14"/>
      <c r="C9" s="14"/>
      <c r="D9" s="275" t="s">
        <v>92</v>
      </c>
      <c r="E9" s="152" t="s">
        <v>982</v>
      </c>
      <c r="F9" s="1091" t="s">
        <v>983</v>
      </c>
      <c r="G9" s="1092" t="s">
        <v>984</v>
      </c>
      <c r="H9" s="153" t="s">
        <v>268</v>
      </c>
      <c r="I9" s="152" t="s">
        <v>96</v>
      </c>
      <c r="J9" s="154" t="s">
        <v>97</v>
      </c>
      <c r="K9" s="574" t="s">
        <v>98</v>
      </c>
      <c r="L9" s="1090" t="s">
        <v>32</v>
      </c>
      <c r="M9" s="14"/>
      <c r="N9" s="151"/>
    </row>
    <row r="10" spans="1:14">
      <c r="A10" s="151"/>
      <c r="B10" s="14"/>
      <c r="C10" s="14"/>
      <c r="D10" s="294" t="s">
        <v>13</v>
      </c>
      <c r="E10" s="761"/>
      <c r="F10" s="847"/>
      <c r="G10" s="788"/>
      <c r="H10" s="788"/>
      <c r="I10" s="529"/>
      <c r="J10" s="579"/>
      <c r="K10" s="578"/>
      <c r="L10" s="224">
        <f>IF(F10+G10=0,H10,F10+G10)</f>
        <v>0</v>
      </c>
      <c r="M10" s="14"/>
      <c r="N10" s="151"/>
    </row>
    <row r="11" spans="1:14">
      <c r="A11" s="151"/>
      <c r="B11" s="14"/>
      <c r="C11" s="14"/>
      <c r="D11" s="306" t="s">
        <v>13</v>
      </c>
      <c r="E11" s="843"/>
      <c r="F11" s="848"/>
      <c r="G11" s="849"/>
      <c r="H11" s="849"/>
      <c r="I11" s="183"/>
      <c r="J11" s="835"/>
      <c r="K11" s="720"/>
      <c r="L11" s="224">
        <f t="shared" ref="L11:L50" si="0">IF(F11+G11=0,H11,F11+G11)</f>
        <v>0</v>
      </c>
      <c r="M11" s="14"/>
      <c r="N11" s="151"/>
    </row>
    <row r="12" spans="1:14">
      <c r="A12" s="151"/>
      <c r="B12" s="14"/>
      <c r="C12" s="14"/>
      <c r="D12" s="306" t="s">
        <v>13</v>
      </c>
      <c r="E12" s="843"/>
      <c r="F12" s="848"/>
      <c r="G12" s="849"/>
      <c r="H12" s="849"/>
      <c r="I12" s="183"/>
      <c r="J12" s="835"/>
      <c r="K12" s="720"/>
      <c r="L12" s="224">
        <f t="shared" si="0"/>
        <v>0</v>
      </c>
      <c r="M12" s="14"/>
      <c r="N12" s="151"/>
    </row>
    <row r="13" spans="1:14">
      <c r="A13" s="151"/>
      <c r="B13" s="14"/>
      <c r="C13" s="14"/>
      <c r="D13" s="306" t="s">
        <v>13</v>
      </c>
      <c r="E13" s="843"/>
      <c r="F13" s="848"/>
      <c r="G13" s="849"/>
      <c r="H13" s="849"/>
      <c r="I13" s="183"/>
      <c r="J13" s="835"/>
      <c r="K13" s="720"/>
      <c r="L13" s="224">
        <f t="shared" si="0"/>
        <v>0</v>
      </c>
      <c r="M13" s="14"/>
      <c r="N13" s="151"/>
    </row>
    <row r="14" spans="1:14">
      <c r="A14" s="151"/>
      <c r="B14" s="14"/>
      <c r="C14" s="14"/>
      <c r="D14" s="306" t="s">
        <v>13</v>
      </c>
      <c r="E14" s="843"/>
      <c r="F14" s="848"/>
      <c r="G14" s="849"/>
      <c r="H14" s="849"/>
      <c r="I14" s="183"/>
      <c r="J14" s="835"/>
      <c r="K14" s="720"/>
      <c r="L14" s="224">
        <f t="shared" si="0"/>
        <v>0</v>
      </c>
      <c r="M14" s="14"/>
      <c r="N14" s="151"/>
    </row>
    <row r="15" spans="1:14">
      <c r="A15" s="151"/>
      <c r="B15" s="14"/>
      <c r="C15" s="14"/>
      <c r="D15" s="306" t="s">
        <v>13</v>
      </c>
      <c r="E15" s="843"/>
      <c r="F15" s="848"/>
      <c r="G15" s="849"/>
      <c r="H15" s="849"/>
      <c r="I15" s="183"/>
      <c r="J15" s="835"/>
      <c r="K15" s="720"/>
      <c r="L15" s="224">
        <f t="shared" si="0"/>
        <v>0</v>
      </c>
      <c r="M15" s="14"/>
      <c r="N15" s="151"/>
    </row>
    <row r="16" spans="1:14">
      <c r="A16" s="151"/>
      <c r="B16" s="14"/>
      <c r="C16" s="14"/>
      <c r="D16" s="306" t="s">
        <v>13</v>
      </c>
      <c r="E16" s="843"/>
      <c r="F16" s="848"/>
      <c r="G16" s="849"/>
      <c r="H16" s="849"/>
      <c r="I16" s="183"/>
      <c r="J16" s="835"/>
      <c r="K16" s="720"/>
      <c r="L16" s="224">
        <f t="shared" si="0"/>
        <v>0</v>
      </c>
      <c r="M16" s="14"/>
      <c r="N16" s="151"/>
    </row>
    <row r="17" spans="1:14">
      <c r="A17" s="151"/>
      <c r="B17" s="14"/>
      <c r="C17" s="14"/>
      <c r="D17" s="306" t="s">
        <v>13</v>
      </c>
      <c r="E17" s="843"/>
      <c r="F17" s="848"/>
      <c r="G17" s="849"/>
      <c r="H17" s="849"/>
      <c r="I17" s="183"/>
      <c r="J17" s="835"/>
      <c r="K17" s="720"/>
      <c r="L17" s="224">
        <f t="shared" si="0"/>
        <v>0</v>
      </c>
      <c r="M17" s="14"/>
      <c r="N17" s="151"/>
    </row>
    <row r="18" spans="1:14">
      <c r="A18" s="151"/>
      <c r="B18" s="14"/>
      <c r="C18" s="14"/>
      <c r="D18" s="306" t="s">
        <v>13</v>
      </c>
      <c r="E18" s="843"/>
      <c r="F18" s="848"/>
      <c r="G18" s="849"/>
      <c r="H18" s="849"/>
      <c r="I18" s="183"/>
      <c r="J18" s="835"/>
      <c r="K18" s="720"/>
      <c r="L18" s="224">
        <f t="shared" si="0"/>
        <v>0</v>
      </c>
      <c r="M18" s="14"/>
      <c r="N18" s="151"/>
    </row>
    <row r="19" spans="1:14">
      <c r="A19" s="151"/>
      <c r="B19" s="14"/>
      <c r="C19" s="14"/>
      <c r="D19" s="306" t="s">
        <v>13</v>
      </c>
      <c r="E19" s="843"/>
      <c r="F19" s="848"/>
      <c r="G19" s="849"/>
      <c r="H19" s="849"/>
      <c r="I19" s="183"/>
      <c r="J19" s="835"/>
      <c r="K19" s="720"/>
      <c r="L19" s="224">
        <f t="shared" si="0"/>
        <v>0</v>
      </c>
      <c r="M19" s="14"/>
      <c r="N19" s="151"/>
    </row>
    <row r="20" spans="1:14">
      <c r="A20" s="151"/>
      <c r="B20" s="14"/>
      <c r="C20" s="14"/>
      <c r="D20" s="306" t="s">
        <v>13</v>
      </c>
      <c r="E20" s="843"/>
      <c r="F20" s="848"/>
      <c r="G20" s="849"/>
      <c r="H20" s="849"/>
      <c r="I20" s="183"/>
      <c r="J20" s="835"/>
      <c r="K20" s="720"/>
      <c r="L20" s="224">
        <f t="shared" si="0"/>
        <v>0</v>
      </c>
      <c r="M20" s="14"/>
      <c r="N20" s="151"/>
    </row>
    <row r="21" spans="1:14">
      <c r="A21" s="151"/>
      <c r="B21" s="14"/>
      <c r="C21" s="14"/>
      <c r="D21" s="306" t="s">
        <v>13</v>
      </c>
      <c r="E21" s="843"/>
      <c r="F21" s="848"/>
      <c r="G21" s="849"/>
      <c r="H21" s="849"/>
      <c r="I21" s="183"/>
      <c r="J21" s="835"/>
      <c r="K21" s="720"/>
      <c r="L21" s="224">
        <f t="shared" si="0"/>
        <v>0</v>
      </c>
      <c r="M21" s="14"/>
      <c r="N21" s="151"/>
    </row>
    <row r="22" spans="1:14">
      <c r="A22" s="151"/>
      <c r="B22" s="14"/>
      <c r="C22" s="14"/>
      <c r="D22" s="306" t="s">
        <v>13</v>
      </c>
      <c r="E22" s="843"/>
      <c r="F22" s="848"/>
      <c r="G22" s="849"/>
      <c r="H22" s="849"/>
      <c r="I22" s="183"/>
      <c r="J22" s="835"/>
      <c r="K22" s="720"/>
      <c r="L22" s="224">
        <f t="shared" si="0"/>
        <v>0</v>
      </c>
      <c r="M22" s="14"/>
      <c r="N22" s="151"/>
    </row>
    <row r="23" spans="1:14">
      <c r="A23" s="151"/>
      <c r="B23" s="14"/>
      <c r="C23" s="14"/>
      <c r="D23" s="306" t="s">
        <v>13</v>
      </c>
      <c r="E23" s="843"/>
      <c r="F23" s="848"/>
      <c r="G23" s="849"/>
      <c r="H23" s="849"/>
      <c r="I23" s="183"/>
      <c r="J23" s="835"/>
      <c r="K23" s="720"/>
      <c r="L23" s="224">
        <f t="shared" si="0"/>
        <v>0</v>
      </c>
      <c r="M23" s="14"/>
      <c r="N23" s="151"/>
    </row>
    <row r="24" spans="1:14">
      <c r="A24" s="151"/>
      <c r="B24" s="14"/>
      <c r="C24" s="14"/>
      <c r="D24" s="306" t="s">
        <v>13</v>
      </c>
      <c r="E24" s="843"/>
      <c r="F24" s="848"/>
      <c r="G24" s="849"/>
      <c r="H24" s="849"/>
      <c r="I24" s="183"/>
      <c r="J24" s="835"/>
      <c r="K24" s="720"/>
      <c r="L24" s="224">
        <f t="shared" si="0"/>
        <v>0</v>
      </c>
      <c r="M24" s="14"/>
      <c r="N24" s="151"/>
    </row>
    <row r="25" spans="1:14">
      <c r="A25" s="151"/>
      <c r="B25" s="14"/>
      <c r="C25" s="14"/>
      <c r="D25" s="306" t="s">
        <v>13</v>
      </c>
      <c r="E25" s="843"/>
      <c r="F25" s="848"/>
      <c r="G25" s="849"/>
      <c r="H25" s="849"/>
      <c r="I25" s="183"/>
      <c r="J25" s="835"/>
      <c r="K25" s="720"/>
      <c r="L25" s="224">
        <f t="shared" si="0"/>
        <v>0</v>
      </c>
      <c r="M25" s="14"/>
      <c r="N25" s="151"/>
    </row>
    <row r="26" spans="1:14">
      <c r="A26" s="151"/>
      <c r="B26" s="14"/>
      <c r="C26" s="14"/>
      <c r="D26" s="306" t="s">
        <v>13</v>
      </c>
      <c r="E26" s="843"/>
      <c r="F26" s="848"/>
      <c r="G26" s="849"/>
      <c r="H26" s="849"/>
      <c r="I26" s="183"/>
      <c r="J26" s="835"/>
      <c r="K26" s="720"/>
      <c r="L26" s="224">
        <f t="shared" si="0"/>
        <v>0</v>
      </c>
      <c r="M26" s="14"/>
      <c r="N26" s="151"/>
    </row>
    <row r="27" spans="1:14">
      <c r="A27" s="151"/>
      <c r="B27" s="14"/>
      <c r="C27" s="14"/>
      <c r="D27" s="306" t="s">
        <v>13</v>
      </c>
      <c r="E27" s="843"/>
      <c r="F27" s="848"/>
      <c r="G27" s="849"/>
      <c r="H27" s="849"/>
      <c r="I27" s="183"/>
      <c r="J27" s="835"/>
      <c r="K27" s="720"/>
      <c r="L27" s="224">
        <f t="shared" si="0"/>
        <v>0</v>
      </c>
      <c r="M27" s="14"/>
      <c r="N27" s="151"/>
    </row>
    <row r="28" spans="1:14">
      <c r="A28" s="151"/>
      <c r="B28" s="14"/>
      <c r="C28" s="14"/>
      <c r="D28" s="306" t="s">
        <v>13</v>
      </c>
      <c r="E28" s="843"/>
      <c r="F28" s="848"/>
      <c r="G28" s="849"/>
      <c r="H28" s="849"/>
      <c r="I28" s="183"/>
      <c r="J28" s="835"/>
      <c r="K28" s="720"/>
      <c r="L28" s="224">
        <f t="shared" si="0"/>
        <v>0</v>
      </c>
      <c r="M28" s="14"/>
      <c r="N28" s="151"/>
    </row>
    <row r="29" spans="1:14">
      <c r="A29" s="151"/>
      <c r="B29" s="14"/>
      <c r="C29" s="14"/>
      <c r="D29" s="306" t="s">
        <v>13</v>
      </c>
      <c r="E29" s="843"/>
      <c r="F29" s="848"/>
      <c r="G29" s="849"/>
      <c r="H29" s="849"/>
      <c r="I29" s="183"/>
      <c r="J29" s="835"/>
      <c r="K29" s="720"/>
      <c r="L29" s="224">
        <f t="shared" si="0"/>
        <v>0</v>
      </c>
      <c r="M29" s="14"/>
      <c r="N29" s="151"/>
    </row>
    <row r="30" spans="1:14">
      <c r="A30" s="151"/>
      <c r="B30" s="14"/>
      <c r="C30" s="14"/>
      <c r="D30" s="306" t="s">
        <v>13</v>
      </c>
      <c r="E30" s="843"/>
      <c r="F30" s="848"/>
      <c r="G30" s="849"/>
      <c r="H30" s="849"/>
      <c r="I30" s="183"/>
      <c r="J30" s="835"/>
      <c r="K30" s="720"/>
      <c r="L30" s="224">
        <f t="shared" si="0"/>
        <v>0</v>
      </c>
      <c r="M30" s="14"/>
      <c r="N30" s="151"/>
    </row>
    <row r="31" spans="1:14">
      <c r="A31" s="151"/>
      <c r="B31" s="14"/>
      <c r="C31" s="14"/>
      <c r="D31" s="306" t="s">
        <v>13</v>
      </c>
      <c r="E31" s="843"/>
      <c r="F31" s="848"/>
      <c r="G31" s="849"/>
      <c r="H31" s="849"/>
      <c r="I31" s="183"/>
      <c r="J31" s="835"/>
      <c r="K31" s="720"/>
      <c r="L31" s="224">
        <f t="shared" si="0"/>
        <v>0</v>
      </c>
      <c r="M31" s="14"/>
      <c r="N31" s="151"/>
    </row>
    <row r="32" spans="1:14">
      <c r="A32" s="151"/>
      <c r="B32" s="14"/>
      <c r="C32" s="14"/>
      <c r="D32" s="306" t="s">
        <v>13</v>
      </c>
      <c r="E32" s="843"/>
      <c r="F32" s="848"/>
      <c r="G32" s="849"/>
      <c r="H32" s="849"/>
      <c r="I32" s="183"/>
      <c r="J32" s="835"/>
      <c r="K32" s="720"/>
      <c r="L32" s="224">
        <f t="shared" si="0"/>
        <v>0</v>
      </c>
      <c r="M32" s="14"/>
      <c r="N32" s="151"/>
    </row>
    <row r="33" spans="1:14">
      <c r="A33" s="151"/>
      <c r="B33" s="14"/>
      <c r="C33" s="14"/>
      <c r="D33" s="306" t="s">
        <v>13</v>
      </c>
      <c r="E33" s="843"/>
      <c r="F33" s="848"/>
      <c r="G33" s="849"/>
      <c r="H33" s="849"/>
      <c r="I33" s="183"/>
      <c r="J33" s="835"/>
      <c r="K33" s="720"/>
      <c r="L33" s="224">
        <f t="shared" si="0"/>
        <v>0</v>
      </c>
      <c r="M33" s="14"/>
      <c r="N33" s="151"/>
    </row>
    <row r="34" spans="1:14">
      <c r="A34" s="151"/>
      <c r="B34" s="14"/>
      <c r="C34" s="14"/>
      <c r="D34" s="306" t="s">
        <v>13</v>
      </c>
      <c r="E34" s="843"/>
      <c r="F34" s="848"/>
      <c r="G34" s="849"/>
      <c r="H34" s="849"/>
      <c r="I34" s="183"/>
      <c r="J34" s="835"/>
      <c r="K34" s="720"/>
      <c r="L34" s="224">
        <f t="shared" si="0"/>
        <v>0</v>
      </c>
      <c r="M34" s="14"/>
      <c r="N34" s="151"/>
    </row>
    <row r="35" spans="1:14">
      <c r="A35" s="151"/>
      <c r="B35" s="14"/>
      <c r="C35" s="14"/>
      <c r="D35" s="306" t="s">
        <v>13</v>
      </c>
      <c r="E35" s="843"/>
      <c r="F35" s="848"/>
      <c r="G35" s="849"/>
      <c r="H35" s="849"/>
      <c r="I35" s="183"/>
      <c r="J35" s="835"/>
      <c r="K35" s="720"/>
      <c r="L35" s="224">
        <f t="shared" si="0"/>
        <v>0</v>
      </c>
      <c r="M35" s="14"/>
      <c r="N35" s="151"/>
    </row>
    <row r="36" spans="1:14">
      <c r="A36" s="151"/>
      <c r="B36" s="14"/>
      <c r="C36" s="14"/>
      <c r="D36" s="306" t="s">
        <v>13</v>
      </c>
      <c r="E36" s="843"/>
      <c r="F36" s="848"/>
      <c r="G36" s="849"/>
      <c r="H36" s="849"/>
      <c r="I36" s="183"/>
      <c r="J36" s="835"/>
      <c r="K36" s="720"/>
      <c r="L36" s="224">
        <f t="shared" si="0"/>
        <v>0</v>
      </c>
      <c r="M36" s="14"/>
      <c r="N36" s="151"/>
    </row>
    <row r="37" spans="1:14">
      <c r="A37" s="151"/>
      <c r="B37" s="14"/>
      <c r="C37" s="14"/>
      <c r="D37" s="306" t="s">
        <v>13</v>
      </c>
      <c r="E37" s="843"/>
      <c r="F37" s="848"/>
      <c r="G37" s="849"/>
      <c r="H37" s="849"/>
      <c r="I37" s="183"/>
      <c r="J37" s="835"/>
      <c r="K37" s="720"/>
      <c r="L37" s="224">
        <f t="shared" si="0"/>
        <v>0</v>
      </c>
      <c r="M37" s="14"/>
      <c r="N37" s="151"/>
    </row>
    <row r="38" spans="1:14">
      <c r="A38" s="151"/>
      <c r="B38" s="14"/>
      <c r="C38" s="14"/>
      <c r="D38" s="306" t="s">
        <v>13</v>
      </c>
      <c r="E38" s="843"/>
      <c r="F38" s="848"/>
      <c r="G38" s="849"/>
      <c r="H38" s="849"/>
      <c r="I38" s="183"/>
      <c r="J38" s="835"/>
      <c r="K38" s="720"/>
      <c r="L38" s="224">
        <f t="shared" si="0"/>
        <v>0</v>
      </c>
      <c r="M38" s="14"/>
      <c r="N38" s="151"/>
    </row>
    <row r="39" spans="1:14">
      <c r="A39" s="151"/>
      <c r="B39" s="14"/>
      <c r="C39" s="14"/>
      <c r="D39" s="306" t="s">
        <v>13</v>
      </c>
      <c r="E39" s="843"/>
      <c r="F39" s="848"/>
      <c r="G39" s="849"/>
      <c r="H39" s="849"/>
      <c r="I39" s="183"/>
      <c r="J39" s="835"/>
      <c r="K39" s="720"/>
      <c r="L39" s="224">
        <f t="shared" si="0"/>
        <v>0</v>
      </c>
      <c r="M39" s="14"/>
      <c r="N39" s="151"/>
    </row>
    <row r="40" spans="1:14">
      <c r="A40" s="151"/>
      <c r="B40" s="14"/>
      <c r="C40" s="14"/>
      <c r="D40" s="306" t="s">
        <v>13</v>
      </c>
      <c r="E40" s="843"/>
      <c r="F40" s="848"/>
      <c r="G40" s="849"/>
      <c r="H40" s="849"/>
      <c r="I40" s="183"/>
      <c r="J40" s="835"/>
      <c r="K40" s="720"/>
      <c r="L40" s="224">
        <f t="shared" si="0"/>
        <v>0</v>
      </c>
      <c r="M40" s="14"/>
      <c r="N40" s="151"/>
    </row>
    <row r="41" spans="1:14">
      <c r="A41" s="151"/>
      <c r="B41" s="14"/>
      <c r="C41" s="14"/>
      <c r="D41" s="306" t="s">
        <v>13</v>
      </c>
      <c r="E41" s="843"/>
      <c r="F41" s="848"/>
      <c r="G41" s="849"/>
      <c r="H41" s="849"/>
      <c r="I41" s="183"/>
      <c r="J41" s="835"/>
      <c r="K41" s="720"/>
      <c r="L41" s="224">
        <f t="shared" si="0"/>
        <v>0</v>
      </c>
      <c r="M41" s="14"/>
      <c r="N41" s="151"/>
    </row>
    <row r="42" spans="1:14">
      <c r="A42" s="151"/>
      <c r="B42" s="14"/>
      <c r="C42" s="14"/>
      <c r="D42" s="306" t="s">
        <v>13</v>
      </c>
      <c r="E42" s="843"/>
      <c r="F42" s="848"/>
      <c r="G42" s="849"/>
      <c r="H42" s="849"/>
      <c r="I42" s="183"/>
      <c r="J42" s="835"/>
      <c r="K42" s="720"/>
      <c r="L42" s="224">
        <f t="shared" si="0"/>
        <v>0</v>
      </c>
      <c r="M42" s="14"/>
      <c r="N42" s="151"/>
    </row>
    <row r="43" spans="1:14">
      <c r="A43" s="151"/>
      <c r="B43" s="14"/>
      <c r="C43" s="14"/>
      <c r="D43" s="306" t="s">
        <v>13</v>
      </c>
      <c r="E43" s="843"/>
      <c r="F43" s="848"/>
      <c r="G43" s="849"/>
      <c r="H43" s="849"/>
      <c r="I43" s="183"/>
      <c r="J43" s="835"/>
      <c r="K43" s="720"/>
      <c r="L43" s="224">
        <f t="shared" si="0"/>
        <v>0</v>
      </c>
      <c r="M43" s="14"/>
      <c r="N43" s="151"/>
    </row>
    <row r="44" spans="1:14">
      <c r="A44" s="151"/>
      <c r="B44" s="14"/>
      <c r="C44" s="14"/>
      <c r="D44" s="306" t="s">
        <v>13</v>
      </c>
      <c r="E44" s="843"/>
      <c r="F44" s="848"/>
      <c r="G44" s="849"/>
      <c r="H44" s="849"/>
      <c r="I44" s="183"/>
      <c r="J44" s="835"/>
      <c r="K44" s="720"/>
      <c r="L44" s="224">
        <f t="shared" si="0"/>
        <v>0</v>
      </c>
      <c r="M44" s="14"/>
      <c r="N44" s="151"/>
    </row>
    <row r="45" spans="1:14">
      <c r="A45" s="151"/>
      <c r="B45" s="14"/>
      <c r="C45" s="14"/>
      <c r="D45" s="306" t="s">
        <v>13</v>
      </c>
      <c r="E45" s="843"/>
      <c r="F45" s="848"/>
      <c r="G45" s="849"/>
      <c r="H45" s="849"/>
      <c r="I45" s="183"/>
      <c r="J45" s="835"/>
      <c r="K45" s="720"/>
      <c r="L45" s="224">
        <f t="shared" si="0"/>
        <v>0</v>
      </c>
      <c r="M45" s="14"/>
      <c r="N45" s="151"/>
    </row>
    <row r="46" spans="1:14">
      <c r="A46" s="151"/>
      <c r="B46" s="14"/>
      <c r="C46" s="14"/>
      <c r="D46" s="306" t="s">
        <v>13</v>
      </c>
      <c r="E46" s="843"/>
      <c r="F46" s="848"/>
      <c r="G46" s="849"/>
      <c r="H46" s="849"/>
      <c r="I46" s="183"/>
      <c r="J46" s="835"/>
      <c r="K46" s="720"/>
      <c r="L46" s="224">
        <f t="shared" si="0"/>
        <v>0</v>
      </c>
      <c r="M46" s="14"/>
      <c r="N46" s="151"/>
    </row>
    <row r="47" spans="1:14">
      <c r="A47" s="151"/>
      <c r="B47" s="14"/>
      <c r="C47" s="14"/>
      <c r="D47" s="306" t="s">
        <v>13</v>
      </c>
      <c r="E47" s="843"/>
      <c r="F47" s="848"/>
      <c r="G47" s="849"/>
      <c r="H47" s="849"/>
      <c r="I47" s="183"/>
      <c r="J47" s="835"/>
      <c r="K47" s="720"/>
      <c r="L47" s="224">
        <f t="shared" si="0"/>
        <v>0</v>
      </c>
      <c r="M47" s="14"/>
      <c r="N47" s="151"/>
    </row>
    <row r="48" spans="1:14">
      <c r="A48" s="151"/>
      <c r="B48" s="14"/>
      <c r="C48" s="14"/>
      <c r="D48" s="306" t="s">
        <v>13</v>
      </c>
      <c r="E48" s="843"/>
      <c r="F48" s="848"/>
      <c r="G48" s="849"/>
      <c r="H48" s="849"/>
      <c r="I48" s="183"/>
      <c r="J48" s="835"/>
      <c r="K48" s="720"/>
      <c r="L48" s="224">
        <f t="shared" si="0"/>
        <v>0</v>
      </c>
      <c r="M48" s="14"/>
      <c r="N48" s="151"/>
    </row>
    <row r="49" spans="1:14">
      <c r="A49" s="151"/>
      <c r="B49" s="14"/>
      <c r="C49" s="14"/>
      <c r="D49" s="306" t="s">
        <v>13</v>
      </c>
      <c r="E49" s="843"/>
      <c r="F49" s="848"/>
      <c r="G49" s="849"/>
      <c r="H49" s="849"/>
      <c r="I49" s="183"/>
      <c r="J49" s="835"/>
      <c r="K49" s="720"/>
      <c r="L49" s="224">
        <f t="shared" si="0"/>
        <v>0</v>
      </c>
      <c r="M49" s="14"/>
      <c r="N49" s="151"/>
    </row>
    <row r="50" spans="1:14" ht="15" thickBot="1">
      <c r="A50" s="151"/>
      <c r="B50" s="14"/>
      <c r="C50" s="14"/>
      <c r="D50" s="295" t="s">
        <v>13</v>
      </c>
      <c r="E50" s="96"/>
      <c r="F50" s="789"/>
      <c r="G50" s="790"/>
      <c r="H50" s="790"/>
      <c r="I50" s="75"/>
      <c r="J50" s="76"/>
      <c r="K50" s="196"/>
      <c r="L50" s="253">
        <f t="shared" si="0"/>
        <v>0</v>
      </c>
      <c r="M50" s="14"/>
      <c r="N50" s="151"/>
    </row>
    <row r="51" spans="1:14" ht="15" thickBot="1">
      <c r="A51" s="151"/>
      <c r="B51" s="14"/>
      <c r="C51" s="14"/>
      <c r="D51" s="14"/>
      <c r="E51" s="14"/>
      <c r="F51" s="14"/>
      <c r="G51" s="14"/>
      <c r="H51" s="14"/>
      <c r="I51" s="14"/>
      <c r="J51" s="14"/>
      <c r="K51" s="14"/>
      <c r="L51" s="1056">
        <f>SUM(L10:L50)</f>
        <v>0</v>
      </c>
      <c r="M51" s="14"/>
      <c r="N51" s="151"/>
    </row>
    <row r="52" spans="1:14">
      <c r="A52" s="151"/>
      <c r="B52" s="14"/>
      <c r="C52" s="14"/>
      <c r="D52" s="14"/>
      <c r="E52" s="14"/>
      <c r="F52" s="14"/>
      <c r="G52" s="14"/>
      <c r="H52" s="14"/>
      <c r="I52" s="14"/>
      <c r="J52" s="14"/>
      <c r="K52" s="14"/>
      <c r="L52" s="14"/>
      <c r="M52" s="14"/>
      <c r="N52" s="151"/>
    </row>
    <row r="53" spans="1:14" ht="15.75">
      <c r="A53" s="151"/>
      <c r="B53" s="151"/>
      <c r="C53" s="151"/>
      <c r="D53" s="151"/>
      <c r="E53" s="151"/>
      <c r="F53" s="151"/>
      <c r="G53" s="151"/>
      <c r="H53" s="151"/>
      <c r="I53" s="151"/>
      <c r="J53" s="151"/>
      <c r="K53" s="151"/>
      <c r="L53" s="151"/>
      <c r="M53" s="151"/>
      <c r="N53" s="135" t="str">
        <f>Bedienungshinweise!$K$19</f>
        <v>FutureCamp Climate 2022</v>
      </c>
    </row>
  </sheetData>
  <sheetProtection sheet="1" objects="1" scenarios="1"/>
  <mergeCells count="5">
    <mergeCell ref="C3:K3"/>
    <mergeCell ref="C4:K4"/>
    <mergeCell ref="C5:K5"/>
    <mergeCell ref="C6:K6"/>
    <mergeCell ref="C7:K7"/>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'Projekt-Info'!$C$12:$C$17</xm:f>
          </x14:formula1>
          <xm:sqref>D10:D50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BB108"/>
  <sheetViews>
    <sheetView topLeftCell="A9" zoomScale="80" zoomScaleNormal="80" workbookViewId="0">
      <selection activeCell="M32" sqref="M32"/>
    </sheetView>
  </sheetViews>
  <sheetFormatPr baseColWidth="10" defaultColWidth="7.125" defaultRowHeight="14.25" customHeight="1" outlineLevelCol="1"/>
  <cols>
    <col min="1" max="1" width="3.625" style="19" customWidth="1"/>
    <col min="2" max="2" width="8.625" style="10" customWidth="1"/>
    <col min="3" max="3" width="1.375" style="10" customWidth="1"/>
    <col min="4" max="4" width="13.875" style="10" customWidth="1"/>
    <col min="5" max="5" width="22.25" style="10" customWidth="1"/>
    <col min="6" max="6" width="13.375" style="10" customWidth="1"/>
    <col min="7" max="7" width="26.375" style="10" customWidth="1"/>
    <col min="8" max="8" width="18.875" style="10" customWidth="1"/>
    <col min="9" max="10" width="18.875" style="10" customWidth="1" outlineLevel="1"/>
    <col min="11" max="11" width="32.875" style="10" customWidth="1" outlineLevel="1"/>
    <col min="12" max="13" width="16.625" style="10" customWidth="1"/>
    <col min="14" max="14" width="8.625" style="10" customWidth="1"/>
    <col min="15" max="15" width="3.625" style="10" customWidth="1"/>
    <col min="16" max="16384" width="7.125" style="10"/>
  </cols>
  <sheetData>
    <row r="1" spans="1:54" ht="20.100000000000001" customHeight="1">
      <c r="A1" s="151"/>
      <c r="B1" s="151"/>
      <c r="C1" s="151"/>
      <c r="D1" s="151"/>
      <c r="E1" s="151"/>
      <c r="F1" s="151"/>
      <c r="G1" s="151"/>
      <c r="H1" s="151"/>
      <c r="I1" s="151"/>
      <c r="J1" s="151"/>
      <c r="K1" s="151"/>
      <c r="L1" s="151"/>
      <c r="M1" s="151"/>
      <c r="N1" s="151"/>
      <c r="O1" s="151"/>
      <c r="P1" s="668"/>
      <c r="Q1" s="668"/>
      <c r="R1" s="668"/>
      <c r="S1" s="668"/>
      <c r="T1" s="668"/>
      <c r="U1" s="668"/>
      <c r="V1" s="668"/>
      <c r="W1" s="668"/>
      <c r="X1" s="668"/>
      <c r="Y1" s="668"/>
      <c r="Z1" s="668"/>
      <c r="AA1" s="668"/>
      <c r="AB1" s="668"/>
      <c r="AC1" s="668"/>
      <c r="AD1" s="668"/>
      <c r="AE1" s="668"/>
      <c r="AF1" s="668"/>
      <c r="AG1" s="668"/>
      <c r="AH1" s="668"/>
      <c r="AI1" s="668"/>
      <c r="AJ1" s="668"/>
      <c r="AK1" s="668"/>
      <c r="AL1" s="668"/>
      <c r="AM1" s="668"/>
      <c r="AN1" s="668"/>
      <c r="AO1" s="668"/>
      <c r="AP1" s="668"/>
      <c r="AQ1" s="668"/>
      <c r="AR1" s="668"/>
      <c r="AS1" s="668"/>
      <c r="AT1" s="668"/>
      <c r="AU1" s="668"/>
      <c r="AV1" s="668"/>
      <c r="AW1" s="668"/>
      <c r="AX1" s="668"/>
      <c r="AY1" s="668"/>
      <c r="AZ1" s="668"/>
      <c r="BA1" s="668"/>
      <c r="BB1" s="668"/>
    </row>
    <row r="2" spans="1:54" ht="30" customHeight="1">
      <c r="A2" s="151"/>
      <c r="B2" s="14"/>
      <c r="C2" s="14"/>
      <c r="D2" s="14"/>
      <c r="E2" s="48"/>
      <c r="F2" s="48"/>
      <c r="G2" s="48"/>
      <c r="H2" s="48"/>
      <c r="I2" s="48"/>
      <c r="J2" s="48"/>
      <c r="K2" s="669"/>
      <c r="L2" s="48"/>
      <c r="M2" s="48"/>
      <c r="N2" s="272">
        <f>Ref_Firma</f>
        <v>0</v>
      </c>
      <c r="O2" s="151"/>
      <c r="P2" s="668"/>
      <c r="Q2" s="668"/>
      <c r="R2" s="668"/>
      <c r="S2" s="668"/>
      <c r="T2" s="668"/>
      <c r="U2" s="668"/>
      <c r="V2" s="668"/>
      <c r="W2" s="668"/>
      <c r="X2" s="668"/>
      <c r="Y2" s="668"/>
      <c r="Z2" s="668"/>
      <c r="AA2" s="668"/>
      <c r="AB2" s="668"/>
      <c r="AC2" s="668"/>
      <c r="AD2" s="668"/>
      <c r="AE2" s="668"/>
      <c r="AF2" s="668"/>
      <c r="AG2" s="668"/>
      <c r="AH2" s="668"/>
      <c r="AI2" s="668"/>
      <c r="AJ2" s="668"/>
      <c r="AK2" s="668"/>
      <c r="AL2" s="668"/>
      <c r="AM2" s="668"/>
      <c r="AN2" s="668"/>
      <c r="AO2" s="668"/>
      <c r="AP2" s="668"/>
      <c r="AQ2" s="668"/>
      <c r="AR2" s="668"/>
      <c r="AS2" s="668"/>
      <c r="AT2" s="668"/>
      <c r="AU2" s="668"/>
      <c r="AV2" s="668"/>
      <c r="AW2" s="668"/>
      <c r="AX2" s="668"/>
      <c r="AY2" s="668"/>
      <c r="AZ2" s="668"/>
      <c r="BA2" s="668"/>
      <c r="BB2" s="668"/>
    </row>
    <row r="3" spans="1:54" ht="23.25">
      <c r="A3" s="151"/>
      <c r="B3" s="14"/>
      <c r="C3" s="1291" t="s">
        <v>174</v>
      </c>
      <c r="D3" s="1291"/>
      <c r="E3" s="1291"/>
      <c r="F3" s="1291"/>
      <c r="G3" s="1291"/>
      <c r="H3" s="1291"/>
      <c r="I3" s="1291"/>
      <c r="J3" s="1291"/>
      <c r="K3" s="1291"/>
      <c r="L3" s="48"/>
      <c r="M3" s="48"/>
      <c r="N3" s="272">
        <f>Ref_Berichtsjahr</f>
        <v>0</v>
      </c>
      <c r="O3" s="151"/>
      <c r="P3" s="668"/>
      <c r="Q3" s="668"/>
      <c r="R3" s="668"/>
      <c r="S3" s="668"/>
      <c r="T3" s="668"/>
      <c r="U3" s="668"/>
      <c r="V3" s="668"/>
      <c r="W3" s="668"/>
      <c r="X3" s="668"/>
      <c r="Y3" s="668"/>
      <c r="Z3" s="668"/>
      <c r="AA3" s="668"/>
      <c r="AB3" s="668"/>
      <c r="AC3" s="668"/>
      <c r="AD3" s="668"/>
      <c r="AE3" s="668"/>
      <c r="AF3" s="668"/>
      <c r="AG3" s="668"/>
      <c r="AH3" s="668"/>
      <c r="AI3" s="668"/>
      <c r="AJ3" s="668"/>
      <c r="AK3" s="668"/>
      <c r="AL3" s="668"/>
      <c r="AM3" s="668"/>
      <c r="AN3" s="668"/>
      <c r="AO3" s="668"/>
      <c r="AP3" s="668"/>
      <c r="AQ3" s="668"/>
      <c r="AR3" s="668"/>
      <c r="AS3" s="668"/>
      <c r="AT3" s="668"/>
      <c r="AU3" s="668"/>
      <c r="AV3" s="668"/>
      <c r="AW3" s="668"/>
      <c r="AX3" s="668"/>
      <c r="AY3" s="668"/>
      <c r="AZ3" s="668"/>
      <c r="BA3" s="668"/>
      <c r="BB3" s="668"/>
    </row>
    <row r="4" spans="1:54" ht="23.25">
      <c r="A4" s="151"/>
      <c r="B4" s="14"/>
      <c r="C4" s="1302"/>
      <c r="D4" s="1302"/>
      <c r="E4" s="1302"/>
      <c r="F4" s="1302"/>
      <c r="G4" s="1302"/>
      <c r="H4" s="1302"/>
      <c r="I4" s="1302"/>
      <c r="J4" s="1302"/>
      <c r="K4" s="1302"/>
      <c r="L4" s="48"/>
      <c r="M4" s="48"/>
      <c r="N4" s="272"/>
      <c r="O4" s="151"/>
      <c r="P4" s="668"/>
      <c r="Q4" s="668"/>
      <c r="R4" s="668"/>
      <c r="S4" s="668"/>
      <c r="T4" s="668"/>
      <c r="U4" s="668"/>
      <c r="V4" s="668"/>
      <c r="W4" s="668"/>
      <c r="X4" s="668"/>
      <c r="Y4" s="668"/>
      <c r="Z4" s="668"/>
      <c r="AA4" s="668"/>
      <c r="AB4" s="668"/>
      <c r="AC4" s="668"/>
      <c r="AD4" s="668"/>
      <c r="AE4" s="668"/>
      <c r="AF4" s="668"/>
      <c r="AG4" s="668"/>
      <c r="AH4" s="668"/>
      <c r="AI4" s="668"/>
      <c r="AJ4" s="668"/>
      <c r="AK4" s="668"/>
      <c r="AL4" s="668"/>
      <c r="AM4" s="668"/>
      <c r="AN4" s="668"/>
      <c r="AO4" s="668"/>
      <c r="AP4" s="668"/>
      <c r="AQ4" s="668"/>
      <c r="AR4" s="668"/>
      <c r="AS4" s="668"/>
      <c r="AT4" s="668"/>
      <c r="AU4" s="668"/>
      <c r="AV4" s="668"/>
      <c r="AW4" s="668"/>
      <c r="AX4" s="668"/>
      <c r="AY4" s="668"/>
      <c r="AZ4" s="668"/>
      <c r="BA4" s="668"/>
      <c r="BB4" s="668"/>
    </row>
    <row r="5" spans="1:54" ht="23.25">
      <c r="A5" s="151"/>
      <c r="B5" s="48"/>
      <c r="C5" s="1297" t="s">
        <v>87</v>
      </c>
      <c r="D5" s="1297"/>
      <c r="E5" s="1297"/>
      <c r="F5" s="1297"/>
      <c r="G5" s="1297"/>
      <c r="H5" s="1297"/>
      <c r="I5" s="1297"/>
      <c r="J5" s="1297"/>
      <c r="K5" s="1297"/>
      <c r="L5" s="50"/>
      <c r="M5" s="51"/>
      <c r="N5" s="48"/>
      <c r="O5" s="151"/>
      <c r="P5" s="668"/>
      <c r="Q5" s="668"/>
      <c r="R5" s="668"/>
      <c r="S5" s="668"/>
      <c r="T5" s="668"/>
      <c r="U5" s="668"/>
      <c r="V5" s="668"/>
      <c r="W5" s="668"/>
      <c r="X5" s="668"/>
      <c r="Y5" s="668"/>
      <c r="Z5" s="668"/>
      <c r="AA5" s="668"/>
      <c r="AB5" s="668"/>
      <c r="AC5" s="668"/>
      <c r="AD5" s="668"/>
      <c r="AE5" s="668"/>
      <c r="AF5" s="668"/>
      <c r="AG5" s="668"/>
      <c r="AH5" s="668"/>
      <c r="AI5" s="668"/>
      <c r="AJ5" s="668"/>
      <c r="AK5" s="668"/>
      <c r="AL5" s="668"/>
      <c r="AM5" s="668"/>
      <c r="AN5" s="668"/>
      <c r="AO5" s="668"/>
      <c r="AP5" s="668"/>
      <c r="AQ5" s="668"/>
      <c r="AR5" s="668"/>
      <c r="AS5" s="668"/>
      <c r="AT5" s="668"/>
      <c r="AU5" s="668"/>
      <c r="AV5" s="668"/>
      <c r="AW5" s="668"/>
      <c r="AX5" s="668"/>
      <c r="AY5" s="668"/>
      <c r="AZ5" s="668"/>
      <c r="BA5" s="668"/>
      <c r="BB5" s="668"/>
    </row>
    <row r="6" spans="1:54" ht="23.25">
      <c r="A6" s="151"/>
      <c r="B6" s="48"/>
      <c r="C6" s="1291"/>
      <c r="D6" s="1291"/>
      <c r="E6" s="1291"/>
      <c r="F6" s="1291"/>
      <c r="G6" s="1291"/>
      <c r="H6" s="1291"/>
      <c r="I6" s="1291"/>
      <c r="J6" s="1291"/>
      <c r="K6" s="1291"/>
      <c r="L6" s="50"/>
      <c r="M6" s="48"/>
      <c r="N6" s="48"/>
      <c r="O6" s="151"/>
      <c r="P6" s="668"/>
      <c r="Q6" s="668"/>
      <c r="R6" s="668"/>
      <c r="S6" s="668"/>
      <c r="T6" s="668"/>
      <c r="U6" s="668"/>
      <c r="V6" s="668"/>
      <c r="W6" s="668"/>
      <c r="X6" s="668"/>
      <c r="Y6" s="668"/>
      <c r="Z6" s="668"/>
      <c r="AA6" s="668"/>
      <c r="AB6" s="668"/>
      <c r="AC6" s="668"/>
      <c r="AD6" s="668"/>
      <c r="AE6" s="668"/>
      <c r="AF6" s="668"/>
      <c r="AG6" s="668"/>
      <c r="AH6" s="668"/>
      <c r="AI6" s="668"/>
      <c r="AJ6" s="668"/>
      <c r="AK6" s="668"/>
      <c r="AL6" s="668"/>
      <c r="AM6" s="668"/>
      <c r="AN6" s="668"/>
      <c r="AO6" s="668"/>
      <c r="AP6" s="668"/>
      <c r="AQ6" s="668"/>
      <c r="AR6" s="668"/>
      <c r="AS6" s="668"/>
      <c r="AT6" s="668"/>
      <c r="AU6" s="668"/>
      <c r="AV6" s="668"/>
      <c r="AW6" s="668"/>
      <c r="AX6" s="668"/>
      <c r="AY6" s="668"/>
      <c r="AZ6" s="668"/>
      <c r="BA6" s="668"/>
      <c r="BB6" s="668"/>
    </row>
    <row r="7" spans="1:54" ht="46.5">
      <c r="A7" s="151"/>
      <c r="B7" s="14"/>
      <c r="C7" s="1317" t="s">
        <v>989</v>
      </c>
      <c r="D7" s="1292"/>
      <c r="E7" s="1292"/>
      <c r="F7" s="1292"/>
      <c r="G7" s="1292"/>
      <c r="H7" s="1292"/>
      <c r="I7" s="1292"/>
      <c r="J7" s="1292"/>
      <c r="K7" s="1293"/>
      <c r="L7" s="193" t="s">
        <v>88</v>
      </c>
      <c r="M7" s="193" t="s">
        <v>172</v>
      </c>
      <c r="N7" s="14"/>
      <c r="O7" s="151"/>
      <c r="P7" s="668"/>
      <c r="Q7" s="668"/>
      <c r="R7" s="668"/>
      <c r="S7" s="668"/>
      <c r="T7" s="668"/>
      <c r="U7" s="668"/>
      <c r="V7" s="668"/>
      <c r="W7" s="668"/>
      <c r="X7" s="668"/>
      <c r="Y7" s="668"/>
      <c r="Z7" s="668"/>
      <c r="AA7" s="668"/>
      <c r="AB7" s="668"/>
      <c r="AC7" s="668"/>
      <c r="AD7" s="668"/>
      <c r="AE7" s="668"/>
      <c r="AF7" s="668"/>
      <c r="AG7" s="668"/>
      <c r="AH7" s="668"/>
      <c r="AI7" s="668"/>
      <c r="AJ7" s="668"/>
      <c r="AK7" s="668"/>
      <c r="AL7" s="668"/>
      <c r="AM7" s="668"/>
      <c r="AN7" s="668"/>
      <c r="AO7" s="668"/>
      <c r="AP7" s="668"/>
      <c r="AQ7" s="668"/>
      <c r="AR7" s="668"/>
      <c r="AS7" s="668"/>
      <c r="AT7" s="668"/>
      <c r="AU7" s="668"/>
      <c r="AV7" s="668"/>
      <c r="AW7" s="668"/>
      <c r="AX7" s="668"/>
      <c r="AY7" s="668"/>
      <c r="AZ7" s="668"/>
      <c r="BA7" s="668"/>
      <c r="BB7" s="668"/>
    </row>
    <row r="8" spans="1:54">
      <c r="A8" s="151"/>
      <c r="B8" s="14"/>
      <c r="C8" s="1302"/>
      <c r="D8" s="1302"/>
      <c r="E8" s="1302"/>
      <c r="F8" s="1302"/>
      <c r="G8" s="1302"/>
      <c r="H8" s="1302"/>
      <c r="I8" s="1302"/>
      <c r="J8" s="1302"/>
      <c r="K8" s="1302"/>
      <c r="L8" s="14"/>
      <c r="M8" s="14"/>
      <c r="N8" s="14"/>
      <c r="O8" s="151"/>
      <c r="P8" s="668"/>
      <c r="Q8" s="668"/>
      <c r="R8" s="668"/>
      <c r="S8" s="668"/>
      <c r="T8" s="668"/>
      <c r="U8" s="668"/>
      <c r="V8" s="668"/>
      <c r="W8" s="668"/>
      <c r="X8" s="668"/>
      <c r="Y8" s="668"/>
      <c r="Z8" s="668"/>
      <c r="AA8" s="668"/>
      <c r="AB8" s="668"/>
      <c r="AC8" s="668"/>
      <c r="AD8" s="668"/>
      <c r="AE8" s="668"/>
      <c r="AF8" s="668"/>
      <c r="AG8" s="668"/>
      <c r="AH8" s="668"/>
      <c r="AI8" s="668"/>
      <c r="AJ8" s="668"/>
      <c r="AK8" s="668"/>
      <c r="AL8" s="668"/>
      <c r="AM8" s="668"/>
      <c r="AN8" s="668"/>
      <c r="AO8" s="668"/>
      <c r="AP8" s="668"/>
      <c r="AQ8" s="668"/>
      <c r="AR8" s="668"/>
      <c r="AS8" s="668"/>
      <c r="AT8" s="668"/>
      <c r="AU8" s="668"/>
      <c r="AV8" s="668"/>
      <c r="AW8" s="668"/>
      <c r="AX8" s="668"/>
      <c r="AY8" s="668"/>
      <c r="AZ8" s="668"/>
      <c r="BA8" s="668"/>
      <c r="BB8" s="668"/>
    </row>
    <row r="9" spans="1:54" ht="41.25" customHeight="1" thickBot="1">
      <c r="A9" s="151"/>
      <c r="B9" s="14"/>
      <c r="C9" s="14"/>
      <c r="D9" s="275" t="s">
        <v>92</v>
      </c>
      <c r="E9" s="152" t="s">
        <v>1113</v>
      </c>
      <c r="F9" s="153" t="s">
        <v>1114</v>
      </c>
      <c r="G9" s="153" t="s">
        <v>175</v>
      </c>
      <c r="H9" s="155" t="s">
        <v>176</v>
      </c>
      <c r="I9" s="180" t="s">
        <v>96</v>
      </c>
      <c r="J9" s="154" t="s">
        <v>97</v>
      </c>
      <c r="K9" s="192" t="s">
        <v>98</v>
      </c>
      <c r="L9" s="883" t="s">
        <v>32</v>
      </c>
      <c r="M9" s="884" t="s">
        <v>32</v>
      </c>
      <c r="N9" s="14"/>
      <c r="O9" s="151"/>
      <c r="P9" s="668"/>
      <c r="Q9" s="668"/>
      <c r="R9" s="668"/>
      <c r="S9" s="668"/>
      <c r="T9" s="668"/>
      <c r="U9" s="668"/>
      <c r="V9" s="668"/>
      <c r="W9" s="668"/>
      <c r="X9" s="668"/>
      <c r="Y9" s="668"/>
      <c r="Z9" s="668"/>
      <c r="AA9" s="668"/>
      <c r="AB9" s="668"/>
      <c r="AC9" s="668"/>
      <c r="AD9" s="668"/>
      <c r="AE9" s="668"/>
      <c r="AF9" s="668"/>
      <c r="AG9" s="668"/>
      <c r="AH9" s="668"/>
      <c r="AI9" s="668"/>
      <c r="AJ9" s="668"/>
      <c r="AK9" s="668"/>
      <c r="AL9" s="668"/>
      <c r="AM9" s="668"/>
      <c r="AN9" s="668"/>
      <c r="AO9" s="668"/>
      <c r="AP9" s="668"/>
      <c r="AQ9" s="668"/>
      <c r="AR9" s="668"/>
      <c r="AS9" s="668"/>
      <c r="AT9" s="668"/>
      <c r="AU9" s="668"/>
      <c r="AV9" s="668"/>
      <c r="AW9" s="668"/>
      <c r="AX9" s="668"/>
      <c r="AY9" s="668"/>
      <c r="AZ9" s="668"/>
      <c r="BA9" s="668"/>
      <c r="BB9" s="668"/>
    </row>
    <row r="10" spans="1:54">
      <c r="A10" s="151"/>
      <c r="B10" s="14"/>
      <c r="C10" s="14"/>
      <c r="D10" s="294" t="s">
        <v>13</v>
      </c>
      <c r="E10" s="148" t="s">
        <v>99</v>
      </c>
      <c r="F10" s="544"/>
      <c r="G10" s="1133">
        <f>IF(E10="Sonstiges","Individuell prüfen",VLOOKUP(E10,EF!$B:$F,5,FALSE))</f>
        <v>0</v>
      </c>
      <c r="H10" s="545">
        <f>IF(E10="Sonstiges","Individuell prüfen",VLOOKUP(E10,EF!$B:$F,2,FALSE))</f>
        <v>0</v>
      </c>
      <c r="I10" s="533"/>
      <c r="J10" s="534"/>
      <c r="K10" s="535"/>
      <c r="L10" s="1126">
        <f>G10</f>
        <v>0</v>
      </c>
      <c r="M10" s="885">
        <f>L10*F10</f>
        <v>0</v>
      </c>
      <c r="N10" s="14"/>
      <c r="O10" s="151"/>
      <c r="P10" s="668"/>
      <c r="Q10" s="668"/>
      <c r="R10" s="668"/>
      <c r="S10" s="668"/>
      <c r="T10" s="668"/>
      <c r="U10" s="668"/>
      <c r="V10" s="668"/>
      <c r="W10" s="668"/>
      <c r="X10" s="668"/>
      <c r="Y10" s="668"/>
      <c r="Z10" s="668"/>
      <c r="AA10" s="668"/>
      <c r="AB10" s="668"/>
      <c r="AC10" s="668"/>
      <c r="AD10" s="668"/>
      <c r="AE10" s="668"/>
      <c r="AF10" s="668"/>
      <c r="AG10" s="668"/>
      <c r="AH10" s="668"/>
      <c r="AI10" s="668"/>
      <c r="AJ10" s="668"/>
      <c r="AK10" s="668"/>
      <c r="AL10" s="668"/>
      <c r="AM10" s="668"/>
      <c r="AN10" s="668"/>
      <c r="AO10" s="668"/>
      <c r="AP10" s="668"/>
      <c r="AQ10" s="668"/>
      <c r="AR10" s="668"/>
      <c r="AS10" s="668"/>
      <c r="AT10" s="668"/>
      <c r="AU10" s="668"/>
      <c r="AV10" s="668"/>
      <c r="AW10" s="668"/>
      <c r="AX10" s="668"/>
      <c r="AY10" s="668"/>
      <c r="AZ10" s="668"/>
      <c r="BA10" s="668"/>
      <c r="BB10" s="668"/>
    </row>
    <row r="11" spans="1:54">
      <c r="A11" s="151"/>
      <c r="B11" s="14"/>
      <c r="C11" s="14"/>
      <c r="D11" s="306" t="s">
        <v>13</v>
      </c>
      <c r="E11" s="148" t="s">
        <v>99</v>
      </c>
      <c r="F11" s="816"/>
      <c r="G11" s="1133">
        <f>IF(E11="Sonstiges","Individuell prüfen",VLOOKUP(E11,EF!$B:$F,5,FALSE))</f>
        <v>0</v>
      </c>
      <c r="H11" s="685">
        <f>IF(E11="Sonstiges","Individuell prüfen",VLOOKUP(E11,EF!$B:$F,2,FALSE))</f>
        <v>0</v>
      </c>
      <c r="I11" s="34"/>
      <c r="J11" s="813"/>
      <c r="K11" s="704"/>
      <c r="L11" s="1127">
        <f t="shared" ref="L11:L25" si="0">G11</f>
        <v>0</v>
      </c>
      <c r="M11" s="882">
        <f t="shared" ref="M11:M25" si="1">L11*F11</f>
        <v>0</v>
      </c>
      <c r="N11" s="14"/>
      <c r="O11" s="151"/>
      <c r="P11" s="668"/>
      <c r="Q11" s="668"/>
      <c r="R11" s="668"/>
      <c r="S11" s="668"/>
      <c r="T11" s="668"/>
      <c r="U11" s="668"/>
      <c r="V11" s="668"/>
      <c r="W11" s="668"/>
      <c r="X11" s="668"/>
      <c r="Y11" s="668"/>
      <c r="Z11" s="668"/>
      <c r="AA11" s="668"/>
      <c r="AB11" s="668"/>
      <c r="AC11" s="668"/>
      <c r="AD11" s="668"/>
      <c r="AE11" s="668"/>
      <c r="AF11" s="668"/>
      <c r="AG11" s="668"/>
      <c r="AH11" s="668"/>
      <c r="AI11" s="668"/>
      <c r="AJ11" s="668"/>
      <c r="AK11" s="668"/>
      <c r="AL11" s="668"/>
      <c r="AM11" s="668"/>
      <c r="AN11" s="668"/>
      <c r="AO11" s="668"/>
      <c r="AP11" s="668"/>
      <c r="AQ11" s="668"/>
      <c r="AR11" s="668"/>
      <c r="AS11" s="668"/>
      <c r="AT11" s="668"/>
      <c r="AU11" s="668"/>
      <c r="AV11" s="668"/>
      <c r="AW11" s="668"/>
      <c r="AX11" s="668"/>
      <c r="AY11" s="668"/>
      <c r="AZ11" s="668"/>
      <c r="BA11" s="668"/>
      <c r="BB11" s="668"/>
    </row>
    <row r="12" spans="1:54">
      <c r="A12" s="151"/>
      <c r="B12" s="14"/>
      <c r="C12" s="14"/>
      <c r="D12" s="306" t="s">
        <v>13</v>
      </c>
      <c r="E12" s="148" t="s">
        <v>99</v>
      </c>
      <c r="F12" s="816"/>
      <c r="G12" s="1133">
        <f>IF(E12="Sonstiges","Individuell prüfen",VLOOKUP(E12,EF!$B:$F,5,FALSE))</f>
        <v>0</v>
      </c>
      <c r="H12" s="685">
        <f>IF(E12="Sonstiges","Individuell prüfen",VLOOKUP(E12,EF!$B:$F,2,FALSE))</f>
        <v>0</v>
      </c>
      <c r="I12" s="34"/>
      <c r="J12" s="813"/>
      <c r="K12" s="704"/>
      <c r="L12" s="1127">
        <f t="shared" si="0"/>
        <v>0</v>
      </c>
      <c r="M12" s="882">
        <f t="shared" si="1"/>
        <v>0</v>
      </c>
      <c r="N12" s="14"/>
      <c r="O12" s="151"/>
      <c r="P12" s="668"/>
      <c r="Q12" s="668"/>
      <c r="R12" s="668"/>
      <c r="S12" s="668"/>
      <c r="T12" s="668"/>
      <c r="U12" s="668"/>
      <c r="V12" s="668"/>
      <c r="W12" s="668"/>
      <c r="X12" s="668"/>
      <c r="Y12" s="668"/>
      <c r="Z12" s="668"/>
      <c r="AA12" s="668"/>
      <c r="AB12" s="668"/>
      <c r="AC12" s="668"/>
      <c r="AD12" s="668"/>
      <c r="AE12" s="668"/>
      <c r="AF12" s="668"/>
      <c r="AG12" s="668"/>
      <c r="AH12" s="668"/>
      <c r="AI12" s="668"/>
      <c r="AJ12" s="668"/>
      <c r="AK12" s="668"/>
      <c r="AL12" s="668"/>
      <c r="AM12" s="668"/>
      <c r="AN12" s="668"/>
      <c r="AO12" s="668"/>
      <c r="AP12" s="668"/>
      <c r="AQ12" s="668"/>
      <c r="AR12" s="668"/>
      <c r="AS12" s="668"/>
      <c r="AT12" s="668"/>
      <c r="AU12" s="668"/>
      <c r="AV12" s="668"/>
      <c r="AW12" s="668"/>
      <c r="AX12" s="668"/>
      <c r="AY12" s="668"/>
      <c r="AZ12" s="668"/>
      <c r="BA12" s="668"/>
      <c r="BB12" s="668"/>
    </row>
    <row r="13" spans="1:54">
      <c r="A13" s="151"/>
      <c r="B13" s="14"/>
      <c r="C13" s="14"/>
      <c r="D13" s="306" t="s">
        <v>13</v>
      </c>
      <c r="E13" s="148" t="s">
        <v>99</v>
      </c>
      <c r="F13" s="816"/>
      <c r="G13" s="1133">
        <f>IF(E13="Sonstiges","Individuell prüfen",VLOOKUP(E13,EF!$B:$F,5,FALSE))</f>
        <v>0</v>
      </c>
      <c r="H13" s="685">
        <f>IF(E13="Sonstiges","Individuell prüfen",VLOOKUP(E13,EF!$B:$F,2,FALSE))</f>
        <v>0</v>
      </c>
      <c r="I13" s="147"/>
      <c r="J13" s="817"/>
      <c r="K13" s="708"/>
      <c r="L13" s="1127">
        <f t="shared" si="0"/>
        <v>0</v>
      </c>
      <c r="M13" s="882">
        <f t="shared" si="1"/>
        <v>0</v>
      </c>
      <c r="N13" s="14"/>
      <c r="O13" s="151"/>
      <c r="P13" s="668"/>
      <c r="Q13" s="668"/>
      <c r="R13" s="668"/>
      <c r="S13" s="668"/>
      <c r="T13" s="668"/>
      <c r="U13" s="668"/>
      <c r="V13" s="668"/>
      <c r="W13" s="668"/>
      <c r="X13" s="668"/>
      <c r="Y13" s="668"/>
      <c r="Z13" s="668"/>
      <c r="AA13" s="668"/>
      <c r="AB13" s="668"/>
      <c r="AC13" s="668"/>
      <c r="AD13" s="668"/>
      <c r="AE13" s="668"/>
      <c r="AF13" s="668"/>
      <c r="AG13" s="668"/>
      <c r="AH13" s="668"/>
      <c r="AI13" s="668"/>
      <c r="AJ13" s="668"/>
      <c r="AK13" s="668"/>
      <c r="AL13" s="668"/>
      <c r="AM13" s="668"/>
      <c r="AN13" s="668"/>
      <c r="AO13" s="668"/>
      <c r="AP13" s="668"/>
      <c r="AQ13" s="668"/>
      <c r="AR13" s="668"/>
      <c r="AS13" s="668"/>
      <c r="AT13" s="668"/>
      <c r="AU13" s="668"/>
      <c r="AV13" s="668"/>
      <c r="AW13" s="668"/>
      <c r="AX13" s="668"/>
      <c r="AY13" s="668"/>
      <c r="AZ13" s="668"/>
      <c r="BA13" s="668"/>
      <c r="BB13" s="668"/>
    </row>
    <row r="14" spans="1:54">
      <c r="A14" s="151"/>
      <c r="B14" s="14"/>
      <c r="C14" s="14"/>
      <c r="D14" s="306" t="s">
        <v>13</v>
      </c>
      <c r="E14" s="148" t="s">
        <v>99</v>
      </c>
      <c r="F14" s="816"/>
      <c r="G14" s="1133">
        <f>IF(E14="Sonstiges","Individuell prüfen",VLOOKUP(E14,EF!$B:$F,5,FALSE))</f>
        <v>0</v>
      </c>
      <c r="H14" s="685">
        <f>IF(E14="Sonstiges","Individuell prüfen",VLOOKUP(E14,EF!$B:$F,2,FALSE))</f>
        <v>0</v>
      </c>
      <c r="I14" s="147"/>
      <c r="J14" s="817"/>
      <c r="K14" s="708"/>
      <c r="L14" s="1127">
        <f t="shared" si="0"/>
        <v>0</v>
      </c>
      <c r="M14" s="882">
        <f t="shared" si="1"/>
        <v>0</v>
      </c>
      <c r="N14" s="14"/>
      <c r="O14" s="151"/>
      <c r="P14" s="668"/>
      <c r="Q14" s="668"/>
      <c r="R14" s="668"/>
      <c r="S14" s="668"/>
      <c r="T14" s="668"/>
      <c r="U14" s="668"/>
      <c r="V14" s="668"/>
      <c r="W14" s="668"/>
      <c r="X14" s="668"/>
      <c r="Y14" s="668"/>
      <c r="Z14" s="668"/>
      <c r="AA14" s="668"/>
      <c r="AB14" s="668"/>
      <c r="AC14" s="668"/>
      <c r="AD14" s="668"/>
      <c r="AE14" s="668"/>
      <c r="AF14" s="668"/>
      <c r="AG14" s="668"/>
      <c r="AH14" s="668"/>
      <c r="AI14" s="668"/>
      <c r="AJ14" s="668"/>
      <c r="AK14" s="668"/>
      <c r="AL14" s="668"/>
      <c r="AM14" s="668"/>
      <c r="AN14" s="668"/>
      <c r="AO14" s="668"/>
      <c r="AP14" s="668"/>
      <c r="AQ14" s="668"/>
      <c r="AR14" s="668"/>
      <c r="AS14" s="668"/>
      <c r="AT14" s="668"/>
      <c r="AU14" s="668"/>
      <c r="AV14" s="668"/>
      <c r="AW14" s="668"/>
      <c r="AX14" s="668"/>
      <c r="AY14" s="668"/>
      <c r="AZ14" s="668"/>
      <c r="BA14" s="668"/>
      <c r="BB14" s="668"/>
    </row>
    <row r="15" spans="1:54">
      <c r="A15" s="151"/>
      <c r="B15" s="14"/>
      <c r="C15" s="14"/>
      <c r="D15" s="306" t="s">
        <v>13</v>
      </c>
      <c r="E15" s="148" t="s">
        <v>99</v>
      </c>
      <c r="F15" s="816"/>
      <c r="G15" s="1133">
        <f>IF(E15="Sonstiges","Individuell prüfen",VLOOKUP(E15,EF!$B:$F,5,FALSE))</f>
        <v>0</v>
      </c>
      <c r="H15" s="685">
        <f>IF(E15="Sonstiges","Individuell prüfen",VLOOKUP(E15,EF!$B:$F,2,FALSE))</f>
        <v>0</v>
      </c>
      <c r="I15" s="34"/>
      <c r="J15" s="813"/>
      <c r="K15" s="704"/>
      <c r="L15" s="1127">
        <f t="shared" si="0"/>
        <v>0</v>
      </c>
      <c r="M15" s="882">
        <f t="shared" si="1"/>
        <v>0</v>
      </c>
      <c r="N15" s="14"/>
      <c r="O15" s="151"/>
      <c r="P15" s="668"/>
      <c r="Q15" s="668"/>
      <c r="R15" s="668"/>
      <c r="S15" s="668"/>
      <c r="T15" s="668"/>
      <c r="U15" s="668"/>
      <c r="V15" s="668"/>
      <c r="W15" s="668"/>
      <c r="X15" s="668"/>
      <c r="Y15" s="668"/>
      <c r="Z15" s="668"/>
      <c r="AA15" s="668"/>
      <c r="AB15" s="668"/>
      <c r="AC15" s="668"/>
      <c r="AD15" s="668"/>
      <c r="AE15" s="668"/>
      <c r="AF15" s="668"/>
      <c r="AG15" s="668"/>
      <c r="AH15" s="668"/>
      <c r="AI15" s="668"/>
      <c r="AJ15" s="668"/>
      <c r="AK15" s="668"/>
      <c r="AL15" s="668"/>
      <c r="AM15" s="668"/>
      <c r="AN15" s="668"/>
      <c r="AO15" s="668"/>
      <c r="AP15" s="668"/>
      <c r="AQ15" s="668"/>
      <c r="AR15" s="668"/>
      <c r="AS15" s="668"/>
      <c r="AT15" s="668"/>
      <c r="AU15" s="668"/>
      <c r="AV15" s="668"/>
      <c r="AW15" s="668"/>
      <c r="AX15" s="668"/>
      <c r="AY15" s="668"/>
      <c r="AZ15" s="668"/>
      <c r="BA15" s="668"/>
      <c r="BB15" s="668"/>
    </row>
    <row r="16" spans="1:54">
      <c r="A16" s="151"/>
      <c r="B16" s="14"/>
      <c r="C16" s="14"/>
      <c r="D16" s="306" t="s">
        <v>13</v>
      </c>
      <c r="E16" s="148" t="s">
        <v>99</v>
      </c>
      <c r="F16" s="816"/>
      <c r="G16" s="1133">
        <f>IF(E16="Sonstiges","Individuell prüfen",VLOOKUP(E16,EF!$B:$F,5,FALSE))</f>
        <v>0</v>
      </c>
      <c r="H16" s="685">
        <f>IF(E16="Sonstiges","Individuell prüfen",VLOOKUP(E16,EF!$B:$F,2,FALSE))</f>
        <v>0</v>
      </c>
      <c r="I16" s="34"/>
      <c r="J16" s="813"/>
      <c r="K16" s="704"/>
      <c r="L16" s="1127">
        <f t="shared" si="0"/>
        <v>0</v>
      </c>
      <c r="M16" s="882">
        <f t="shared" si="1"/>
        <v>0</v>
      </c>
      <c r="N16" s="14"/>
      <c r="O16" s="151"/>
      <c r="P16" s="668"/>
      <c r="Q16" s="668"/>
      <c r="R16" s="668"/>
      <c r="S16" s="668"/>
      <c r="T16" s="668"/>
      <c r="U16" s="668"/>
      <c r="V16" s="668"/>
      <c r="W16" s="668"/>
      <c r="X16" s="668"/>
      <c r="Y16" s="668"/>
      <c r="Z16" s="668"/>
      <c r="AA16" s="668"/>
      <c r="AB16" s="668"/>
      <c r="AC16" s="668"/>
      <c r="AD16" s="668"/>
      <c r="AE16" s="668"/>
      <c r="AF16" s="668"/>
      <c r="AG16" s="668"/>
      <c r="AH16" s="668"/>
      <c r="AI16" s="668"/>
      <c r="AJ16" s="668"/>
      <c r="AK16" s="668"/>
      <c r="AL16" s="668"/>
      <c r="AM16" s="668"/>
      <c r="AN16" s="668"/>
      <c r="AO16" s="668"/>
      <c r="AP16" s="668"/>
      <c r="AQ16" s="668"/>
      <c r="AR16" s="668"/>
      <c r="AS16" s="668"/>
      <c r="AT16" s="668"/>
      <c r="AU16" s="668"/>
      <c r="AV16" s="668"/>
      <c r="AW16" s="668"/>
      <c r="AX16" s="668"/>
      <c r="AY16" s="668"/>
      <c r="AZ16" s="668"/>
      <c r="BA16" s="668"/>
      <c r="BB16" s="668"/>
    </row>
    <row r="17" spans="1:54">
      <c r="A17" s="151"/>
      <c r="B17" s="14"/>
      <c r="C17" s="14"/>
      <c r="D17" s="306" t="s">
        <v>13</v>
      </c>
      <c r="E17" s="148" t="s">
        <v>99</v>
      </c>
      <c r="F17" s="816"/>
      <c r="G17" s="1133">
        <f>IF(E17="Sonstiges","Individuell prüfen",VLOOKUP(E17,EF!$B:$F,5,FALSE))</f>
        <v>0</v>
      </c>
      <c r="H17" s="685">
        <f>IF(E17="Sonstiges","Individuell prüfen",VLOOKUP(E17,EF!$B:$F,2,FALSE))</f>
        <v>0</v>
      </c>
      <c r="I17" s="34"/>
      <c r="J17" s="813"/>
      <c r="K17" s="704"/>
      <c r="L17" s="1127">
        <f t="shared" si="0"/>
        <v>0</v>
      </c>
      <c r="M17" s="882">
        <f t="shared" si="1"/>
        <v>0</v>
      </c>
      <c r="N17" s="14"/>
      <c r="O17" s="151"/>
      <c r="P17" s="668"/>
      <c r="Q17" s="668"/>
      <c r="R17" s="668"/>
      <c r="S17" s="668"/>
      <c r="T17" s="668"/>
      <c r="U17" s="668"/>
      <c r="V17" s="668"/>
      <c r="W17" s="668"/>
      <c r="X17" s="668"/>
      <c r="Y17" s="668"/>
      <c r="Z17" s="668"/>
      <c r="AA17" s="668"/>
      <c r="AB17" s="668"/>
      <c r="AC17" s="668"/>
      <c r="AD17" s="668"/>
      <c r="AE17" s="668"/>
      <c r="AF17" s="668"/>
      <c r="AG17" s="668"/>
      <c r="AH17" s="668"/>
      <c r="AI17" s="668"/>
      <c r="AJ17" s="668"/>
      <c r="AK17" s="668"/>
      <c r="AL17" s="668"/>
      <c r="AM17" s="668"/>
      <c r="AN17" s="668"/>
      <c r="AO17" s="668"/>
      <c r="AP17" s="668"/>
      <c r="AQ17" s="668"/>
      <c r="AR17" s="668"/>
      <c r="AS17" s="668"/>
      <c r="AT17" s="668"/>
      <c r="AU17" s="668"/>
      <c r="AV17" s="668"/>
      <c r="AW17" s="668"/>
      <c r="AX17" s="668"/>
      <c r="AY17" s="668"/>
      <c r="AZ17" s="668"/>
      <c r="BA17" s="668"/>
      <c r="BB17" s="668"/>
    </row>
    <row r="18" spans="1:54">
      <c r="A18" s="151"/>
      <c r="B18" s="14"/>
      <c r="C18" s="14"/>
      <c r="D18" s="306" t="s">
        <v>13</v>
      </c>
      <c r="E18" s="148" t="s">
        <v>99</v>
      </c>
      <c r="F18" s="816"/>
      <c r="G18" s="1133">
        <f>IF(E18="Sonstiges","Individuell prüfen",VLOOKUP(E18,EF!$B:$F,5,FALSE))</f>
        <v>0</v>
      </c>
      <c r="H18" s="685">
        <f>IF(E18="Sonstiges","Individuell prüfen",VLOOKUP(E18,EF!$B:$F,2,FALSE))</f>
        <v>0</v>
      </c>
      <c r="I18" s="34"/>
      <c r="J18" s="813"/>
      <c r="K18" s="704"/>
      <c r="L18" s="1127">
        <f t="shared" si="0"/>
        <v>0</v>
      </c>
      <c r="M18" s="882">
        <f t="shared" si="1"/>
        <v>0</v>
      </c>
      <c r="N18" s="14"/>
      <c r="O18" s="151"/>
      <c r="P18" s="668"/>
      <c r="Q18" s="668"/>
      <c r="R18" s="668"/>
      <c r="S18" s="668"/>
      <c r="T18" s="668"/>
      <c r="U18" s="668"/>
      <c r="V18" s="668"/>
      <c r="W18" s="668"/>
      <c r="X18" s="668"/>
      <c r="Y18" s="668"/>
      <c r="Z18" s="668"/>
      <c r="AA18" s="668"/>
      <c r="AB18" s="668"/>
      <c r="AC18" s="668"/>
      <c r="AD18" s="668"/>
      <c r="AE18" s="668"/>
      <c r="AF18" s="668"/>
      <c r="AG18" s="668"/>
      <c r="AH18" s="668"/>
      <c r="AI18" s="668"/>
      <c r="AJ18" s="668"/>
      <c r="AK18" s="668"/>
      <c r="AL18" s="668"/>
      <c r="AM18" s="668"/>
      <c r="AN18" s="668"/>
      <c r="AO18" s="668"/>
      <c r="AP18" s="668"/>
      <c r="AQ18" s="668"/>
      <c r="AR18" s="668"/>
      <c r="AS18" s="668"/>
      <c r="AT18" s="668"/>
      <c r="AU18" s="668"/>
      <c r="AV18" s="668"/>
      <c r="AW18" s="668"/>
      <c r="AX18" s="668"/>
      <c r="AY18" s="668"/>
      <c r="AZ18" s="668"/>
      <c r="BA18" s="668"/>
      <c r="BB18" s="668"/>
    </row>
    <row r="19" spans="1:54">
      <c r="A19" s="151"/>
      <c r="B19" s="14"/>
      <c r="C19" s="14"/>
      <c r="D19" s="306" t="s">
        <v>13</v>
      </c>
      <c r="E19" s="148" t="s">
        <v>99</v>
      </c>
      <c r="F19" s="816"/>
      <c r="G19" s="1133">
        <f>IF(E19="Sonstiges","Individuell prüfen",VLOOKUP(E19,EF!$B:$F,5,FALSE))</f>
        <v>0</v>
      </c>
      <c r="H19" s="685">
        <f>IF(E19="Sonstiges","Individuell prüfen",VLOOKUP(E19,EF!$B:$F,2,FALSE))</f>
        <v>0</v>
      </c>
      <c r="I19" s="147"/>
      <c r="J19" s="817"/>
      <c r="K19" s="708"/>
      <c r="L19" s="1127">
        <f t="shared" si="0"/>
        <v>0</v>
      </c>
      <c r="M19" s="882">
        <f t="shared" si="1"/>
        <v>0</v>
      </c>
      <c r="N19" s="14"/>
      <c r="O19" s="151"/>
      <c r="P19" s="668"/>
      <c r="Q19" s="668"/>
      <c r="R19" s="668"/>
      <c r="S19" s="668"/>
      <c r="T19" s="668"/>
      <c r="U19" s="668"/>
      <c r="V19" s="668"/>
      <c r="W19" s="668"/>
      <c r="X19" s="668"/>
      <c r="Y19" s="668"/>
      <c r="Z19" s="668"/>
      <c r="AA19" s="668"/>
      <c r="AB19" s="668"/>
      <c r="AC19" s="668"/>
      <c r="AD19" s="668"/>
      <c r="AE19" s="668"/>
      <c r="AF19" s="668"/>
      <c r="AG19" s="668"/>
      <c r="AH19" s="668"/>
      <c r="AI19" s="668"/>
      <c r="AJ19" s="668"/>
      <c r="AK19" s="668"/>
      <c r="AL19" s="668"/>
      <c r="AM19" s="668"/>
      <c r="AN19" s="668"/>
      <c r="AO19" s="668"/>
      <c r="AP19" s="668"/>
      <c r="AQ19" s="668"/>
      <c r="AR19" s="668"/>
      <c r="AS19" s="668"/>
      <c r="AT19" s="668"/>
      <c r="AU19" s="668"/>
      <c r="AV19" s="668"/>
      <c r="AW19" s="668"/>
      <c r="AX19" s="668"/>
      <c r="AY19" s="668"/>
      <c r="AZ19" s="668"/>
      <c r="BA19" s="668"/>
      <c r="BB19" s="668"/>
    </row>
    <row r="20" spans="1:54">
      <c r="A20" s="151"/>
      <c r="B20" s="14"/>
      <c r="C20" s="14"/>
      <c r="D20" s="306" t="s">
        <v>13</v>
      </c>
      <c r="E20" s="148" t="s">
        <v>99</v>
      </c>
      <c r="F20" s="816"/>
      <c r="G20" s="1133">
        <f>IF(E20="Sonstiges","Individuell prüfen",VLOOKUP(E20,EF!$B:$F,5,FALSE))</f>
        <v>0</v>
      </c>
      <c r="H20" s="685">
        <f>IF(E20="Sonstiges","Individuell prüfen",VLOOKUP(E20,EF!$B:$F,2,FALSE))</f>
        <v>0</v>
      </c>
      <c r="I20" s="147"/>
      <c r="J20" s="817"/>
      <c r="K20" s="708"/>
      <c r="L20" s="1127">
        <f t="shared" si="0"/>
        <v>0</v>
      </c>
      <c r="M20" s="882">
        <f t="shared" si="1"/>
        <v>0</v>
      </c>
      <c r="N20" s="14"/>
      <c r="O20" s="151"/>
      <c r="P20" s="668"/>
      <c r="Q20" s="668"/>
      <c r="R20" s="668"/>
      <c r="S20" s="668"/>
      <c r="T20" s="668"/>
      <c r="U20" s="668"/>
      <c r="V20" s="668"/>
      <c r="W20" s="668"/>
      <c r="X20" s="668"/>
      <c r="Y20" s="668"/>
      <c r="Z20" s="668"/>
      <c r="AA20" s="668"/>
      <c r="AB20" s="668"/>
      <c r="AC20" s="668"/>
      <c r="AD20" s="668"/>
      <c r="AE20" s="668"/>
      <c r="AF20" s="668"/>
      <c r="AG20" s="668"/>
      <c r="AH20" s="668"/>
      <c r="AI20" s="668"/>
      <c r="AJ20" s="668"/>
      <c r="AK20" s="668"/>
      <c r="AL20" s="668"/>
      <c r="AM20" s="668"/>
      <c r="AN20" s="668"/>
      <c r="AO20" s="668"/>
      <c r="AP20" s="668"/>
      <c r="AQ20" s="668"/>
      <c r="AR20" s="668"/>
      <c r="AS20" s="668"/>
      <c r="AT20" s="668"/>
      <c r="AU20" s="668"/>
      <c r="AV20" s="668"/>
      <c r="AW20" s="668"/>
      <c r="AX20" s="668"/>
      <c r="AY20" s="668"/>
      <c r="AZ20" s="668"/>
      <c r="BA20" s="668"/>
      <c r="BB20" s="668"/>
    </row>
    <row r="21" spans="1:54">
      <c r="A21" s="151"/>
      <c r="B21" s="14"/>
      <c r="C21" s="14"/>
      <c r="D21" s="306" t="s">
        <v>13</v>
      </c>
      <c r="E21" s="148" t="s">
        <v>99</v>
      </c>
      <c r="F21" s="816"/>
      <c r="G21" s="1133">
        <f>IF(E21="Sonstiges","Individuell prüfen",VLOOKUP(E21,EF!$B:$F,5,FALSE))</f>
        <v>0</v>
      </c>
      <c r="H21" s="685">
        <f>IF(E21="Sonstiges","Individuell prüfen",VLOOKUP(E21,EF!$B:$F,2,FALSE))</f>
        <v>0</v>
      </c>
      <c r="I21" s="34"/>
      <c r="J21" s="813"/>
      <c r="K21" s="704"/>
      <c r="L21" s="1127">
        <f t="shared" si="0"/>
        <v>0</v>
      </c>
      <c r="M21" s="882">
        <f t="shared" si="1"/>
        <v>0</v>
      </c>
      <c r="N21" s="14"/>
      <c r="O21" s="151"/>
      <c r="P21" s="668"/>
      <c r="Q21" s="668"/>
      <c r="R21" s="668"/>
      <c r="S21" s="668"/>
      <c r="T21" s="668"/>
      <c r="U21" s="668"/>
      <c r="V21" s="668"/>
      <c r="W21" s="668"/>
      <c r="X21" s="668"/>
      <c r="Y21" s="668"/>
      <c r="Z21" s="668"/>
      <c r="AA21" s="668"/>
      <c r="AB21" s="668"/>
      <c r="AC21" s="668"/>
      <c r="AD21" s="668"/>
      <c r="AE21" s="668"/>
      <c r="AF21" s="668"/>
      <c r="AG21" s="668"/>
      <c r="AH21" s="668"/>
      <c r="AI21" s="668"/>
      <c r="AJ21" s="668"/>
      <c r="AK21" s="668"/>
      <c r="AL21" s="668"/>
      <c r="AM21" s="668"/>
      <c r="AN21" s="668"/>
      <c r="AO21" s="668"/>
      <c r="AP21" s="668"/>
      <c r="AQ21" s="668"/>
      <c r="AR21" s="668"/>
      <c r="AS21" s="668"/>
      <c r="AT21" s="668"/>
      <c r="AU21" s="668"/>
      <c r="AV21" s="668"/>
      <c r="AW21" s="668"/>
      <c r="AX21" s="668"/>
      <c r="AY21" s="668"/>
      <c r="AZ21" s="668"/>
      <c r="BA21" s="668"/>
      <c r="BB21" s="668"/>
    </row>
    <row r="22" spans="1:54">
      <c r="A22" s="151"/>
      <c r="B22" s="14"/>
      <c r="C22" s="14"/>
      <c r="D22" s="306" t="s">
        <v>13</v>
      </c>
      <c r="E22" s="148" t="s">
        <v>99</v>
      </c>
      <c r="F22" s="816"/>
      <c r="G22" s="1133">
        <f>IF(E22="Sonstiges","Individuell prüfen",VLOOKUP(E22,EF!$B:$F,5,FALSE))</f>
        <v>0</v>
      </c>
      <c r="H22" s="685">
        <f>IF(E22="Sonstiges","Individuell prüfen",VLOOKUP(E22,EF!$B:$F,2,FALSE))</f>
        <v>0</v>
      </c>
      <c r="I22" s="34"/>
      <c r="J22" s="813"/>
      <c r="K22" s="704"/>
      <c r="L22" s="1127">
        <f t="shared" si="0"/>
        <v>0</v>
      </c>
      <c r="M22" s="882">
        <f t="shared" si="1"/>
        <v>0</v>
      </c>
      <c r="N22" s="14"/>
      <c r="O22" s="151"/>
      <c r="P22" s="668"/>
      <c r="Q22" s="668"/>
      <c r="R22" s="668"/>
      <c r="S22" s="668"/>
      <c r="T22" s="668"/>
      <c r="U22" s="668"/>
      <c r="V22" s="668"/>
      <c r="W22" s="668"/>
      <c r="X22" s="668"/>
      <c r="Y22" s="668"/>
      <c r="Z22" s="668"/>
      <c r="AA22" s="668"/>
      <c r="AB22" s="668"/>
      <c r="AC22" s="668"/>
      <c r="AD22" s="668"/>
      <c r="AE22" s="668"/>
      <c r="AF22" s="668"/>
      <c r="AG22" s="668"/>
      <c r="AH22" s="668"/>
      <c r="AI22" s="668"/>
      <c r="AJ22" s="668"/>
      <c r="AK22" s="668"/>
      <c r="AL22" s="668"/>
      <c r="AM22" s="668"/>
      <c r="AN22" s="668"/>
      <c r="AO22" s="668"/>
      <c r="AP22" s="668"/>
      <c r="AQ22" s="668"/>
      <c r="AR22" s="668"/>
      <c r="AS22" s="668"/>
      <c r="AT22" s="668"/>
      <c r="AU22" s="668"/>
      <c r="AV22" s="668"/>
      <c r="AW22" s="668"/>
      <c r="AX22" s="668"/>
      <c r="AY22" s="668"/>
      <c r="AZ22" s="668"/>
      <c r="BA22" s="668"/>
      <c r="BB22" s="668"/>
    </row>
    <row r="23" spans="1:54">
      <c r="A23" s="151"/>
      <c r="B23" s="14"/>
      <c r="C23" s="14"/>
      <c r="D23" s="306" t="s">
        <v>13</v>
      </c>
      <c r="E23" s="148" t="s">
        <v>99</v>
      </c>
      <c r="F23" s="816"/>
      <c r="G23" s="1133">
        <f>IF(E23="Sonstiges","Individuell prüfen",VLOOKUP(E23,EF!$B:$F,5,FALSE))</f>
        <v>0</v>
      </c>
      <c r="H23" s="685">
        <f>IF(E23="Sonstiges","Individuell prüfen",VLOOKUP(E23,EF!$B:$F,2,FALSE))</f>
        <v>0</v>
      </c>
      <c r="I23" s="34"/>
      <c r="J23" s="813"/>
      <c r="K23" s="704"/>
      <c r="L23" s="1127">
        <f t="shared" si="0"/>
        <v>0</v>
      </c>
      <c r="M23" s="882">
        <f t="shared" si="1"/>
        <v>0</v>
      </c>
      <c r="N23" s="14"/>
      <c r="O23" s="151"/>
      <c r="P23" s="668"/>
      <c r="Q23" s="668"/>
      <c r="R23" s="668"/>
      <c r="S23" s="668"/>
      <c r="T23" s="668"/>
      <c r="U23" s="668"/>
      <c r="V23" s="668"/>
      <c r="W23" s="668"/>
      <c r="X23" s="668"/>
      <c r="Y23" s="668"/>
      <c r="Z23" s="668"/>
      <c r="AA23" s="668"/>
      <c r="AB23" s="668"/>
      <c r="AC23" s="668"/>
      <c r="AD23" s="668"/>
      <c r="AE23" s="668"/>
      <c r="AF23" s="668"/>
      <c r="AG23" s="668"/>
      <c r="AH23" s="668"/>
      <c r="AI23" s="668"/>
      <c r="AJ23" s="668"/>
      <c r="AK23" s="668"/>
      <c r="AL23" s="668"/>
      <c r="AM23" s="668"/>
      <c r="AN23" s="668"/>
      <c r="AO23" s="668"/>
      <c r="AP23" s="668"/>
      <c r="AQ23" s="668"/>
      <c r="AR23" s="668"/>
      <c r="AS23" s="668"/>
      <c r="AT23" s="668"/>
      <c r="AU23" s="668"/>
      <c r="AV23" s="668"/>
      <c r="AW23" s="668"/>
      <c r="AX23" s="668"/>
      <c r="AY23" s="668"/>
      <c r="AZ23" s="668"/>
      <c r="BA23" s="668"/>
      <c r="BB23" s="668"/>
    </row>
    <row r="24" spans="1:54">
      <c r="A24" s="151"/>
      <c r="B24" s="14"/>
      <c r="C24" s="14"/>
      <c r="D24" s="306" t="s">
        <v>13</v>
      </c>
      <c r="E24" s="148" t="s">
        <v>99</v>
      </c>
      <c r="F24" s="816"/>
      <c r="G24" s="1133">
        <f>IF(E24="Sonstiges","Individuell prüfen",VLOOKUP(E24,EF!$B:$F,5,FALSE))</f>
        <v>0</v>
      </c>
      <c r="H24" s="685">
        <f>IF(E24="Sonstiges","Individuell prüfen",VLOOKUP(E24,EF!$B:$F,2,FALSE))</f>
        <v>0</v>
      </c>
      <c r="I24" s="34"/>
      <c r="J24" s="813"/>
      <c r="K24" s="704"/>
      <c r="L24" s="1127">
        <f t="shared" si="0"/>
        <v>0</v>
      </c>
      <c r="M24" s="882">
        <f t="shared" si="1"/>
        <v>0</v>
      </c>
      <c r="N24" s="14"/>
      <c r="O24" s="151"/>
      <c r="P24" s="668"/>
      <c r="Q24" s="668"/>
      <c r="R24" s="668"/>
      <c r="S24" s="668"/>
      <c r="T24" s="668"/>
      <c r="U24" s="668"/>
      <c r="V24" s="668"/>
      <c r="W24" s="668"/>
      <c r="X24" s="668"/>
      <c r="Y24" s="668"/>
      <c r="Z24" s="668"/>
      <c r="AA24" s="668"/>
      <c r="AB24" s="668"/>
      <c r="AC24" s="668"/>
      <c r="AD24" s="668"/>
      <c r="AE24" s="668"/>
      <c r="AF24" s="668"/>
      <c r="AG24" s="668"/>
      <c r="AH24" s="668"/>
      <c r="AI24" s="668"/>
      <c r="AJ24" s="668"/>
      <c r="AK24" s="668"/>
      <c r="AL24" s="668"/>
      <c r="AM24" s="668"/>
      <c r="AN24" s="668"/>
      <c r="AO24" s="668"/>
      <c r="AP24" s="668"/>
      <c r="AQ24" s="668"/>
      <c r="AR24" s="668"/>
      <c r="AS24" s="668"/>
      <c r="AT24" s="668"/>
      <c r="AU24" s="668"/>
      <c r="AV24" s="668"/>
      <c r="AW24" s="668"/>
      <c r="AX24" s="668"/>
      <c r="AY24" s="668"/>
      <c r="AZ24" s="668"/>
      <c r="BA24" s="668"/>
      <c r="BB24" s="668"/>
    </row>
    <row r="25" spans="1:54" ht="15" thickBot="1">
      <c r="A25" s="151"/>
      <c r="B25" s="14"/>
      <c r="C25" s="14"/>
      <c r="D25" s="295" t="s">
        <v>13</v>
      </c>
      <c r="E25" s="42" t="s">
        <v>99</v>
      </c>
      <c r="F25" s="43"/>
      <c r="G25" s="1133">
        <f>IF(E25="Sonstiges","Individuell prüfen",VLOOKUP(E25,EF!$B:$F,5,FALSE))</f>
        <v>0</v>
      </c>
      <c r="H25" s="304">
        <f>IF(E25="Sonstiges","Individuell prüfen",VLOOKUP(E25,EF!$B:$F,2,FALSE))</f>
        <v>0</v>
      </c>
      <c r="I25" s="37"/>
      <c r="J25" s="38"/>
      <c r="K25" s="74"/>
      <c r="L25" s="1132">
        <f t="shared" si="0"/>
        <v>0</v>
      </c>
      <c r="M25" s="1047">
        <f t="shared" si="1"/>
        <v>0</v>
      </c>
      <c r="N25" s="14"/>
      <c r="O25" s="151"/>
      <c r="P25" s="668"/>
      <c r="Q25" s="668"/>
      <c r="R25" s="668"/>
      <c r="S25" s="668"/>
      <c r="T25" s="668"/>
      <c r="U25" s="668"/>
      <c r="V25" s="668"/>
      <c r="W25" s="668"/>
      <c r="X25" s="668"/>
      <c r="Y25" s="668"/>
      <c r="Z25" s="668"/>
      <c r="AA25" s="668"/>
      <c r="AB25" s="668"/>
      <c r="AC25" s="668"/>
      <c r="AD25" s="668"/>
      <c r="AE25" s="668"/>
      <c r="AF25" s="668"/>
      <c r="AG25" s="668"/>
      <c r="AH25" s="668"/>
      <c r="AI25" s="668"/>
      <c r="AJ25" s="668"/>
      <c r="AK25" s="668"/>
      <c r="AL25" s="668"/>
      <c r="AM25" s="668"/>
      <c r="AN25" s="668"/>
      <c r="AO25" s="668"/>
      <c r="AP25" s="668"/>
      <c r="AQ25" s="668"/>
      <c r="AR25" s="668"/>
      <c r="AS25" s="668"/>
      <c r="AT25" s="668"/>
      <c r="AU25" s="668"/>
      <c r="AV25" s="668"/>
      <c r="AW25" s="668"/>
      <c r="AX25" s="668"/>
      <c r="AY25" s="668"/>
      <c r="AZ25" s="668"/>
      <c r="BA25" s="668"/>
      <c r="BB25" s="668"/>
    </row>
    <row r="26" spans="1:54" ht="15" thickBot="1">
      <c r="A26" s="151"/>
      <c r="B26" s="14"/>
      <c r="C26" s="14"/>
      <c r="D26" s="14"/>
      <c r="E26" s="14"/>
      <c r="F26" s="14"/>
      <c r="G26" s="14"/>
      <c r="H26" s="14"/>
      <c r="I26" s="14"/>
      <c r="J26" s="14"/>
      <c r="K26" s="14"/>
      <c r="L26" s="15"/>
      <c r="M26" s="1048">
        <f>SUM(M10:M25)</f>
        <v>0</v>
      </c>
      <c r="N26" s="14"/>
      <c r="O26" s="151"/>
      <c r="P26" s="668"/>
      <c r="Q26" s="668"/>
      <c r="R26" s="668"/>
      <c r="S26" s="668"/>
      <c r="T26" s="668"/>
      <c r="U26" s="668"/>
      <c r="V26" s="668"/>
      <c r="W26" s="668"/>
      <c r="X26" s="668"/>
      <c r="Y26" s="668"/>
      <c r="Z26" s="668"/>
      <c r="AA26" s="668"/>
      <c r="AB26" s="668"/>
      <c r="AC26" s="668"/>
      <c r="AD26" s="668"/>
      <c r="AE26" s="668"/>
      <c r="AF26" s="668"/>
      <c r="AG26" s="668"/>
      <c r="AH26" s="668"/>
      <c r="AI26" s="668"/>
      <c r="AJ26" s="668"/>
      <c r="AK26" s="668"/>
      <c r="AL26" s="668"/>
      <c r="AM26" s="668"/>
      <c r="AN26" s="668"/>
      <c r="AO26" s="668"/>
      <c r="AP26" s="668"/>
      <c r="AQ26" s="668"/>
      <c r="AR26" s="668"/>
      <c r="AS26" s="668"/>
      <c r="AT26" s="668"/>
      <c r="AU26" s="668"/>
      <c r="AV26" s="668"/>
      <c r="AW26" s="668"/>
      <c r="AX26" s="668"/>
      <c r="AY26" s="668"/>
      <c r="AZ26" s="668"/>
      <c r="BA26" s="668"/>
      <c r="BB26" s="668"/>
    </row>
    <row r="27" spans="1:54" ht="20.25">
      <c r="A27" s="151"/>
      <c r="B27" s="14"/>
      <c r="C27" s="14"/>
      <c r="D27" s="1136" t="s">
        <v>990</v>
      </c>
      <c r="E27" s="14"/>
      <c r="F27" s="14"/>
      <c r="G27" s="14"/>
      <c r="H27" s="14"/>
      <c r="I27" s="14"/>
      <c r="J27" s="14"/>
      <c r="K27" s="14"/>
      <c r="L27" s="15"/>
      <c r="M27" s="15"/>
      <c r="N27" s="14"/>
      <c r="O27" s="151"/>
      <c r="P27" s="668"/>
      <c r="Q27" s="668"/>
      <c r="R27" s="668"/>
      <c r="S27" s="668"/>
      <c r="T27" s="668"/>
      <c r="U27" s="668"/>
      <c r="V27" s="668"/>
      <c r="W27" s="668"/>
      <c r="X27" s="668"/>
      <c r="Y27" s="668"/>
      <c r="Z27" s="668"/>
      <c r="AA27" s="668"/>
      <c r="AB27" s="668"/>
      <c r="AC27" s="668"/>
      <c r="AD27" s="668"/>
      <c r="AE27" s="668"/>
      <c r="AF27" s="668"/>
      <c r="AG27" s="668"/>
      <c r="AH27" s="668"/>
      <c r="AI27" s="668"/>
      <c r="AJ27" s="668"/>
      <c r="AK27" s="668"/>
      <c r="AL27" s="668"/>
      <c r="AM27" s="668"/>
      <c r="AN27" s="668"/>
      <c r="AO27" s="668"/>
      <c r="AP27" s="668"/>
      <c r="AQ27" s="668"/>
      <c r="AR27" s="668"/>
      <c r="AS27" s="668"/>
      <c r="AT27" s="668"/>
      <c r="AU27" s="668"/>
      <c r="AV27" s="668"/>
      <c r="AW27" s="668"/>
      <c r="AX27" s="668"/>
      <c r="AY27" s="668"/>
      <c r="AZ27" s="668"/>
      <c r="BA27" s="668"/>
      <c r="BB27" s="668"/>
    </row>
    <row r="28" spans="1:54" ht="15" thickBot="1">
      <c r="A28" s="151"/>
      <c r="B28" s="14"/>
      <c r="C28" s="14"/>
      <c r="D28" s="14"/>
      <c r="E28" s="14"/>
      <c r="F28" s="14"/>
      <c r="G28" s="14"/>
      <c r="H28" s="14"/>
      <c r="I28" s="14"/>
      <c r="J28" s="14"/>
      <c r="K28" s="14"/>
      <c r="L28" s="15"/>
      <c r="M28" s="15"/>
      <c r="N28" s="14"/>
      <c r="O28" s="151"/>
      <c r="P28" s="668"/>
      <c r="Q28" s="668"/>
      <c r="R28" s="668"/>
      <c r="S28" s="668"/>
      <c r="T28" s="668"/>
      <c r="U28" s="668"/>
      <c r="V28" s="668"/>
      <c r="W28" s="668"/>
      <c r="X28" s="668"/>
      <c r="Y28" s="668"/>
      <c r="Z28" s="668"/>
      <c r="AA28" s="668"/>
      <c r="AB28" s="668"/>
      <c r="AC28" s="668"/>
      <c r="AD28" s="668"/>
      <c r="AE28" s="668"/>
      <c r="AF28" s="668"/>
      <c r="AG28" s="668"/>
      <c r="AH28" s="668"/>
      <c r="AI28" s="668"/>
      <c r="AJ28" s="668"/>
      <c r="AK28" s="668"/>
      <c r="AL28" s="668"/>
      <c r="AM28" s="668"/>
      <c r="AN28" s="668"/>
      <c r="AO28" s="668"/>
      <c r="AP28" s="668"/>
      <c r="AQ28" s="668"/>
      <c r="AR28" s="668"/>
      <c r="AS28" s="668"/>
      <c r="AT28" s="668"/>
      <c r="AU28" s="668"/>
      <c r="AV28" s="668"/>
      <c r="AW28" s="668"/>
      <c r="AX28" s="668"/>
      <c r="AY28" s="668"/>
      <c r="AZ28" s="668"/>
      <c r="BA28" s="668"/>
      <c r="BB28" s="668"/>
    </row>
    <row r="29" spans="1:54" ht="59.65" customHeight="1" thickBot="1">
      <c r="A29" s="151"/>
      <c r="B29" s="14"/>
      <c r="C29" s="1317" t="s">
        <v>1115</v>
      </c>
      <c r="D29" s="1292"/>
      <c r="E29" s="1292"/>
      <c r="F29" s="1292"/>
      <c r="G29" s="1292"/>
      <c r="H29" s="1292"/>
      <c r="I29" s="1292"/>
      <c r="J29" s="1292"/>
      <c r="K29" s="1293"/>
      <c r="L29" s="193" t="s">
        <v>991</v>
      </c>
      <c r="M29" s="193" t="s">
        <v>172</v>
      </c>
      <c r="N29" s="14"/>
      <c r="O29" s="151"/>
      <c r="P29" s="668"/>
      <c r="Q29" s="668"/>
      <c r="R29" s="668"/>
      <c r="S29" s="668"/>
      <c r="T29" s="668"/>
      <c r="U29" s="668"/>
      <c r="V29" s="668"/>
      <c r="W29" s="668"/>
      <c r="X29" s="668"/>
      <c r="Y29" s="668"/>
      <c r="Z29" s="668"/>
      <c r="AA29" s="668"/>
      <c r="AB29" s="668"/>
      <c r="AC29" s="668"/>
      <c r="AD29" s="668"/>
      <c r="AE29" s="668"/>
      <c r="AF29" s="668"/>
      <c r="AG29" s="668"/>
      <c r="AH29" s="668"/>
      <c r="AI29" s="668"/>
      <c r="AJ29" s="668"/>
      <c r="AK29" s="668"/>
      <c r="AL29" s="668"/>
      <c r="AM29" s="668"/>
      <c r="AN29" s="668"/>
      <c r="AO29" s="668"/>
      <c r="AP29" s="668"/>
      <c r="AQ29" s="668"/>
      <c r="AR29" s="668"/>
      <c r="AS29" s="668"/>
      <c r="AT29" s="668"/>
      <c r="AU29" s="668"/>
      <c r="AV29" s="668"/>
      <c r="AW29" s="668"/>
      <c r="AX29" s="668"/>
      <c r="AY29" s="668"/>
      <c r="AZ29" s="668"/>
      <c r="BA29" s="668"/>
      <c r="BB29" s="668"/>
    </row>
    <row r="30" spans="1:54" ht="15" thickBot="1">
      <c r="A30" s="151"/>
      <c r="B30" s="14"/>
      <c r="C30" s="1302"/>
      <c r="D30" s="1302"/>
      <c r="E30" s="1302"/>
      <c r="F30" s="1302"/>
      <c r="G30" s="1302"/>
      <c r="H30" s="1302"/>
      <c r="I30" s="1302"/>
      <c r="J30" s="1302"/>
      <c r="K30" s="1302"/>
      <c r="L30" s="14"/>
      <c r="M30" s="14"/>
      <c r="N30" s="14"/>
      <c r="O30" s="151"/>
      <c r="P30" s="668"/>
      <c r="Q30" s="668"/>
      <c r="R30" s="668"/>
      <c r="S30" s="668"/>
      <c r="T30" s="668"/>
      <c r="U30" s="668"/>
      <c r="V30" s="668"/>
      <c r="W30" s="668"/>
      <c r="X30" s="668"/>
      <c r="Y30" s="668"/>
      <c r="Z30" s="668"/>
      <c r="AA30" s="668"/>
      <c r="AB30" s="668"/>
      <c r="AC30" s="668"/>
      <c r="AD30" s="668"/>
      <c r="AE30" s="668"/>
      <c r="AF30" s="668"/>
      <c r="AG30" s="668"/>
      <c r="AH30" s="668"/>
      <c r="AI30" s="668"/>
      <c r="AJ30" s="668"/>
      <c r="AK30" s="668"/>
      <c r="AL30" s="668"/>
      <c r="AM30" s="668"/>
      <c r="AN30" s="668"/>
      <c r="AO30" s="668"/>
      <c r="AP30" s="668"/>
      <c r="AQ30" s="668"/>
      <c r="AR30" s="668"/>
      <c r="AS30" s="668"/>
      <c r="AT30" s="668"/>
      <c r="AU30" s="668"/>
      <c r="AV30" s="668"/>
      <c r="AW30" s="668"/>
      <c r="AX30" s="668"/>
      <c r="AY30" s="668"/>
      <c r="AZ30" s="668"/>
      <c r="BA30" s="668"/>
      <c r="BB30" s="668"/>
    </row>
    <row r="31" spans="1:54" ht="30.75" thickBot="1">
      <c r="A31" s="151"/>
      <c r="B31" s="14"/>
      <c r="C31" s="14"/>
      <c r="D31" s="275" t="s">
        <v>92</v>
      </c>
      <c r="E31" s="1329" t="s">
        <v>993</v>
      </c>
      <c r="F31" s="1330"/>
      <c r="G31" s="153" t="s">
        <v>992</v>
      </c>
      <c r="H31" s="153" t="s">
        <v>994</v>
      </c>
      <c r="I31" s="180" t="s">
        <v>96</v>
      </c>
      <c r="J31" s="154" t="s">
        <v>97</v>
      </c>
      <c r="K31" s="192" t="s">
        <v>98</v>
      </c>
      <c r="L31" s="883" t="s">
        <v>32</v>
      </c>
      <c r="M31" s="884" t="s">
        <v>32</v>
      </c>
      <c r="N31" s="14"/>
      <c r="O31" s="151"/>
      <c r="P31" s="668"/>
      <c r="Q31" s="668"/>
      <c r="R31" s="668"/>
      <c r="S31" s="668"/>
      <c r="T31" s="668"/>
      <c r="U31" s="668"/>
      <c r="V31" s="668"/>
      <c r="W31" s="668"/>
      <c r="X31" s="668"/>
      <c r="Y31" s="668"/>
      <c r="Z31" s="668"/>
      <c r="AA31" s="668"/>
      <c r="AB31" s="668"/>
      <c r="AC31" s="668"/>
      <c r="AD31" s="668"/>
      <c r="AE31" s="668"/>
      <c r="AF31" s="668"/>
      <c r="AG31" s="668"/>
      <c r="AH31" s="668"/>
      <c r="AI31" s="668"/>
      <c r="AJ31" s="668"/>
      <c r="AK31" s="668"/>
      <c r="AL31" s="668"/>
      <c r="AM31" s="668"/>
      <c r="AN31" s="668"/>
      <c r="AO31" s="668"/>
      <c r="AP31" s="668"/>
      <c r="AQ31" s="668"/>
      <c r="AR31" s="668"/>
      <c r="AS31" s="668"/>
      <c r="AT31" s="668"/>
      <c r="AU31" s="668"/>
      <c r="AV31" s="668"/>
      <c r="AW31" s="668"/>
      <c r="AX31" s="668"/>
      <c r="AY31" s="668"/>
      <c r="AZ31" s="668"/>
      <c r="BA31" s="668"/>
      <c r="BB31" s="668"/>
    </row>
    <row r="32" spans="1:54">
      <c r="A32" s="151"/>
      <c r="B32" s="14"/>
      <c r="C32" s="14"/>
      <c r="D32" s="294" t="s">
        <v>13</v>
      </c>
      <c r="E32" s="1333" t="s">
        <v>99</v>
      </c>
      <c r="F32" s="1334"/>
      <c r="G32" s="1134">
        <f>IF(E32="Sonstiges","Individuell prüfen",VLOOKUP(E32,EF!$B:$F,3,FALSE))</f>
        <v>0</v>
      </c>
      <c r="H32" s="544"/>
      <c r="I32" s="533"/>
      <c r="J32" s="534"/>
      <c r="K32" s="535"/>
      <c r="L32" s="1128">
        <f>G32</f>
        <v>0</v>
      </c>
      <c r="M32" s="885">
        <f>L32*H32</f>
        <v>0</v>
      </c>
      <c r="N32" s="14"/>
      <c r="O32" s="151"/>
      <c r="P32" s="668"/>
      <c r="Q32" s="668"/>
      <c r="R32" s="668"/>
      <c r="S32" s="668"/>
      <c r="T32" s="668"/>
      <c r="U32" s="668"/>
      <c r="V32" s="668"/>
      <c r="W32" s="668"/>
      <c r="X32" s="668"/>
      <c r="Y32" s="668"/>
      <c r="Z32" s="668"/>
      <c r="AA32" s="668"/>
      <c r="AB32" s="668"/>
      <c r="AC32" s="668"/>
      <c r="AD32" s="668"/>
      <c r="AE32" s="668"/>
      <c r="AF32" s="668"/>
      <c r="AG32" s="668"/>
      <c r="AH32" s="668"/>
      <c r="AI32" s="668"/>
      <c r="AJ32" s="668"/>
      <c r="AK32" s="668"/>
      <c r="AL32" s="668"/>
      <c r="AM32" s="668"/>
      <c r="AN32" s="668"/>
      <c r="AO32" s="668"/>
      <c r="AP32" s="668"/>
      <c r="AQ32" s="668"/>
      <c r="AR32" s="668"/>
      <c r="AS32" s="668"/>
      <c r="AT32" s="668"/>
      <c r="AU32" s="668"/>
      <c r="AV32" s="668"/>
      <c r="AW32" s="668"/>
      <c r="AX32" s="668"/>
      <c r="AY32" s="668"/>
      <c r="AZ32" s="668"/>
      <c r="BA32" s="668"/>
      <c r="BB32" s="668"/>
    </row>
    <row r="33" spans="1:54">
      <c r="A33" s="151"/>
      <c r="B33" s="14"/>
      <c r="C33" s="14"/>
      <c r="D33" s="306" t="s">
        <v>13</v>
      </c>
      <c r="E33" s="1331" t="s">
        <v>99</v>
      </c>
      <c r="F33" s="1331"/>
      <c r="G33" s="1134">
        <f>IF(E33="Sonstiges","Individuell prüfen",VLOOKUP(E33,EF!$B:$F,3,FALSE))</f>
        <v>0</v>
      </c>
      <c r="H33" s="544"/>
      <c r="I33" s="533"/>
      <c r="J33" s="813"/>
      <c r="K33" s="704"/>
      <c r="L33" s="1129">
        <f t="shared" ref="L33:L36" si="2">G33</f>
        <v>0</v>
      </c>
      <c r="M33" s="882">
        <f>L33*H33</f>
        <v>0</v>
      </c>
      <c r="N33" s="14"/>
      <c r="O33" s="151"/>
      <c r="P33" s="668"/>
      <c r="Q33" s="668"/>
      <c r="R33" s="668"/>
      <c r="S33" s="668"/>
      <c r="T33" s="668"/>
      <c r="U33" s="668"/>
      <c r="V33" s="668"/>
      <c r="W33" s="668"/>
      <c r="X33" s="668"/>
      <c r="Y33" s="668"/>
      <c r="Z33" s="668"/>
      <c r="AA33" s="668"/>
      <c r="AB33" s="668"/>
      <c r="AC33" s="668"/>
      <c r="AD33" s="668"/>
      <c r="AE33" s="668"/>
      <c r="AF33" s="668"/>
      <c r="AG33" s="668"/>
      <c r="AH33" s="668"/>
      <c r="AI33" s="668"/>
      <c r="AJ33" s="668"/>
      <c r="AK33" s="668"/>
      <c r="AL33" s="668"/>
      <c r="AM33" s="668"/>
      <c r="AN33" s="668"/>
      <c r="AO33" s="668"/>
      <c r="AP33" s="668"/>
      <c r="AQ33" s="668"/>
      <c r="AR33" s="668"/>
      <c r="AS33" s="668"/>
      <c r="AT33" s="668"/>
      <c r="AU33" s="668"/>
      <c r="AV33" s="668"/>
      <c r="AW33" s="668"/>
      <c r="AX33" s="668"/>
      <c r="AY33" s="668"/>
      <c r="AZ33" s="668"/>
      <c r="BA33" s="668"/>
      <c r="BB33" s="668"/>
    </row>
    <row r="34" spans="1:54">
      <c r="A34" s="151"/>
      <c r="B34" s="14"/>
      <c r="C34" s="14"/>
      <c r="D34" s="306" t="s">
        <v>13</v>
      </c>
      <c r="E34" s="1331" t="s">
        <v>99</v>
      </c>
      <c r="F34" s="1331"/>
      <c r="G34" s="1134">
        <f>IF(E34="Sonstiges","Individuell prüfen",VLOOKUP(E34,EF!$B:$F,3,FALSE))</f>
        <v>0</v>
      </c>
      <c r="H34" s="544"/>
      <c r="I34" s="533"/>
      <c r="J34" s="813"/>
      <c r="K34" s="704"/>
      <c r="L34" s="1129">
        <f t="shared" si="2"/>
        <v>0</v>
      </c>
      <c r="M34" s="882">
        <f t="shared" ref="M34:M43" si="3">L34*H34</f>
        <v>0</v>
      </c>
      <c r="N34" s="14"/>
      <c r="O34" s="151"/>
      <c r="P34" s="668"/>
      <c r="Q34" s="668"/>
      <c r="R34" s="668"/>
      <c r="S34" s="668"/>
      <c r="T34" s="668"/>
      <c r="U34" s="668"/>
      <c r="V34" s="668"/>
      <c r="W34" s="668"/>
      <c r="X34" s="668"/>
      <c r="Y34" s="668"/>
      <c r="Z34" s="668"/>
      <c r="AA34" s="668"/>
      <c r="AB34" s="668"/>
      <c r="AC34" s="668"/>
      <c r="AD34" s="668"/>
      <c r="AE34" s="668"/>
      <c r="AF34" s="668"/>
      <c r="AG34" s="668"/>
      <c r="AH34" s="668"/>
      <c r="AI34" s="668"/>
      <c r="AJ34" s="668"/>
      <c r="AK34" s="668"/>
      <c r="AL34" s="668"/>
      <c r="AM34" s="668"/>
      <c r="AN34" s="668"/>
      <c r="AO34" s="668"/>
      <c r="AP34" s="668"/>
      <c r="AQ34" s="668"/>
      <c r="AR34" s="668"/>
      <c r="AS34" s="668"/>
      <c r="AT34" s="668"/>
      <c r="AU34" s="668"/>
      <c r="AV34" s="668"/>
      <c r="AW34" s="668"/>
      <c r="AX34" s="668"/>
      <c r="AY34" s="668"/>
      <c r="AZ34" s="668"/>
      <c r="BA34" s="668"/>
      <c r="BB34" s="668"/>
    </row>
    <row r="35" spans="1:54">
      <c r="A35" s="151"/>
      <c r="B35" s="14"/>
      <c r="C35" s="14"/>
      <c r="D35" s="306" t="s">
        <v>13</v>
      </c>
      <c r="E35" s="1331" t="s">
        <v>99</v>
      </c>
      <c r="F35" s="1331"/>
      <c r="G35" s="1134">
        <f>IF(E35="Sonstiges","Individuell prüfen",VLOOKUP(E35,EF!$B:$F,3,FALSE))</f>
        <v>0</v>
      </c>
      <c r="H35" s="544"/>
      <c r="I35" s="533"/>
      <c r="J35" s="817"/>
      <c r="K35" s="708"/>
      <c r="L35" s="1129">
        <f t="shared" si="2"/>
        <v>0</v>
      </c>
      <c r="M35" s="882">
        <f t="shared" si="3"/>
        <v>0</v>
      </c>
      <c r="N35" s="14"/>
      <c r="O35" s="151"/>
      <c r="P35" s="668"/>
      <c r="Q35" s="668"/>
      <c r="R35" s="668"/>
      <c r="S35" s="668"/>
      <c r="T35" s="668"/>
      <c r="U35" s="668"/>
      <c r="V35" s="668"/>
      <c r="W35" s="668"/>
      <c r="X35" s="668"/>
      <c r="Y35" s="668"/>
      <c r="Z35" s="668"/>
      <c r="AA35" s="668"/>
      <c r="AB35" s="668"/>
      <c r="AC35" s="668"/>
      <c r="AD35" s="668"/>
      <c r="AE35" s="668"/>
      <c r="AF35" s="668"/>
      <c r="AG35" s="668"/>
      <c r="AH35" s="668"/>
      <c r="AI35" s="668"/>
      <c r="AJ35" s="668"/>
      <c r="AK35" s="668"/>
      <c r="AL35" s="668"/>
      <c r="AM35" s="668"/>
      <c r="AN35" s="668"/>
      <c r="AO35" s="668"/>
      <c r="AP35" s="668"/>
      <c r="AQ35" s="668"/>
      <c r="AR35" s="668"/>
      <c r="AS35" s="668"/>
      <c r="AT35" s="668"/>
      <c r="AU35" s="668"/>
      <c r="AV35" s="668"/>
      <c r="AW35" s="668"/>
      <c r="AX35" s="668"/>
      <c r="AY35" s="668"/>
      <c r="AZ35" s="668"/>
      <c r="BA35" s="668"/>
      <c r="BB35" s="668"/>
    </row>
    <row r="36" spans="1:54">
      <c r="A36" s="151"/>
      <c r="B36" s="14"/>
      <c r="C36" s="14"/>
      <c r="D36" s="306" t="s">
        <v>13</v>
      </c>
      <c r="E36" s="1331" t="s">
        <v>99</v>
      </c>
      <c r="F36" s="1331"/>
      <c r="G36" s="1134">
        <f>IF(E36="Sonstiges","Individuell prüfen",VLOOKUP(E36,EF!$B:$F,3,FALSE))</f>
        <v>0</v>
      </c>
      <c r="H36" s="544"/>
      <c r="I36" s="533"/>
      <c r="J36" s="817"/>
      <c r="K36" s="708"/>
      <c r="L36" s="1129">
        <f t="shared" si="2"/>
        <v>0</v>
      </c>
      <c r="M36" s="882">
        <f t="shared" si="3"/>
        <v>0</v>
      </c>
      <c r="N36" s="14"/>
      <c r="O36" s="151"/>
      <c r="P36" s="668"/>
      <c r="Q36" s="668"/>
      <c r="R36" s="668"/>
      <c r="S36" s="668"/>
      <c r="T36" s="668"/>
      <c r="U36" s="668"/>
      <c r="V36" s="668"/>
      <c r="W36" s="668"/>
      <c r="X36" s="668"/>
      <c r="Y36" s="668"/>
      <c r="Z36" s="668"/>
      <c r="AA36" s="668"/>
      <c r="AB36" s="668"/>
      <c r="AC36" s="668"/>
      <c r="AD36" s="668"/>
      <c r="AE36" s="668"/>
      <c r="AF36" s="668"/>
      <c r="AG36" s="668"/>
      <c r="AH36" s="668"/>
      <c r="AI36" s="668"/>
      <c r="AJ36" s="668"/>
      <c r="AK36" s="668"/>
      <c r="AL36" s="668"/>
      <c r="AM36" s="668"/>
      <c r="AN36" s="668"/>
      <c r="AO36" s="668"/>
      <c r="AP36" s="668"/>
      <c r="AQ36" s="668"/>
      <c r="AR36" s="668"/>
      <c r="AS36" s="668"/>
      <c r="AT36" s="668"/>
      <c r="AU36" s="668"/>
      <c r="AV36" s="668"/>
      <c r="AW36" s="668"/>
      <c r="AX36" s="668"/>
      <c r="AY36" s="668"/>
      <c r="AZ36" s="668"/>
      <c r="BA36" s="668"/>
      <c r="BB36" s="668"/>
    </row>
    <row r="37" spans="1:54">
      <c r="A37" s="151"/>
      <c r="B37" s="14"/>
      <c r="C37" s="14"/>
      <c r="D37" s="306" t="s">
        <v>13</v>
      </c>
      <c r="E37" s="1331" t="s">
        <v>99</v>
      </c>
      <c r="F37" s="1331"/>
      <c r="G37" s="1134">
        <f>IF(E37="Sonstiges","Individuell prüfen",VLOOKUP(E37,EF!$B:$F,3,FALSE))</f>
        <v>0</v>
      </c>
      <c r="H37" s="544"/>
      <c r="I37" s="34"/>
      <c r="J37" s="813"/>
      <c r="K37" s="704"/>
      <c r="L37" s="1129">
        <f t="shared" ref="L37:L43" si="4">G37</f>
        <v>0</v>
      </c>
      <c r="M37" s="882">
        <f t="shared" si="3"/>
        <v>0</v>
      </c>
      <c r="N37" s="14"/>
      <c r="O37" s="151"/>
      <c r="P37" s="668"/>
      <c r="Q37" s="668"/>
      <c r="R37" s="668"/>
      <c r="S37" s="668"/>
      <c r="T37" s="668"/>
      <c r="U37" s="668"/>
      <c r="V37" s="668"/>
      <c r="W37" s="668"/>
      <c r="X37" s="668"/>
      <c r="Y37" s="668"/>
      <c r="Z37" s="668"/>
      <c r="AA37" s="668"/>
      <c r="AB37" s="668"/>
      <c r="AC37" s="668"/>
      <c r="AD37" s="668"/>
      <c r="AE37" s="668"/>
      <c r="AF37" s="668"/>
      <c r="AG37" s="668"/>
      <c r="AH37" s="668"/>
      <c r="AI37" s="668"/>
      <c r="AJ37" s="668"/>
      <c r="AK37" s="668"/>
      <c r="AL37" s="668"/>
      <c r="AM37" s="668"/>
      <c r="AN37" s="668"/>
      <c r="AO37" s="668"/>
      <c r="AP37" s="668"/>
      <c r="AQ37" s="668"/>
      <c r="AR37" s="668"/>
      <c r="AS37" s="668"/>
      <c r="AT37" s="668"/>
      <c r="AU37" s="668"/>
      <c r="AV37" s="668"/>
      <c r="AW37" s="668"/>
      <c r="AX37" s="668"/>
      <c r="AY37" s="668"/>
      <c r="AZ37" s="668"/>
      <c r="BA37" s="668"/>
      <c r="BB37" s="668"/>
    </row>
    <row r="38" spans="1:54">
      <c r="A38" s="151"/>
      <c r="B38" s="14"/>
      <c r="C38" s="14"/>
      <c r="D38" s="306" t="s">
        <v>13</v>
      </c>
      <c r="E38" s="1331" t="s">
        <v>99</v>
      </c>
      <c r="F38" s="1331"/>
      <c r="G38" s="1134">
        <f>IF(E38="Sonstiges","Individuell prüfen",VLOOKUP(E38,EF!$B:$F,3,FALSE))</f>
        <v>0</v>
      </c>
      <c r="H38" s="544"/>
      <c r="I38" s="34"/>
      <c r="J38" s="813"/>
      <c r="K38" s="704"/>
      <c r="L38" s="1129">
        <f t="shared" si="4"/>
        <v>0</v>
      </c>
      <c r="M38" s="882">
        <f t="shared" si="3"/>
        <v>0</v>
      </c>
      <c r="N38" s="14"/>
      <c r="O38" s="151"/>
      <c r="P38" s="668"/>
      <c r="Q38" s="668"/>
      <c r="R38" s="668"/>
      <c r="S38" s="668"/>
      <c r="T38" s="668"/>
      <c r="U38" s="668"/>
      <c r="V38" s="668"/>
      <c r="W38" s="668"/>
      <c r="X38" s="668"/>
      <c r="Y38" s="668"/>
      <c r="Z38" s="668"/>
      <c r="AA38" s="668"/>
      <c r="AB38" s="668"/>
      <c r="AC38" s="668"/>
      <c r="AD38" s="668"/>
      <c r="AE38" s="668"/>
      <c r="AF38" s="668"/>
      <c r="AG38" s="668"/>
      <c r="AH38" s="668"/>
      <c r="AI38" s="668"/>
      <c r="AJ38" s="668"/>
      <c r="AK38" s="668"/>
      <c r="AL38" s="668"/>
      <c r="AM38" s="668"/>
      <c r="AN38" s="668"/>
      <c r="AO38" s="668"/>
      <c r="AP38" s="668"/>
      <c r="AQ38" s="668"/>
      <c r="AR38" s="668"/>
      <c r="AS38" s="668"/>
      <c r="AT38" s="668"/>
      <c r="AU38" s="668"/>
      <c r="AV38" s="668"/>
      <c r="AW38" s="668"/>
      <c r="AX38" s="668"/>
      <c r="AY38" s="668"/>
      <c r="AZ38" s="668"/>
      <c r="BA38" s="668"/>
      <c r="BB38" s="668"/>
    </row>
    <row r="39" spans="1:54">
      <c r="A39" s="151"/>
      <c r="B39" s="14"/>
      <c r="C39" s="14"/>
      <c r="D39" s="306" t="s">
        <v>13</v>
      </c>
      <c r="E39" s="1331" t="s">
        <v>99</v>
      </c>
      <c r="F39" s="1331"/>
      <c r="G39" s="1134">
        <f>IF(E39="Sonstiges","Individuell prüfen",VLOOKUP(E39,EF!$B:$F,3,FALSE))</f>
        <v>0</v>
      </c>
      <c r="H39" s="544"/>
      <c r="I39" s="34"/>
      <c r="J39" s="813"/>
      <c r="K39" s="704"/>
      <c r="L39" s="1129">
        <f t="shared" si="4"/>
        <v>0</v>
      </c>
      <c r="M39" s="882">
        <f t="shared" si="3"/>
        <v>0</v>
      </c>
      <c r="N39" s="14"/>
      <c r="O39" s="151"/>
      <c r="P39" s="668"/>
      <c r="Q39" s="668"/>
      <c r="R39" s="668"/>
      <c r="S39" s="668"/>
      <c r="T39" s="668"/>
      <c r="U39" s="668"/>
      <c r="V39" s="668"/>
      <c r="W39" s="668"/>
      <c r="X39" s="668"/>
      <c r="Y39" s="668"/>
      <c r="Z39" s="668"/>
      <c r="AA39" s="668"/>
      <c r="AB39" s="668"/>
      <c r="AC39" s="668"/>
      <c r="AD39" s="668"/>
      <c r="AE39" s="668"/>
      <c r="AF39" s="668"/>
      <c r="AG39" s="668"/>
      <c r="AH39" s="668"/>
      <c r="AI39" s="668"/>
      <c r="AJ39" s="668"/>
      <c r="AK39" s="668"/>
      <c r="AL39" s="668"/>
      <c r="AM39" s="668"/>
      <c r="AN39" s="668"/>
      <c r="AO39" s="668"/>
      <c r="AP39" s="668"/>
      <c r="AQ39" s="668"/>
      <c r="AR39" s="668"/>
      <c r="AS39" s="668"/>
      <c r="AT39" s="668"/>
      <c r="AU39" s="668"/>
      <c r="AV39" s="668"/>
      <c r="AW39" s="668"/>
      <c r="AX39" s="668"/>
      <c r="AY39" s="668"/>
      <c r="AZ39" s="668"/>
      <c r="BA39" s="668"/>
      <c r="BB39" s="668"/>
    </row>
    <row r="40" spans="1:54">
      <c r="A40" s="151"/>
      <c r="B40" s="14"/>
      <c r="C40" s="14"/>
      <c r="D40" s="306" t="s">
        <v>13</v>
      </c>
      <c r="E40" s="1331" t="s">
        <v>99</v>
      </c>
      <c r="F40" s="1331"/>
      <c r="G40" s="1134">
        <f>IF(E40="Sonstiges","Individuell prüfen",VLOOKUP(E40,EF!$B:$F,3,FALSE))</f>
        <v>0</v>
      </c>
      <c r="H40" s="544"/>
      <c r="I40" s="34"/>
      <c r="J40" s="813"/>
      <c r="K40" s="704"/>
      <c r="L40" s="1129">
        <f t="shared" si="4"/>
        <v>0</v>
      </c>
      <c r="M40" s="882">
        <f t="shared" si="3"/>
        <v>0</v>
      </c>
      <c r="N40" s="14"/>
      <c r="O40" s="151"/>
      <c r="P40" s="668"/>
      <c r="Q40" s="668"/>
      <c r="R40" s="668"/>
      <c r="S40" s="668"/>
      <c r="T40" s="668"/>
      <c r="U40" s="668"/>
      <c r="V40" s="668"/>
      <c r="W40" s="668"/>
      <c r="X40" s="668"/>
      <c r="Y40" s="668"/>
      <c r="Z40" s="668"/>
      <c r="AA40" s="668"/>
      <c r="AB40" s="668"/>
      <c r="AC40" s="668"/>
      <c r="AD40" s="668"/>
      <c r="AE40" s="668"/>
      <c r="AF40" s="668"/>
      <c r="AG40" s="668"/>
      <c r="AH40" s="668"/>
      <c r="AI40" s="668"/>
      <c r="AJ40" s="668"/>
      <c r="AK40" s="668"/>
      <c r="AL40" s="668"/>
      <c r="AM40" s="668"/>
      <c r="AN40" s="668"/>
      <c r="AO40" s="668"/>
      <c r="AP40" s="668"/>
      <c r="AQ40" s="668"/>
      <c r="AR40" s="668"/>
      <c r="AS40" s="668"/>
      <c r="AT40" s="668"/>
      <c r="AU40" s="668"/>
      <c r="AV40" s="668"/>
      <c r="AW40" s="668"/>
      <c r="AX40" s="668"/>
      <c r="AY40" s="668"/>
      <c r="AZ40" s="668"/>
      <c r="BA40" s="668"/>
      <c r="BB40" s="668"/>
    </row>
    <row r="41" spans="1:54">
      <c r="A41" s="151"/>
      <c r="B41" s="14"/>
      <c r="C41" s="14"/>
      <c r="D41" s="306" t="s">
        <v>13</v>
      </c>
      <c r="E41" s="1331" t="s">
        <v>99</v>
      </c>
      <c r="F41" s="1331"/>
      <c r="G41" s="1134">
        <f>IF(E41="Sonstiges","Individuell prüfen",VLOOKUP(E41,EF!$B:$F,3,FALSE))</f>
        <v>0</v>
      </c>
      <c r="H41" s="544"/>
      <c r="I41" s="34"/>
      <c r="J41" s="813"/>
      <c r="K41" s="704"/>
      <c r="L41" s="1129">
        <f t="shared" si="4"/>
        <v>0</v>
      </c>
      <c r="M41" s="882">
        <f t="shared" si="3"/>
        <v>0</v>
      </c>
      <c r="N41" s="14"/>
      <c r="O41" s="151"/>
      <c r="P41" s="668"/>
      <c r="Q41" s="668"/>
      <c r="R41" s="668"/>
      <c r="S41" s="668"/>
      <c r="T41" s="668"/>
      <c r="U41" s="668"/>
      <c r="V41" s="668"/>
      <c r="W41" s="668"/>
      <c r="X41" s="668"/>
      <c r="Y41" s="668"/>
      <c r="Z41" s="668"/>
      <c r="AA41" s="668"/>
      <c r="AB41" s="668"/>
      <c r="AC41" s="668"/>
      <c r="AD41" s="668"/>
      <c r="AE41" s="668"/>
      <c r="AF41" s="668"/>
      <c r="AG41" s="668"/>
      <c r="AH41" s="668"/>
      <c r="AI41" s="668"/>
      <c r="AJ41" s="668"/>
      <c r="AK41" s="668"/>
      <c r="AL41" s="668"/>
      <c r="AM41" s="668"/>
      <c r="AN41" s="668"/>
      <c r="AO41" s="668"/>
      <c r="AP41" s="668"/>
      <c r="AQ41" s="668"/>
      <c r="AR41" s="668"/>
      <c r="AS41" s="668"/>
      <c r="AT41" s="668"/>
      <c r="AU41" s="668"/>
      <c r="AV41" s="668"/>
      <c r="AW41" s="668"/>
      <c r="AX41" s="668"/>
      <c r="AY41" s="668"/>
      <c r="AZ41" s="668"/>
      <c r="BA41" s="668"/>
      <c r="BB41" s="668"/>
    </row>
    <row r="42" spans="1:54">
      <c r="A42" s="151"/>
      <c r="B42" s="14"/>
      <c r="C42" s="14"/>
      <c r="D42" s="306" t="s">
        <v>13</v>
      </c>
      <c r="E42" s="1331" t="s">
        <v>99</v>
      </c>
      <c r="F42" s="1331"/>
      <c r="G42" s="1134">
        <f>IF(E42="Sonstiges","Individuell prüfen",VLOOKUP(E42,EF!$B:$F,3,FALSE))</f>
        <v>0</v>
      </c>
      <c r="H42" s="544"/>
      <c r="I42" s="34"/>
      <c r="J42" s="813"/>
      <c r="K42" s="704"/>
      <c r="L42" s="1129">
        <f t="shared" si="4"/>
        <v>0</v>
      </c>
      <c r="M42" s="882">
        <f t="shared" si="3"/>
        <v>0</v>
      </c>
      <c r="N42" s="14"/>
      <c r="O42" s="151"/>
      <c r="P42" s="668"/>
      <c r="Q42" s="668"/>
      <c r="R42" s="668"/>
      <c r="S42" s="668"/>
      <c r="T42" s="668"/>
      <c r="U42" s="668"/>
      <c r="V42" s="668"/>
      <c r="W42" s="668"/>
      <c r="X42" s="668"/>
      <c r="Y42" s="668"/>
      <c r="Z42" s="668"/>
      <c r="AA42" s="668"/>
      <c r="AB42" s="668"/>
      <c r="AC42" s="668"/>
      <c r="AD42" s="668"/>
      <c r="AE42" s="668"/>
      <c r="AF42" s="668"/>
      <c r="AG42" s="668"/>
      <c r="AH42" s="668"/>
      <c r="AI42" s="668"/>
      <c r="AJ42" s="668"/>
      <c r="AK42" s="668"/>
      <c r="AL42" s="668"/>
      <c r="AM42" s="668"/>
      <c r="AN42" s="668"/>
      <c r="AO42" s="668"/>
      <c r="AP42" s="668"/>
      <c r="AQ42" s="668"/>
      <c r="AR42" s="668"/>
      <c r="AS42" s="668"/>
      <c r="AT42" s="668"/>
      <c r="AU42" s="668"/>
      <c r="AV42" s="668"/>
      <c r="AW42" s="668"/>
      <c r="AX42" s="668"/>
      <c r="AY42" s="668"/>
      <c r="AZ42" s="668"/>
      <c r="BA42" s="668"/>
      <c r="BB42" s="668"/>
    </row>
    <row r="43" spans="1:54" ht="15" thickBot="1">
      <c r="A43" s="151"/>
      <c r="B43" s="14"/>
      <c r="C43" s="14"/>
      <c r="D43" s="295" t="s">
        <v>13</v>
      </c>
      <c r="E43" s="1332" t="s">
        <v>99</v>
      </c>
      <c r="F43" s="1332"/>
      <c r="G43" s="1135">
        <f>IF(E43="Sonstiges","Individuell prüfen",VLOOKUP(E43,EF!$B:$F,3,FALSE))</f>
        <v>0</v>
      </c>
      <c r="H43" s="43"/>
      <c r="I43" s="37"/>
      <c r="J43" s="38"/>
      <c r="K43" s="74"/>
      <c r="L43" s="1130">
        <f t="shared" si="4"/>
        <v>0</v>
      </c>
      <c r="M43" s="882">
        <f t="shared" si="3"/>
        <v>0</v>
      </c>
      <c r="N43" s="14"/>
      <c r="O43" s="151"/>
      <c r="P43" s="668"/>
      <c r="Q43" s="668"/>
      <c r="R43" s="668"/>
      <c r="S43" s="668"/>
      <c r="T43" s="668"/>
      <c r="U43" s="668"/>
      <c r="V43" s="668"/>
      <c r="W43" s="668"/>
      <c r="X43" s="668"/>
      <c r="Y43" s="668"/>
      <c r="Z43" s="668"/>
      <c r="AA43" s="668"/>
      <c r="AB43" s="668"/>
      <c r="AC43" s="668"/>
      <c r="AD43" s="668"/>
      <c r="AE43" s="668"/>
      <c r="AF43" s="668"/>
      <c r="AG43" s="668"/>
      <c r="AH43" s="668"/>
      <c r="AI43" s="668"/>
      <c r="AJ43" s="668"/>
      <c r="AK43" s="668"/>
      <c r="AL43" s="668"/>
      <c r="AM43" s="668"/>
      <c r="AN43" s="668"/>
      <c r="AO43" s="668"/>
      <c r="AP43" s="668"/>
      <c r="AQ43" s="668"/>
      <c r="AR43" s="668"/>
      <c r="AS43" s="668"/>
      <c r="AT43" s="668"/>
      <c r="AU43" s="668"/>
      <c r="AV43" s="668"/>
      <c r="AW43" s="668"/>
      <c r="AX43" s="668"/>
      <c r="AY43" s="668"/>
      <c r="AZ43" s="668"/>
      <c r="BA43" s="668"/>
      <c r="BB43" s="668"/>
    </row>
    <row r="44" spans="1:54" ht="15" thickBot="1">
      <c r="A44" s="151"/>
      <c r="B44" s="14"/>
      <c r="C44" s="14"/>
      <c r="D44" s="14"/>
      <c r="E44" s="14"/>
      <c r="F44" s="14"/>
      <c r="G44" s="14"/>
      <c r="H44" s="14"/>
      <c r="I44" s="14"/>
      <c r="J44" s="14"/>
      <c r="K44" s="14"/>
      <c r="L44" s="15"/>
      <c r="M44" s="1048">
        <f>SUM(M32:M43)</f>
        <v>0</v>
      </c>
      <c r="N44" s="14"/>
      <c r="O44" s="151"/>
      <c r="P44" s="668"/>
      <c r="Q44" s="668"/>
      <c r="R44" s="668"/>
      <c r="S44" s="668"/>
      <c r="T44" s="668"/>
      <c r="U44" s="668"/>
      <c r="V44" s="668"/>
      <c r="W44" s="668"/>
      <c r="X44" s="668"/>
      <c r="Y44" s="668"/>
      <c r="Z44" s="668"/>
      <c r="AA44" s="668"/>
      <c r="AB44" s="668"/>
      <c r="AC44" s="668"/>
      <c r="AD44" s="668"/>
      <c r="AE44" s="668"/>
      <c r="AF44" s="668"/>
      <c r="AG44" s="668"/>
      <c r="AH44" s="668"/>
      <c r="AI44" s="668"/>
      <c r="AJ44" s="668"/>
      <c r="AK44" s="668"/>
      <c r="AL44" s="668"/>
      <c r="AM44" s="668"/>
      <c r="AN44" s="668"/>
      <c r="AO44" s="668"/>
      <c r="AP44" s="668"/>
      <c r="AQ44" s="668"/>
      <c r="AR44" s="668"/>
      <c r="AS44" s="668"/>
      <c r="AT44" s="668"/>
      <c r="AU44" s="668"/>
      <c r="AV44" s="668"/>
      <c r="AW44" s="668"/>
      <c r="AX44" s="668"/>
      <c r="AY44" s="668"/>
      <c r="AZ44" s="668"/>
      <c r="BA44" s="668"/>
      <c r="BB44" s="668"/>
    </row>
    <row r="45" spans="1:54">
      <c r="A45" s="151"/>
      <c r="B45" s="14"/>
      <c r="C45" s="14"/>
      <c r="D45" s="14"/>
      <c r="E45" s="14"/>
      <c r="F45" s="14"/>
      <c r="G45" s="14"/>
      <c r="H45" s="14"/>
      <c r="I45" s="14"/>
      <c r="J45" s="14"/>
      <c r="K45" s="14"/>
      <c r="L45" s="14"/>
      <c r="M45" s="14"/>
      <c r="N45" s="14"/>
      <c r="O45" s="151"/>
      <c r="P45" s="668"/>
      <c r="Q45" s="668"/>
      <c r="R45" s="668"/>
      <c r="S45" s="668"/>
      <c r="T45" s="668"/>
      <c r="U45" s="668"/>
      <c r="V45" s="668"/>
      <c r="W45" s="668"/>
      <c r="X45" s="668"/>
      <c r="Y45" s="668"/>
      <c r="Z45" s="668"/>
      <c r="AA45" s="668"/>
      <c r="AB45" s="668"/>
      <c r="AC45" s="668"/>
      <c r="AD45" s="668"/>
      <c r="AE45" s="668"/>
      <c r="AF45" s="668"/>
      <c r="AG45" s="668"/>
      <c r="AH45" s="668"/>
      <c r="AI45" s="668"/>
      <c r="AJ45" s="668"/>
      <c r="AK45" s="668"/>
      <c r="AL45" s="668"/>
      <c r="AM45" s="668"/>
      <c r="AN45" s="668"/>
      <c r="AO45" s="668"/>
      <c r="AP45" s="668"/>
      <c r="AQ45" s="668"/>
      <c r="AR45" s="668"/>
      <c r="AS45" s="668"/>
      <c r="AT45" s="668"/>
      <c r="AU45" s="668"/>
      <c r="AV45" s="668"/>
      <c r="AW45" s="668"/>
      <c r="AX45" s="668"/>
      <c r="AY45" s="668"/>
      <c r="AZ45" s="668"/>
      <c r="BA45" s="668"/>
      <c r="BB45" s="668"/>
    </row>
    <row r="46" spans="1:54" s="19" customFormat="1" ht="20.100000000000001" customHeight="1">
      <c r="A46" s="151"/>
      <c r="B46" s="151"/>
      <c r="C46" s="151"/>
      <c r="D46" s="151"/>
      <c r="E46" s="151"/>
      <c r="F46" s="151"/>
      <c r="G46" s="151"/>
      <c r="H46" s="151"/>
      <c r="I46" s="151"/>
      <c r="J46" s="151"/>
      <c r="K46" s="151"/>
      <c r="L46" s="151"/>
      <c r="M46" s="151"/>
      <c r="N46" s="151"/>
      <c r="O46" s="135" t="str">
        <f>Bedienungshinweise!$K$19</f>
        <v>FutureCamp Climate 2022</v>
      </c>
      <c r="P46" s="668"/>
      <c r="Q46" s="668"/>
      <c r="R46" s="668"/>
      <c r="S46" s="668"/>
      <c r="T46" s="668"/>
      <c r="U46" s="668"/>
      <c r="V46" s="668"/>
      <c r="W46" s="668"/>
      <c r="X46" s="668"/>
      <c r="Y46" s="668"/>
      <c r="Z46" s="668"/>
      <c r="AA46" s="668"/>
      <c r="AB46" s="668"/>
      <c r="AC46" s="668"/>
      <c r="AD46" s="668"/>
      <c r="AE46" s="668"/>
      <c r="AF46" s="668"/>
      <c r="AG46" s="668"/>
      <c r="AH46" s="668"/>
      <c r="AI46" s="668"/>
      <c r="AJ46" s="668"/>
      <c r="AK46" s="668"/>
      <c r="AL46" s="668"/>
      <c r="AM46" s="668"/>
      <c r="AN46" s="668"/>
      <c r="AO46" s="668"/>
      <c r="AP46" s="668"/>
      <c r="AQ46" s="668"/>
      <c r="AR46" s="668"/>
      <c r="AS46" s="668"/>
      <c r="AT46" s="668"/>
      <c r="AU46" s="668"/>
      <c r="AV46" s="668"/>
      <c r="AW46" s="668"/>
      <c r="AX46" s="668"/>
      <c r="AY46" s="668"/>
      <c r="AZ46" s="668"/>
      <c r="BA46" s="668"/>
      <c r="BB46" s="668"/>
    </row>
    <row r="47" spans="1:54">
      <c r="A47" s="668"/>
      <c r="B47" s="668"/>
      <c r="C47" s="668"/>
      <c r="D47" s="668"/>
      <c r="E47" s="668"/>
      <c r="F47" s="668"/>
      <c r="G47" s="668"/>
      <c r="H47" s="668"/>
      <c r="I47" s="668"/>
      <c r="J47" s="668"/>
      <c r="K47" s="668"/>
      <c r="L47" s="668"/>
      <c r="M47" s="668"/>
      <c r="N47" s="668"/>
      <c r="O47" s="668"/>
      <c r="P47" s="668"/>
      <c r="Q47" s="668"/>
      <c r="R47" s="668"/>
      <c r="S47" s="668"/>
      <c r="T47" s="668"/>
      <c r="U47" s="668"/>
      <c r="V47" s="668"/>
      <c r="W47" s="668"/>
      <c r="X47" s="668"/>
      <c r="Y47" s="668"/>
      <c r="Z47" s="668"/>
      <c r="AA47" s="668"/>
      <c r="AB47" s="668"/>
      <c r="AC47" s="668"/>
      <c r="AD47" s="668"/>
      <c r="AE47" s="668"/>
      <c r="AF47" s="668"/>
      <c r="AG47" s="668"/>
      <c r="AH47" s="668"/>
      <c r="AI47" s="668"/>
      <c r="AJ47" s="668"/>
      <c r="AK47" s="668"/>
      <c r="AL47" s="668"/>
      <c r="AM47" s="668"/>
      <c r="AN47" s="668"/>
      <c r="AO47" s="668"/>
      <c r="AP47" s="668"/>
      <c r="AQ47" s="668"/>
      <c r="AR47" s="668"/>
      <c r="AS47" s="668"/>
      <c r="AT47" s="668"/>
      <c r="AU47" s="668"/>
      <c r="AV47" s="668"/>
      <c r="AW47" s="668"/>
      <c r="AX47" s="668"/>
      <c r="AY47" s="668"/>
      <c r="AZ47" s="668"/>
      <c r="BA47" s="668"/>
      <c r="BB47" s="668"/>
    </row>
    <row r="48" spans="1:54">
      <c r="A48" s="668"/>
      <c r="B48" s="668"/>
      <c r="C48" s="668"/>
      <c r="D48" s="668"/>
      <c r="E48" s="668"/>
      <c r="F48" s="668"/>
      <c r="G48" s="668"/>
      <c r="H48" s="668"/>
      <c r="I48" s="668"/>
      <c r="J48" s="668"/>
      <c r="K48" s="668"/>
      <c r="L48" s="668"/>
      <c r="M48" s="668"/>
      <c r="N48" s="668"/>
      <c r="O48" s="668"/>
      <c r="P48" s="668"/>
      <c r="Q48" s="668"/>
      <c r="R48" s="668"/>
      <c r="S48" s="668"/>
      <c r="T48" s="668"/>
      <c r="U48" s="668"/>
      <c r="V48" s="668"/>
      <c r="W48" s="668"/>
      <c r="X48" s="668"/>
      <c r="Y48" s="668"/>
      <c r="Z48" s="668"/>
      <c r="AA48" s="668"/>
      <c r="AB48" s="668"/>
      <c r="AC48" s="668"/>
      <c r="AD48" s="668"/>
      <c r="AE48" s="668"/>
      <c r="AF48" s="668"/>
      <c r="AG48" s="668"/>
      <c r="AH48" s="668"/>
      <c r="AI48" s="668"/>
      <c r="AJ48" s="668"/>
      <c r="AK48" s="668"/>
      <c r="AL48" s="668"/>
      <c r="AM48" s="668"/>
      <c r="AN48" s="668"/>
      <c r="AO48" s="668"/>
      <c r="AP48" s="668"/>
      <c r="AQ48" s="668"/>
      <c r="AR48" s="668"/>
      <c r="AS48" s="668"/>
      <c r="AT48" s="668"/>
      <c r="AU48" s="668"/>
      <c r="AV48" s="668"/>
      <c r="AW48" s="668"/>
      <c r="AX48" s="668"/>
      <c r="AY48" s="668"/>
      <c r="AZ48" s="668"/>
      <c r="BA48" s="668"/>
      <c r="BB48" s="668"/>
    </row>
    <row r="49" spans="1:54">
      <c r="A49" s="668"/>
      <c r="B49" s="668"/>
      <c r="C49" s="668"/>
      <c r="D49" s="668"/>
      <c r="E49" s="668"/>
      <c r="F49" s="668"/>
      <c r="G49" s="668"/>
      <c r="H49" s="668"/>
      <c r="I49" s="668"/>
      <c r="J49" s="668"/>
      <c r="K49" s="668"/>
      <c r="L49" s="668"/>
      <c r="M49" s="668"/>
      <c r="N49" s="668"/>
      <c r="O49" s="668"/>
      <c r="P49" s="668"/>
      <c r="Q49" s="668"/>
      <c r="R49" s="668"/>
      <c r="S49" s="668"/>
      <c r="T49" s="668"/>
      <c r="U49" s="668"/>
      <c r="V49" s="668"/>
      <c r="W49" s="668"/>
      <c r="X49" s="668"/>
      <c r="Y49" s="668"/>
      <c r="Z49" s="668"/>
      <c r="AA49" s="668"/>
      <c r="AB49" s="668"/>
      <c r="AC49" s="668"/>
      <c r="AD49" s="668"/>
      <c r="AE49" s="668"/>
      <c r="AF49" s="668"/>
      <c r="AG49" s="668"/>
      <c r="AH49" s="668"/>
      <c r="AI49" s="668"/>
      <c r="AJ49" s="668"/>
      <c r="AK49" s="668"/>
      <c r="AL49" s="668"/>
      <c r="AM49" s="668"/>
      <c r="AN49" s="668"/>
      <c r="AO49" s="668"/>
      <c r="AP49" s="668"/>
      <c r="AQ49" s="668"/>
      <c r="AR49" s="668"/>
      <c r="AS49" s="668"/>
      <c r="AT49" s="668"/>
      <c r="AU49" s="668"/>
      <c r="AV49" s="668"/>
      <c r="AW49" s="668"/>
      <c r="AX49" s="668"/>
      <c r="AY49" s="668"/>
      <c r="AZ49" s="668"/>
      <c r="BA49" s="668"/>
      <c r="BB49" s="668"/>
    </row>
    <row r="50" spans="1:54">
      <c r="A50" s="668"/>
      <c r="B50" s="668"/>
      <c r="C50" s="668"/>
      <c r="D50" s="668"/>
      <c r="E50" s="668"/>
      <c r="F50" s="668"/>
      <c r="G50" s="668"/>
      <c r="H50" s="668"/>
      <c r="I50" s="668"/>
      <c r="J50" s="668"/>
      <c r="K50" s="668"/>
      <c r="L50" s="668"/>
      <c r="M50" s="668"/>
      <c r="N50" s="668"/>
      <c r="O50" s="668"/>
      <c r="P50" s="668"/>
      <c r="Q50" s="668"/>
      <c r="R50" s="668"/>
      <c r="S50" s="668"/>
      <c r="T50" s="668"/>
      <c r="U50" s="668"/>
      <c r="V50" s="668"/>
      <c r="W50" s="668"/>
      <c r="X50" s="668"/>
      <c r="Y50" s="668"/>
      <c r="Z50" s="668"/>
      <c r="AA50" s="668"/>
      <c r="AB50" s="668"/>
      <c r="AC50" s="668"/>
      <c r="AD50" s="668"/>
      <c r="AE50" s="668"/>
      <c r="AF50" s="668"/>
      <c r="AG50" s="668"/>
      <c r="AH50" s="668"/>
      <c r="AI50" s="668"/>
      <c r="AJ50" s="668"/>
      <c r="AK50" s="668"/>
      <c r="AL50" s="668"/>
      <c r="AM50" s="668"/>
      <c r="AN50" s="668"/>
      <c r="AO50" s="668"/>
      <c r="AP50" s="668"/>
      <c r="AQ50" s="668"/>
      <c r="AR50" s="668"/>
      <c r="AS50" s="668"/>
      <c r="AT50" s="668"/>
      <c r="AU50" s="668"/>
      <c r="AV50" s="668"/>
      <c r="AW50" s="668"/>
      <c r="AX50" s="668"/>
      <c r="AY50" s="668"/>
      <c r="AZ50" s="668"/>
      <c r="BA50" s="668"/>
      <c r="BB50" s="668"/>
    </row>
    <row r="51" spans="1:54">
      <c r="A51" s="668"/>
      <c r="B51" s="668"/>
      <c r="C51" s="668"/>
      <c r="D51" s="668"/>
      <c r="E51" s="668"/>
      <c r="F51" s="668"/>
      <c r="G51" s="668"/>
      <c r="H51" s="668"/>
      <c r="I51" s="668"/>
      <c r="J51" s="668"/>
      <c r="K51" s="668"/>
      <c r="L51" s="668"/>
      <c r="M51" s="668"/>
      <c r="N51" s="668"/>
      <c r="O51" s="668"/>
      <c r="P51" s="668"/>
      <c r="Q51" s="668"/>
      <c r="R51" s="668"/>
      <c r="S51" s="668"/>
      <c r="T51" s="668"/>
      <c r="U51" s="668"/>
      <c r="V51" s="668"/>
      <c r="W51" s="668"/>
      <c r="X51" s="668"/>
      <c r="Y51" s="668"/>
      <c r="Z51" s="668"/>
      <c r="AA51" s="668"/>
      <c r="AB51" s="668"/>
      <c r="AC51" s="668"/>
      <c r="AD51" s="668"/>
      <c r="AE51" s="668"/>
      <c r="AF51" s="668"/>
      <c r="AG51" s="668"/>
      <c r="AH51" s="668"/>
      <c r="AI51" s="668"/>
      <c r="AJ51" s="668"/>
      <c r="AK51" s="668"/>
      <c r="AL51" s="668"/>
      <c r="AM51" s="668"/>
      <c r="AN51" s="668"/>
      <c r="AO51" s="668"/>
      <c r="AP51" s="668"/>
      <c r="AQ51" s="668"/>
      <c r="AR51" s="668"/>
      <c r="AS51" s="668"/>
      <c r="AT51" s="668"/>
      <c r="AU51" s="668"/>
      <c r="AV51" s="668"/>
      <c r="AW51" s="668"/>
      <c r="AX51" s="668"/>
      <c r="AY51" s="668"/>
      <c r="AZ51" s="668"/>
      <c r="BA51" s="668"/>
      <c r="BB51" s="668"/>
    </row>
    <row r="52" spans="1:54">
      <c r="A52" s="668"/>
      <c r="B52" s="668"/>
      <c r="C52" s="668"/>
      <c r="D52" s="668"/>
      <c r="E52" s="668"/>
      <c r="F52" s="668"/>
      <c r="G52" s="668"/>
      <c r="H52" s="668"/>
      <c r="I52" s="668"/>
      <c r="J52" s="668"/>
      <c r="K52" s="668"/>
      <c r="L52" s="668"/>
      <c r="M52" s="668"/>
      <c r="N52" s="668"/>
      <c r="O52" s="668"/>
      <c r="P52" s="668"/>
      <c r="Q52" s="668"/>
      <c r="R52" s="668"/>
      <c r="S52" s="668"/>
      <c r="T52" s="668"/>
      <c r="U52" s="668"/>
      <c r="V52" s="668"/>
      <c r="W52" s="668"/>
      <c r="X52" s="668"/>
      <c r="Y52" s="668"/>
      <c r="Z52" s="668"/>
      <c r="AA52" s="668"/>
      <c r="AB52" s="668"/>
      <c r="AC52" s="668"/>
      <c r="AD52" s="668"/>
      <c r="AE52" s="668"/>
      <c r="AF52" s="668"/>
      <c r="AG52" s="668"/>
      <c r="AH52" s="668"/>
      <c r="AI52" s="668"/>
      <c r="AJ52" s="668"/>
      <c r="AK52" s="668"/>
      <c r="AL52" s="668"/>
      <c r="AM52" s="668"/>
      <c r="AN52" s="668"/>
      <c r="AO52" s="668"/>
      <c r="AP52" s="668"/>
      <c r="AQ52" s="668"/>
      <c r="AR52" s="668"/>
      <c r="AS52" s="668"/>
      <c r="AT52" s="668"/>
      <c r="AU52" s="668"/>
      <c r="AV52" s="668"/>
      <c r="AW52" s="668"/>
      <c r="AX52" s="668"/>
      <c r="AY52" s="668"/>
      <c r="AZ52" s="668"/>
      <c r="BA52" s="668"/>
      <c r="BB52" s="668"/>
    </row>
    <row r="53" spans="1:54">
      <c r="A53" s="668"/>
      <c r="B53" s="668"/>
      <c r="C53" s="668"/>
      <c r="D53" s="668"/>
      <c r="E53" s="668"/>
      <c r="F53" s="668"/>
      <c r="G53" s="668"/>
      <c r="H53" s="668"/>
      <c r="I53" s="668"/>
      <c r="J53" s="668"/>
      <c r="K53" s="668"/>
      <c r="L53" s="668"/>
      <c r="M53" s="668"/>
      <c r="N53" s="668"/>
      <c r="O53" s="668"/>
      <c r="P53" s="668"/>
      <c r="Q53" s="668"/>
      <c r="R53" s="668"/>
      <c r="S53" s="668"/>
      <c r="T53" s="668"/>
      <c r="U53" s="668"/>
      <c r="V53" s="668"/>
      <c r="W53" s="668"/>
      <c r="X53" s="668"/>
      <c r="Y53" s="668"/>
      <c r="Z53" s="668"/>
      <c r="AA53" s="668"/>
      <c r="AB53" s="668"/>
      <c r="AC53" s="668"/>
      <c r="AD53" s="668"/>
      <c r="AE53" s="668"/>
      <c r="AF53" s="668"/>
      <c r="AG53" s="668"/>
      <c r="AH53" s="668"/>
      <c r="AI53" s="668"/>
      <c r="AJ53" s="668"/>
      <c r="AK53" s="668"/>
      <c r="AL53" s="668"/>
      <c r="AM53" s="668"/>
      <c r="AN53" s="668"/>
      <c r="AO53" s="668"/>
      <c r="AP53" s="668"/>
      <c r="AQ53" s="668"/>
      <c r="AR53" s="668"/>
      <c r="AS53" s="668"/>
      <c r="AT53" s="668"/>
      <c r="AU53" s="668"/>
      <c r="AV53" s="668"/>
      <c r="AW53" s="668"/>
      <c r="AX53" s="668"/>
      <c r="AY53" s="668"/>
      <c r="AZ53" s="668"/>
      <c r="BA53" s="668"/>
      <c r="BB53" s="668"/>
    </row>
    <row r="54" spans="1:54">
      <c r="A54" s="668"/>
      <c r="B54" s="668"/>
      <c r="C54" s="668"/>
      <c r="D54" s="668"/>
      <c r="E54" s="668"/>
      <c r="F54" s="668"/>
      <c r="G54" s="668"/>
      <c r="H54" s="668"/>
      <c r="I54" s="668"/>
      <c r="J54" s="668"/>
      <c r="K54" s="668"/>
      <c r="L54" s="668"/>
      <c r="M54" s="668"/>
      <c r="N54" s="668"/>
      <c r="O54" s="668"/>
      <c r="P54" s="668"/>
      <c r="Q54" s="668"/>
      <c r="R54" s="668"/>
      <c r="S54" s="668"/>
      <c r="T54" s="668"/>
      <c r="U54" s="668"/>
      <c r="V54" s="668"/>
      <c r="W54" s="668"/>
      <c r="X54" s="668"/>
      <c r="Y54" s="668"/>
      <c r="Z54" s="668"/>
      <c r="AA54" s="668"/>
      <c r="AB54" s="668"/>
      <c r="AC54" s="668"/>
      <c r="AD54" s="668"/>
      <c r="AE54" s="668"/>
      <c r="AF54" s="668"/>
      <c r="AG54" s="668"/>
      <c r="AH54" s="668"/>
      <c r="AI54" s="668"/>
      <c r="AJ54" s="668"/>
      <c r="AK54" s="668"/>
      <c r="AL54" s="668"/>
      <c r="AM54" s="668"/>
      <c r="AN54" s="668"/>
      <c r="AO54" s="668"/>
      <c r="AP54" s="668"/>
      <c r="AQ54" s="668"/>
      <c r="AR54" s="668"/>
      <c r="AS54" s="668"/>
      <c r="AT54" s="668"/>
      <c r="AU54" s="668"/>
      <c r="AV54" s="668"/>
      <c r="AW54" s="668"/>
      <c r="AX54" s="668"/>
      <c r="AY54" s="668"/>
      <c r="AZ54" s="668"/>
      <c r="BA54" s="668"/>
      <c r="BB54" s="668"/>
    </row>
    <row r="55" spans="1:54">
      <c r="A55" s="668"/>
      <c r="B55" s="668"/>
      <c r="C55" s="668"/>
      <c r="D55" s="668"/>
      <c r="E55" s="668"/>
      <c r="F55" s="668"/>
      <c r="G55" s="668"/>
      <c r="H55" s="668"/>
      <c r="I55" s="668"/>
      <c r="J55" s="668"/>
      <c r="K55" s="668"/>
      <c r="L55" s="668"/>
      <c r="M55" s="668"/>
      <c r="N55" s="668"/>
      <c r="O55" s="668"/>
      <c r="P55" s="668"/>
      <c r="Q55" s="668"/>
      <c r="R55" s="668"/>
      <c r="S55" s="668"/>
      <c r="T55" s="668"/>
      <c r="U55" s="668"/>
      <c r="V55" s="668"/>
      <c r="W55" s="668"/>
      <c r="X55" s="668"/>
      <c r="Y55" s="668"/>
      <c r="Z55" s="668"/>
      <c r="AA55" s="668"/>
      <c r="AB55" s="668"/>
      <c r="AC55" s="668"/>
      <c r="AD55" s="668"/>
      <c r="AE55" s="668"/>
      <c r="AF55" s="668"/>
      <c r="AG55" s="668"/>
      <c r="AH55" s="668"/>
      <c r="AI55" s="668"/>
      <c r="AJ55" s="668"/>
      <c r="AK55" s="668"/>
      <c r="AL55" s="668"/>
      <c r="AM55" s="668"/>
      <c r="AN55" s="668"/>
      <c r="AO55" s="668"/>
      <c r="AP55" s="668"/>
      <c r="AQ55" s="668"/>
      <c r="AR55" s="668"/>
      <c r="AS55" s="668"/>
      <c r="AT55" s="668"/>
      <c r="AU55" s="668"/>
      <c r="AV55" s="668"/>
      <c r="AW55" s="668"/>
      <c r="AX55" s="668"/>
      <c r="AY55" s="668"/>
      <c r="AZ55" s="668"/>
      <c r="BA55" s="668"/>
      <c r="BB55" s="668"/>
    </row>
    <row r="56" spans="1:54">
      <c r="A56" s="668"/>
      <c r="B56" s="668"/>
      <c r="C56" s="668"/>
      <c r="D56" s="668"/>
      <c r="E56" s="668"/>
      <c r="F56" s="668"/>
      <c r="G56" s="668"/>
      <c r="H56" s="668"/>
      <c r="I56" s="668"/>
      <c r="J56" s="668"/>
      <c r="K56" s="668"/>
      <c r="L56" s="668"/>
      <c r="M56" s="668"/>
      <c r="N56" s="668"/>
      <c r="O56" s="668"/>
      <c r="P56" s="668"/>
      <c r="Q56" s="668"/>
      <c r="R56" s="668"/>
      <c r="S56" s="668"/>
      <c r="T56" s="668"/>
      <c r="U56" s="668"/>
      <c r="V56" s="668"/>
      <c r="W56" s="668"/>
      <c r="X56" s="668"/>
      <c r="Y56" s="668"/>
      <c r="Z56" s="668"/>
      <c r="AA56" s="668"/>
      <c r="AB56" s="668"/>
      <c r="AC56" s="668"/>
      <c r="AD56" s="668"/>
      <c r="AE56" s="668"/>
      <c r="AF56" s="668"/>
      <c r="AG56" s="668"/>
      <c r="AH56" s="668"/>
      <c r="AI56" s="668"/>
      <c r="AJ56" s="668"/>
      <c r="AK56" s="668"/>
      <c r="AL56" s="668"/>
      <c r="AM56" s="668"/>
      <c r="AN56" s="668"/>
      <c r="AO56" s="668"/>
      <c r="AP56" s="668"/>
      <c r="AQ56" s="668"/>
      <c r="AR56" s="668"/>
      <c r="AS56" s="668"/>
      <c r="AT56" s="668"/>
      <c r="AU56" s="668"/>
      <c r="AV56" s="668"/>
      <c r="AW56" s="668"/>
      <c r="AX56" s="668"/>
      <c r="AY56" s="668"/>
      <c r="AZ56" s="668"/>
      <c r="BA56" s="668"/>
      <c r="BB56" s="668"/>
    </row>
    <row r="57" spans="1:54">
      <c r="A57" s="668"/>
      <c r="B57" s="668"/>
      <c r="C57" s="668"/>
      <c r="D57" s="668"/>
      <c r="E57" s="668"/>
      <c r="F57" s="668"/>
      <c r="G57" s="668"/>
      <c r="H57" s="668"/>
      <c r="I57" s="668"/>
      <c r="J57" s="668"/>
      <c r="K57" s="668"/>
      <c r="L57" s="668"/>
      <c r="M57" s="668"/>
      <c r="N57" s="668"/>
      <c r="O57" s="668"/>
      <c r="P57" s="668"/>
      <c r="Q57" s="668"/>
      <c r="R57" s="668"/>
      <c r="S57" s="668"/>
      <c r="T57" s="668"/>
      <c r="U57" s="668"/>
      <c r="V57" s="668"/>
      <c r="W57" s="668"/>
      <c r="X57" s="668"/>
      <c r="Y57" s="668"/>
      <c r="Z57" s="668"/>
      <c r="AA57" s="668"/>
      <c r="AB57" s="668"/>
      <c r="AC57" s="668"/>
      <c r="AD57" s="668"/>
      <c r="AE57" s="668"/>
      <c r="AF57" s="668"/>
      <c r="AG57" s="668"/>
      <c r="AH57" s="668"/>
      <c r="AI57" s="668"/>
      <c r="AJ57" s="668"/>
      <c r="AK57" s="668"/>
      <c r="AL57" s="668"/>
      <c r="AM57" s="668"/>
      <c r="AN57" s="668"/>
      <c r="AO57" s="668"/>
      <c r="AP57" s="668"/>
      <c r="AQ57" s="668"/>
      <c r="AR57" s="668"/>
      <c r="AS57" s="668"/>
      <c r="AT57" s="668"/>
      <c r="AU57" s="668"/>
      <c r="AV57" s="668"/>
      <c r="AW57" s="668"/>
      <c r="AX57" s="668"/>
      <c r="AY57" s="668"/>
      <c r="AZ57" s="668"/>
      <c r="BA57" s="668"/>
      <c r="BB57" s="668"/>
    </row>
    <row r="58" spans="1:54">
      <c r="A58" s="668"/>
      <c r="B58" s="668"/>
      <c r="C58" s="668"/>
      <c r="D58" s="668"/>
      <c r="E58" s="668"/>
      <c r="F58" s="668"/>
      <c r="G58" s="668"/>
      <c r="H58" s="668"/>
      <c r="I58" s="668"/>
      <c r="J58" s="668"/>
      <c r="K58" s="668"/>
      <c r="L58" s="668"/>
      <c r="M58" s="668"/>
      <c r="N58" s="668"/>
      <c r="O58" s="668"/>
      <c r="P58" s="668"/>
      <c r="Q58" s="668"/>
      <c r="R58" s="668"/>
      <c r="S58" s="668"/>
      <c r="T58" s="668"/>
      <c r="U58" s="668"/>
      <c r="V58" s="668"/>
      <c r="W58" s="668"/>
      <c r="X58" s="668"/>
      <c r="Y58" s="668"/>
      <c r="Z58" s="668"/>
      <c r="AA58" s="668"/>
      <c r="AB58" s="668"/>
      <c r="AC58" s="668"/>
      <c r="AD58" s="668"/>
      <c r="AE58" s="668"/>
      <c r="AF58" s="668"/>
      <c r="AG58" s="668"/>
      <c r="AH58" s="668"/>
      <c r="AI58" s="668"/>
      <c r="AJ58" s="668"/>
      <c r="AK58" s="668"/>
      <c r="AL58" s="668"/>
      <c r="AM58" s="668"/>
      <c r="AN58" s="668"/>
      <c r="AO58" s="668"/>
      <c r="AP58" s="668"/>
      <c r="AQ58" s="668"/>
      <c r="AR58" s="668"/>
      <c r="AS58" s="668"/>
      <c r="AT58" s="668"/>
      <c r="AU58" s="668"/>
      <c r="AV58" s="668"/>
      <c r="AW58" s="668"/>
      <c r="AX58" s="668"/>
      <c r="AY58" s="668"/>
      <c r="AZ58" s="668"/>
      <c r="BA58" s="668"/>
      <c r="BB58" s="668"/>
    </row>
    <row r="59" spans="1:54">
      <c r="B59" s="668"/>
      <c r="C59" s="668"/>
      <c r="D59" s="668"/>
      <c r="E59" s="668"/>
      <c r="F59" s="668"/>
      <c r="G59" s="668"/>
      <c r="H59" s="668"/>
      <c r="I59" s="668"/>
      <c r="J59" s="668"/>
      <c r="K59" s="668"/>
      <c r="L59" s="668"/>
      <c r="M59" s="668"/>
      <c r="N59" s="668"/>
      <c r="O59" s="668"/>
      <c r="P59" s="668"/>
      <c r="Q59" s="668"/>
      <c r="R59" s="668"/>
      <c r="S59" s="668"/>
      <c r="T59" s="668"/>
      <c r="U59" s="668"/>
      <c r="V59" s="668"/>
      <c r="W59" s="668"/>
      <c r="X59" s="668"/>
      <c r="Y59" s="668"/>
      <c r="Z59" s="668"/>
      <c r="AA59" s="668"/>
      <c r="AB59" s="668"/>
      <c r="AC59" s="668"/>
      <c r="AD59" s="668"/>
      <c r="AE59" s="668"/>
      <c r="AF59" s="668"/>
      <c r="AG59" s="668"/>
      <c r="AH59" s="668"/>
      <c r="AI59" s="668"/>
      <c r="AJ59" s="668"/>
      <c r="AK59" s="668"/>
      <c r="AL59" s="668"/>
      <c r="AM59" s="668"/>
      <c r="AN59" s="668"/>
      <c r="AO59" s="668"/>
      <c r="AP59" s="668"/>
      <c r="AQ59" s="668"/>
      <c r="AR59" s="668"/>
      <c r="AS59" s="668"/>
      <c r="AT59" s="668"/>
      <c r="AU59" s="668"/>
      <c r="AV59" s="668"/>
      <c r="AW59" s="668"/>
      <c r="AX59" s="668"/>
      <c r="AY59" s="668"/>
      <c r="AZ59" s="668"/>
      <c r="BA59" s="668"/>
      <c r="BB59" s="668"/>
    </row>
    <row r="60" spans="1:54">
      <c r="B60" s="668"/>
      <c r="C60" s="668"/>
      <c r="D60" s="668"/>
      <c r="E60" s="668"/>
      <c r="F60" s="668"/>
      <c r="G60" s="668"/>
      <c r="H60" s="668"/>
      <c r="I60" s="668"/>
      <c r="J60" s="668"/>
      <c r="K60" s="668"/>
      <c r="L60" s="668"/>
      <c r="M60" s="668"/>
      <c r="N60" s="668"/>
      <c r="O60" s="668"/>
      <c r="P60" s="668"/>
      <c r="Q60" s="668"/>
      <c r="R60" s="668"/>
      <c r="S60" s="668"/>
      <c r="T60" s="668"/>
      <c r="U60" s="668"/>
      <c r="V60" s="668"/>
      <c r="W60" s="668"/>
      <c r="X60" s="668"/>
      <c r="Y60" s="668"/>
      <c r="Z60" s="668"/>
      <c r="AA60" s="668"/>
      <c r="AB60" s="668"/>
      <c r="AC60" s="668"/>
      <c r="AD60" s="668"/>
      <c r="AE60" s="668"/>
      <c r="AF60" s="668"/>
      <c r="AG60" s="668"/>
      <c r="AH60" s="668"/>
      <c r="AI60" s="668"/>
      <c r="AJ60" s="668"/>
      <c r="AK60" s="668"/>
      <c r="AL60" s="668"/>
      <c r="AM60" s="668"/>
      <c r="AN60" s="668"/>
      <c r="AO60" s="668"/>
      <c r="AP60" s="668"/>
      <c r="AQ60" s="668"/>
      <c r="AR60" s="668"/>
      <c r="AS60" s="668"/>
      <c r="AT60" s="668"/>
      <c r="AU60" s="668"/>
      <c r="AV60" s="668"/>
      <c r="AW60" s="668"/>
      <c r="AX60" s="668"/>
      <c r="AY60" s="668"/>
      <c r="AZ60" s="668"/>
      <c r="BA60" s="668"/>
      <c r="BB60" s="668"/>
    </row>
    <row r="61" spans="1:54">
      <c r="B61" s="668"/>
      <c r="C61" s="668"/>
      <c r="D61" s="668"/>
      <c r="E61" s="668"/>
      <c r="F61" s="668"/>
      <c r="G61" s="668"/>
      <c r="H61" s="668"/>
      <c r="I61" s="668"/>
      <c r="J61" s="668"/>
      <c r="K61" s="668"/>
      <c r="L61" s="668"/>
      <c r="M61" s="668"/>
      <c r="N61" s="668"/>
      <c r="O61" s="668"/>
      <c r="P61" s="668"/>
      <c r="Q61" s="668"/>
      <c r="R61" s="668"/>
      <c r="S61" s="668"/>
      <c r="T61" s="668"/>
      <c r="U61" s="668"/>
      <c r="V61" s="668"/>
      <c r="W61" s="668"/>
      <c r="X61" s="668"/>
      <c r="Y61" s="668"/>
      <c r="Z61" s="668"/>
      <c r="AA61" s="668"/>
      <c r="AB61" s="668"/>
      <c r="AC61" s="668"/>
      <c r="AD61" s="668"/>
      <c r="AE61" s="668"/>
      <c r="AF61" s="668"/>
      <c r="AG61" s="668"/>
      <c r="AH61" s="668"/>
      <c r="AI61" s="668"/>
      <c r="AJ61" s="668"/>
      <c r="AK61" s="668"/>
      <c r="AL61" s="668"/>
      <c r="AM61" s="668"/>
      <c r="AN61" s="668"/>
      <c r="AO61" s="668"/>
      <c r="AP61" s="668"/>
      <c r="AQ61" s="668"/>
      <c r="AR61" s="668"/>
      <c r="AS61" s="668"/>
      <c r="AT61" s="668"/>
      <c r="AU61" s="668"/>
      <c r="AV61" s="668"/>
      <c r="AW61" s="668"/>
      <c r="AX61" s="668"/>
      <c r="AY61" s="668"/>
      <c r="AZ61" s="668"/>
      <c r="BA61" s="668"/>
      <c r="BB61" s="668"/>
    </row>
    <row r="62" spans="1:54">
      <c r="B62" s="668"/>
      <c r="C62" s="668"/>
      <c r="D62" s="668"/>
      <c r="E62" s="668"/>
      <c r="F62" s="668"/>
      <c r="G62" s="668"/>
      <c r="H62" s="668"/>
      <c r="I62" s="668"/>
      <c r="J62" s="668"/>
      <c r="K62" s="668"/>
      <c r="L62" s="668"/>
      <c r="M62" s="668"/>
      <c r="N62" s="668"/>
      <c r="O62" s="668"/>
      <c r="P62" s="668"/>
      <c r="Q62" s="668"/>
      <c r="R62" s="668"/>
      <c r="S62" s="668"/>
      <c r="T62" s="668"/>
      <c r="U62" s="668"/>
      <c r="V62" s="668"/>
      <c r="W62" s="668"/>
      <c r="X62" s="668"/>
      <c r="Y62" s="668"/>
      <c r="Z62" s="668"/>
      <c r="AA62" s="668"/>
      <c r="AB62" s="668"/>
      <c r="AC62" s="668"/>
      <c r="AD62" s="668"/>
      <c r="AE62" s="668"/>
      <c r="AF62" s="668"/>
      <c r="AG62" s="668"/>
      <c r="AH62" s="668"/>
      <c r="AI62" s="668"/>
      <c r="AJ62" s="668"/>
      <c r="AK62" s="668"/>
      <c r="AL62" s="668"/>
      <c r="AM62" s="668"/>
      <c r="AN62" s="668"/>
      <c r="AO62" s="668"/>
      <c r="AP62" s="668"/>
      <c r="AQ62" s="668"/>
      <c r="AR62" s="668"/>
      <c r="AS62" s="668"/>
      <c r="AT62" s="668"/>
      <c r="AU62" s="668"/>
      <c r="AV62" s="668"/>
      <c r="AW62" s="668"/>
      <c r="AX62" s="668"/>
      <c r="AY62" s="668"/>
      <c r="AZ62" s="668"/>
      <c r="BA62" s="668"/>
      <c r="BB62" s="668"/>
    </row>
    <row r="63" spans="1:54">
      <c r="B63" s="668"/>
      <c r="C63" s="668"/>
      <c r="D63" s="668"/>
      <c r="E63" s="668"/>
      <c r="F63" s="668"/>
      <c r="G63" s="668"/>
      <c r="H63" s="668"/>
      <c r="I63" s="668"/>
      <c r="J63" s="668"/>
      <c r="K63" s="668"/>
      <c r="L63" s="668"/>
      <c r="M63" s="668"/>
      <c r="N63" s="668"/>
      <c r="O63" s="668"/>
      <c r="P63" s="668"/>
      <c r="Q63" s="668"/>
      <c r="R63" s="668"/>
      <c r="S63" s="668"/>
      <c r="T63" s="668"/>
      <c r="U63" s="668"/>
      <c r="V63" s="668"/>
      <c r="W63" s="668"/>
      <c r="X63" s="668"/>
      <c r="Y63" s="668"/>
      <c r="Z63" s="668"/>
      <c r="AA63" s="668"/>
      <c r="AB63" s="668"/>
      <c r="AC63" s="668"/>
      <c r="AD63" s="668"/>
      <c r="AE63" s="668"/>
      <c r="AF63" s="668"/>
      <c r="AG63" s="668"/>
      <c r="AH63" s="668"/>
      <c r="AI63" s="668"/>
      <c r="AJ63" s="668"/>
      <c r="AK63" s="668"/>
      <c r="AL63" s="668"/>
      <c r="AM63" s="668"/>
      <c r="AN63" s="668"/>
      <c r="AO63" s="668"/>
      <c r="AP63" s="668"/>
      <c r="AQ63" s="668"/>
      <c r="AR63" s="668"/>
      <c r="AS63" s="668"/>
      <c r="AT63" s="668"/>
      <c r="AU63" s="668"/>
      <c r="AV63" s="668"/>
      <c r="AW63" s="668"/>
      <c r="AX63" s="668"/>
      <c r="AY63" s="668"/>
      <c r="AZ63" s="668"/>
      <c r="BA63" s="668"/>
      <c r="BB63" s="668"/>
    </row>
    <row r="64" spans="1:54">
      <c r="B64" s="668"/>
      <c r="C64" s="668"/>
      <c r="D64" s="668"/>
      <c r="E64" s="668"/>
      <c r="F64" s="668"/>
      <c r="G64" s="668"/>
      <c r="H64" s="668"/>
      <c r="I64" s="668"/>
      <c r="J64" s="668"/>
      <c r="K64" s="668"/>
      <c r="L64" s="668"/>
      <c r="M64" s="668"/>
      <c r="N64" s="668"/>
      <c r="O64" s="668"/>
      <c r="P64" s="668"/>
      <c r="Q64" s="668"/>
      <c r="R64" s="668"/>
      <c r="S64" s="668"/>
      <c r="T64" s="668"/>
      <c r="U64" s="668"/>
      <c r="V64" s="668"/>
      <c r="W64" s="668"/>
      <c r="X64" s="668"/>
      <c r="Y64" s="668"/>
      <c r="Z64" s="668"/>
      <c r="AA64" s="668"/>
      <c r="AB64" s="668"/>
      <c r="AC64" s="668"/>
      <c r="AD64" s="668"/>
      <c r="AE64" s="668"/>
      <c r="AF64" s="668"/>
      <c r="AG64" s="668"/>
      <c r="AH64" s="668"/>
      <c r="AI64" s="668"/>
      <c r="AJ64" s="668"/>
      <c r="AK64" s="668"/>
      <c r="AL64" s="668"/>
      <c r="AM64" s="668"/>
      <c r="AN64" s="668"/>
      <c r="AO64" s="668"/>
      <c r="AP64" s="668"/>
      <c r="AQ64" s="668"/>
      <c r="AR64" s="668"/>
      <c r="AS64" s="668"/>
      <c r="AT64" s="668"/>
      <c r="AU64" s="668"/>
      <c r="AV64" s="668"/>
      <c r="AW64" s="668"/>
      <c r="AX64" s="668"/>
      <c r="AY64" s="668"/>
      <c r="AZ64" s="668"/>
      <c r="BA64" s="668"/>
      <c r="BB64" s="668"/>
    </row>
    <row r="65" spans="2:54">
      <c r="B65" s="668"/>
      <c r="C65" s="668"/>
      <c r="D65" s="668"/>
      <c r="E65" s="668"/>
      <c r="F65" s="668"/>
      <c r="G65" s="668"/>
      <c r="H65" s="668"/>
      <c r="I65" s="668"/>
      <c r="J65" s="668"/>
      <c r="K65" s="668"/>
      <c r="L65" s="668"/>
      <c r="M65" s="668"/>
      <c r="N65" s="668"/>
      <c r="O65" s="668"/>
      <c r="P65" s="668"/>
      <c r="Q65" s="668"/>
      <c r="R65" s="668"/>
      <c r="S65" s="668"/>
      <c r="T65" s="668"/>
      <c r="U65" s="668"/>
      <c r="V65" s="668"/>
      <c r="W65" s="668"/>
      <c r="X65" s="668"/>
      <c r="Y65" s="668"/>
      <c r="Z65" s="668"/>
      <c r="AA65" s="668"/>
      <c r="AB65" s="668"/>
      <c r="AC65" s="668"/>
      <c r="AD65" s="668"/>
      <c r="AE65" s="668"/>
      <c r="AF65" s="668"/>
      <c r="AG65" s="668"/>
      <c r="AH65" s="668"/>
      <c r="AI65" s="668"/>
      <c r="AJ65" s="668"/>
      <c r="AK65" s="668"/>
      <c r="AL65" s="668"/>
      <c r="AM65" s="668"/>
      <c r="AN65" s="668"/>
      <c r="AO65" s="668"/>
      <c r="AP65" s="668"/>
      <c r="AQ65" s="668"/>
      <c r="AR65" s="668"/>
      <c r="AS65" s="668"/>
      <c r="AT65" s="668"/>
      <c r="AU65" s="668"/>
      <c r="AV65" s="668"/>
      <c r="AW65" s="668"/>
      <c r="AX65" s="668"/>
      <c r="AY65" s="668"/>
      <c r="AZ65" s="668"/>
      <c r="BA65" s="668"/>
      <c r="BB65" s="668"/>
    </row>
    <row r="66" spans="2:54">
      <c r="B66" s="668"/>
      <c r="C66" s="668"/>
      <c r="D66" s="668"/>
      <c r="E66" s="668"/>
      <c r="F66" s="668"/>
      <c r="G66" s="668"/>
      <c r="H66" s="668"/>
      <c r="I66" s="668"/>
      <c r="J66" s="668"/>
      <c r="K66" s="668"/>
      <c r="L66" s="668"/>
      <c r="M66" s="668"/>
      <c r="N66" s="668"/>
      <c r="O66" s="668"/>
      <c r="P66" s="668"/>
      <c r="Q66" s="668"/>
      <c r="R66" s="668"/>
      <c r="S66" s="668"/>
      <c r="T66" s="668"/>
      <c r="U66" s="668"/>
      <c r="V66" s="668"/>
      <c r="W66" s="668"/>
      <c r="X66" s="668"/>
      <c r="Y66" s="668"/>
      <c r="Z66" s="668"/>
      <c r="AA66" s="668"/>
      <c r="AB66" s="668"/>
      <c r="AC66" s="668"/>
      <c r="AD66" s="668"/>
      <c r="AE66" s="668"/>
      <c r="AF66" s="668"/>
      <c r="AG66" s="668"/>
      <c r="AH66" s="668"/>
      <c r="AI66" s="668"/>
      <c r="AJ66" s="668"/>
      <c r="AK66" s="668"/>
      <c r="AL66" s="668"/>
      <c r="AM66" s="668"/>
      <c r="AN66" s="668"/>
      <c r="AO66" s="668"/>
      <c r="AP66" s="668"/>
      <c r="AQ66" s="668"/>
      <c r="AR66" s="668"/>
      <c r="AS66" s="668"/>
      <c r="AT66" s="668"/>
      <c r="AU66" s="668"/>
      <c r="AV66" s="668"/>
      <c r="AW66" s="668"/>
      <c r="AX66" s="668"/>
      <c r="AY66" s="668"/>
      <c r="AZ66" s="668"/>
      <c r="BA66" s="668"/>
      <c r="BB66" s="668"/>
    </row>
    <row r="67" spans="2:54">
      <c r="B67" s="668"/>
      <c r="C67" s="668"/>
      <c r="D67" s="668"/>
      <c r="E67" s="668"/>
      <c r="F67" s="668"/>
      <c r="G67" s="668"/>
      <c r="H67" s="668"/>
      <c r="I67" s="668"/>
      <c r="J67" s="668"/>
      <c r="K67" s="668"/>
      <c r="L67" s="668"/>
      <c r="M67" s="668"/>
      <c r="N67" s="668"/>
      <c r="O67" s="668"/>
      <c r="P67" s="668"/>
      <c r="Q67" s="668"/>
      <c r="R67" s="668"/>
      <c r="S67" s="668"/>
      <c r="T67" s="668"/>
      <c r="U67" s="668"/>
      <c r="V67" s="668"/>
      <c r="W67" s="668"/>
      <c r="X67" s="668"/>
      <c r="Y67" s="668"/>
      <c r="Z67" s="668"/>
      <c r="AA67" s="668"/>
      <c r="AB67" s="668"/>
      <c r="AC67" s="668"/>
      <c r="AD67" s="668"/>
      <c r="AE67" s="668"/>
      <c r="AF67" s="668"/>
      <c r="AG67" s="668"/>
      <c r="AH67" s="668"/>
      <c r="AI67" s="668"/>
      <c r="AJ67" s="668"/>
      <c r="AK67" s="668"/>
      <c r="AL67" s="668"/>
      <c r="AM67" s="668"/>
      <c r="AN67" s="668"/>
      <c r="AO67" s="668"/>
      <c r="AP67" s="668"/>
      <c r="AQ67" s="668"/>
      <c r="AR67" s="668"/>
      <c r="AS67" s="668"/>
      <c r="AT67" s="668"/>
      <c r="AU67" s="668"/>
      <c r="AV67" s="668"/>
      <c r="AW67" s="668"/>
      <c r="AX67" s="668"/>
      <c r="AY67" s="668"/>
      <c r="AZ67" s="668"/>
      <c r="BA67" s="668"/>
      <c r="BB67" s="668"/>
    </row>
    <row r="68" spans="2:54">
      <c r="B68" s="668"/>
      <c r="C68" s="668"/>
      <c r="D68" s="668"/>
      <c r="E68" s="668"/>
      <c r="F68" s="668"/>
      <c r="G68" s="668"/>
      <c r="H68" s="668"/>
      <c r="I68" s="668"/>
      <c r="J68" s="668"/>
      <c r="K68" s="668"/>
      <c r="L68" s="668"/>
      <c r="M68" s="668"/>
      <c r="N68" s="668"/>
      <c r="O68" s="668"/>
      <c r="P68" s="668"/>
      <c r="Q68" s="668"/>
      <c r="R68" s="668"/>
      <c r="S68" s="668"/>
      <c r="T68" s="668"/>
      <c r="U68" s="668"/>
      <c r="V68" s="668"/>
      <c r="W68" s="668"/>
      <c r="X68" s="668"/>
      <c r="Y68" s="668"/>
      <c r="Z68" s="668"/>
      <c r="AA68" s="668"/>
      <c r="AB68" s="668"/>
      <c r="AC68" s="668"/>
      <c r="AD68" s="668"/>
      <c r="AE68" s="668"/>
      <c r="AF68" s="668"/>
      <c r="AG68" s="668"/>
      <c r="AH68" s="668"/>
      <c r="AI68" s="668"/>
      <c r="AJ68" s="668"/>
      <c r="AK68" s="668"/>
      <c r="AL68" s="668"/>
      <c r="AM68" s="668"/>
      <c r="AN68" s="668"/>
      <c r="AO68" s="668"/>
      <c r="AP68" s="668"/>
      <c r="AQ68" s="668"/>
      <c r="AR68" s="668"/>
      <c r="AS68" s="668"/>
      <c r="AT68" s="668"/>
      <c r="AU68" s="668"/>
      <c r="AV68" s="668"/>
      <c r="AW68" s="668"/>
      <c r="AX68" s="668"/>
      <c r="AY68" s="668"/>
      <c r="AZ68" s="668"/>
      <c r="BA68" s="668"/>
      <c r="BB68" s="668"/>
    </row>
    <row r="69" spans="2:54">
      <c r="B69" s="668"/>
      <c r="C69" s="668"/>
      <c r="D69" s="668"/>
      <c r="E69" s="668"/>
      <c r="F69" s="668"/>
      <c r="G69" s="668"/>
      <c r="H69" s="668"/>
      <c r="I69" s="668"/>
      <c r="J69" s="668"/>
      <c r="K69" s="668"/>
      <c r="L69" s="668"/>
      <c r="M69" s="668"/>
      <c r="N69" s="668"/>
      <c r="O69" s="668"/>
      <c r="P69" s="668"/>
      <c r="Q69" s="668"/>
      <c r="R69" s="668"/>
      <c r="S69" s="668"/>
      <c r="T69" s="668"/>
      <c r="U69" s="668"/>
      <c r="V69" s="668"/>
      <c r="W69" s="668"/>
      <c r="X69" s="668"/>
      <c r="Y69" s="668"/>
      <c r="Z69" s="668"/>
      <c r="AA69" s="668"/>
      <c r="AB69" s="668"/>
      <c r="AC69" s="668"/>
      <c r="AD69" s="668"/>
      <c r="AE69" s="668"/>
      <c r="AF69" s="668"/>
      <c r="AG69" s="668"/>
      <c r="AH69" s="668"/>
      <c r="AI69" s="668"/>
      <c r="AJ69" s="668"/>
      <c r="AK69" s="668"/>
      <c r="AL69" s="668"/>
      <c r="AM69" s="668"/>
      <c r="AN69" s="668"/>
      <c r="AO69" s="668"/>
      <c r="AP69" s="668"/>
      <c r="AQ69" s="668"/>
      <c r="AR69" s="668"/>
      <c r="AS69" s="668"/>
      <c r="AT69" s="668"/>
      <c r="AU69" s="668"/>
      <c r="AV69" s="668"/>
      <c r="AW69" s="668"/>
      <c r="AX69" s="668"/>
      <c r="AY69" s="668"/>
      <c r="AZ69" s="668"/>
      <c r="BA69" s="668"/>
      <c r="BB69" s="668"/>
    </row>
    <row r="70" spans="2:54">
      <c r="B70" s="668"/>
      <c r="C70" s="668"/>
      <c r="D70" s="668"/>
      <c r="E70" s="668"/>
      <c r="F70" s="668"/>
      <c r="G70" s="668"/>
      <c r="H70" s="668"/>
      <c r="I70" s="668"/>
      <c r="J70" s="668"/>
      <c r="K70" s="668"/>
      <c r="L70" s="668"/>
      <c r="M70" s="668"/>
      <c r="N70" s="668"/>
      <c r="O70" s="668"/>
      <c r="P70" s="668"/>
      <c r="Q70" s="668"/>
      <c r="R70" s="668"/>
      <c r="S70" s="668"/>
      <c r="T70" s="668"/>
      <c r="U70" s="668"/>
      <c r="V70" s="668"/>
      <c r="W70" s="668"/>
      <c r="X70" s="668"/>
      <c r="Y70" s="668"/>
      <c r="Z70" s="668"/>
      <c r="AA70" s="668"/>
      <c r="AB70" s="668"/>
      <c r="AC70" s="668"/>
      <c r="AD70" s="668"/>
      <c r="AE70" s="668"/>
      <c r="AF70" s="668"/>
      <c r="AG70" s="668"/>
      <c r="AH70" s="668"/>
      <c r="AI70" s="668"/>
      <c r="AJ70" s="668"/>
      <c r="AK70" s="668"/>
      <c r="AL70" s="668"/>
      <c r="AM70" s="668"/>
      <c r="AN70" s="668"/>
      <c r="AO70" s="668"/>
      <c r="AP70" s="668"/>
      <c r="AQ70" s="668"/>
      <c r="AR70" s="668"/>
      <c r="AS70" s="668"/>
      <c r="AT70" s="668"/>
      <c r="AU70" s="668"/>
      <c r="AV70" s="668"/>
      <c r="AW70" s="668"/>
      <c r="AX70" s="668"/>
      <c r="AY70" s="668"/>
      <c r="AZ70" s="668"/>
      <c r="BA70" s="668"/>
      <c r="BB70" s="668"/>
    </row>
    <row r="71" spans="2:54">
      <c r="B71" s="668"/>
      <c r="C71" s="668"/>
      <c r="D71" s="668"/>
      <c r="E71" s="668"/>
      <c r="F71" s="668"/>
      <c r="G71" s="668"/>
      <c r="H71" s="668"/>
      <c r="I71" s="668"/>
      <c r="J71" s="668"/>
      <c r="K71" s="668"/>
      <c r="L71" s="668"/>
      <c r="M71" s="668"/>
      <c r="N71" s="668"/>
      <c r="O71" s="668"/>
      <c r="P71" s="668"/>
      <c r="Q71" s="668"/>
      <c r="R71" s="668"/>
      <c r="S71" s="668"/>
      <c r="T71" s="668"/>
      <c r="U71" s="668"/>
      <c r="V71" s="668"/>
      <c r="W71" s="668"/>
      <c r="X71" s="668"/>
      <c r="Y71" s="668"/>
      <c r="Z71" s="668"/>
      <c r="AA71" s="668"/>
      <c r="AB71" s="668"/>
      <c r="AC71" s="668"/>
      <c r="AD71" s="668"/>
      <c r="AE71" s="668"/>
      <c r="AF71" s="668"/>
      <c r="AG71" s="668"/>
      <c r="AH71" s="668"/>
      <c r="AI71" s="668"/>
      <c r="AJ71" s="668"/>
      <c r="AK71" s="668"/>
      <c r="AL71" s="668"/>
      <c r="AM71" s="668"/>
      <c r="AN71" s="668"/>
      <c r="AO71" s="668"/>
      <c r="AP71" s="668"/>
      <c r="AQ71" s="668"/>
      <c r="AR71" s="668"/>
      <c r="AS71" s="668"/>
      <c r="AT71" s="668"/>
      <c r="AU71" s="668"/>
      <c r="AV71" s="668"/>
      <c r="AW71" s="668"/>
      <c r="AX71" s="668"/>
      <c r="AY71" s="668"/>
      <c r="AZ71" s="668"/>
      <c r="BA71" s="668"/>
      <c r="BB71" s="668"/>
    </row>
    <row r="72" spans="2:54">
      <c r="B72" s="668"/>
      <c r="C72" s="668"/>
      <c r="D72" s="668"/>
      <c r="E72" s="668"/>
      <c r="F72" s="668"/>
      <c r="G72" s="668"/>
      <c r="H72" s="668"/>
      <c r="I72" s="668"/>
      <c r="J72" s="668"/>
      <c r="K72" s="668"/>
      <c r="L72" s="668"/>
      <c r="M72" s="668"/>
      <c r="N72" s="668"/>
      <c r="O72" s="668"/>
      <c r="P72" s="668"/>
      <c r="Q72" s="668"/>
      <c r="R72" s="668"/>
      <c r="S72" s="668"/>
      <c r="T72" s="668"/>
      <c r="U72" s="668"/>
      <c r="V72" s="668"/>
      <c r="W72" s="668"/>
      <c r="X72" s="668"/>
      <c r="Y72" s="668"/>
      <c r="Z72" s="668"/>
      <c r="AA72" s="668"/>
      <c r="AB72" s="668"/>
      <c r="AC72" s="668"/>
      <c r="AD72" s="668"/>
      <c r="AE72" s="668"/>
      <c r="AF72" s="668"/>
      <c r="AG72" s="668"/>
      <c r="AH72" s="668"/>
      <c r="AI72" s="668"/>
      <c r="AJ72" s="668"/>
      <c r="AK72" s="668"/>
      <c r="AL72" s="668"/>
      <c r="AM72" s="668"/>
      <c r="AN72" s="668"/>
      <c r="AO72" s="668"/>
      <c r="AP72" s="668"/>
      <c r="AQ72" s="668"/>
      <c r="AR72" s="668"/>
      <c r="AS72" s="668"/>
      <c r="AT72" s="668"/>
      <c r="AU72" s="668"/>
      <c r="AV72" s="668"/>
      <c r="AW72" s="668"/>
      <c r="AX72" s="668"/>
      <c r="AY72" s="668"/>
      <c r="AZ72" s="668"/>
      <c r="BA72" s="668"/>
      <c r="BB72" s="668"/>
    </row>
    <row r="73" spans="2:54">
      <c r="B73" s="668"/>
      <c r="C73" s="668"/>
      <c r="D73" s="668"/>
      <c r="E73" s="668"/>
      <c r="F73" s="668"/>
      <c r="G73" s="668"/>
      <c r="H73" s="668"/>
      <c r="I73" s="668"/>
      <c r="J73" s="668"/>
      <c r="K73" s="668"/>
      <c r="L73" s="668"/>
      <c r="M73" s="668"/>
      <c r="N73" s="668"/>
      <c r="O73" s="668"/>
      <c r="P73" s="668"/>
      <c r="Q73" s="668"/>
      <c r="R73" s="668"/>
      <c r="S73" s="668"/>
      <c r="T73" s="668"/>
      <c r="U73" s="668"/>
      <c r="V73" s="668"/>
      <c r="W73" s="668"/>
      <c r="X73" s="668"/>
      <c r="Y73" s="668"/>
      <c r="Z73" s="668"/>
      <c r="AA73" s="668"/>
      <c r="AB73" s="668"/>
      <c r="AC73" s="668"/>
      <c r="AD73" s="668"/>
      <c r="AE73" s="668"/>
      <c r="AF73" s="668"/>
      <c r="AG73" s="668"/>
      <c r="AH73" s="668"/>
      <c r="AI73" s="668"/>
      <c r="AJ73" s="668"/>
      <c r="AK73" s="668"/>
      <c r="AL73" s="668"/>
      <c r="AM73" s="668"/>
      <c r="AN73" s="668"/>
      <c r="AO73" s="668"/>
      <c r="AP73" s="668"/>
      <c r="AQ73" s="668"/>
      <c r="AR73" s="668"/>
      <c r="AS73" s="668"/>
      <c r="AT73" s="668"/>
      <c r="AU73" s="668"/>
      <c r="AV73" s="668"/>
      <c r="AW73" s="668"/>
      <c r="AX73" s="668"/>
      <c r="AY73" s="668"/>
      <c r="AZ73" s="668"/>
      <c r="BA73" s="668"/>
      <c r="BB73" s="668"/>
    </row>
    <row r="74" spans="2:54">
      <c r="B74" s="668"/>
      <c r="C74" s="668"/>
      <c r="D74" s="668"/>
      <c r="E74" s="668"/>
      <c r="F74" s="668"/>
      <c r="G74" s="668"/>
      <c r="H74" s="668"/>
      <c r="I74" s="668"/>
      <c r="J74" s="668"/>
      <c r="K74" s="668"/>
      <c r="L74" s="668"/>
      <c r="M74" s="668"/>
      <c r="N74" s="668"/>
      <c r="O74" s="668"/>
      <c r="P74" s="668"/>
      <c r="Q74" s="668"/>
      <c r="R74" s="668"/>
      <c r="S74" s="668"/>
      <c r="T74" s="668"/>
      <c r="U74" s="668"/>
      <c r="V74" s="668"/>
      <c r="W74" s="668"/>
      <c r="X74" s="668"/>
      <c r="Y74" s="668"/>
      <c r="Z74" s="668"/>
      <c r="AA74" s="668"/>
      <c r="AB74" s="668"/>
      <c r="AC74" s="668"/>
      <c r="AD74" s="668"/>
      <c r="AE74" s="668"/>
      <c r="AF74" s="668"/>
      <c r="AG74" s="668"/>
      <c r="AH74" s="668"/>
      <c r="AI74" s="668"/>
      <c r="AJ74" s="668"/>
      <c r="AK74" s="668"/>
      <c r="AL74" s="668"/>
      <c r="AM74" s="668"/>
      <c r="AN74" s="668"/>
      <c r="AO74" s="668"/>
      <c r="AP74" s="668"/>
      <c r="AQ74" s="668"/>
      <c r="AR74" s="668"/>
      <c r="AS74" s="668"/>
      <c r="AT74" s="668"/>
      <c r="AU74" s="668"/>
      <c r="AV74" s="668"/>
      <c r="AW74" s="668"/>
      <c r="AX74" s="668"/>
      <c r="AY74" s="668"/>
      <c r="AZ74" s="668"/>
      <c r="BA74" s="668"/>
      <c r="BB74" s="668"/>
    </row>
    <row r="75" spans="2:54">
      <c r="B75" s="668"/>
      <c r="C75" s="668"/>
      <c r="D75" s="668"/>
      <c r="E75" s="668"/>
      <c r="F75" s="668"/>
      <c r="G75" s="668"/>
      <c r="H75" s="668"/>
      <c r="I75" s="668"/>
      <c r="J75" s="668"/>
      <c r="K75" s="668"/>
      <c r="L75" s="668"/>
      <c r="M75" s="668"/>
      <c r="N75" s="668"/>
      <c r="O75" s="668"/>
      <c r="P75" s="668"/>
      <c r="Q75" s="668"/>
      <c r="R75" s="668"/>
      <c r="S75" s="668"/>
      <c r="T75" s="668"/>
      <c r="U75" s="668"/>
      <c r="V75" s="668"/>
      <c r="W75" s="668"/>
      <c r="X75" s="668"/>
      <c r="Y75" s="668"/>
      <c r="Z75" s="668"/>
      <c r="AA75" s="668"/>
      <c r="AB75" s="668"/>
      <c r="AC75" s="668"/>
      <c r="AD75" s="668"/>
      <c r="AE75" s="668"/>
      <c r="AF75" s="668"/>
      <c r="AG75" s="668"/>
      <c r="AH75" s="668"/>
      <c r="AI75" s="668"/>
      <c r="AJ75" s="668"/>
      <c r="AK75" s="668"/>
      <c r="AL75" s="668"/>
      <c r="AM75" s="668"/>
      <c r="AN75" s="668"/>
      <c r="AO75" s="668"/>
      <c r="AP75" s="668"/>
      <c r="AQ75" s="668"/>
      <c r="AR75" s="668"/>
      <c r="AS75" s="668"/>
      <c r="AT75" s="668"/>
      <c r="AU75" s="668"/>
      <c r="AV75" s="668"/>
      <c r="AW75" s="668"/>
      <c r="AX75" s="668"/>
      <c r="AY75" s="668"/>
      <c r="AZ75" s="668"/>
      <c r="BA75" s="668"/>
      <c r="BB75" s="668"/>
    </row>
    <row r="76" spans="2:54">
      <c r="B76" s="668"/>
      <c r="C76" s="668"/>
      <c r="D76" s="668"/>
      <c r="E76" s="668"/>
      <c r="F76" s="668"/>
      <c r="G76" s="668"/>
      <c r="H76" s="668"/>
      <c r="I76" s="668"/>
      <c r="J76" s="668"/>
      <c r="K76" s="668"/>
      <c r="L76" s="668"/>
      <c r="M76" s="668"/>
      <c r="N76" s="668"/>
      <c r="O76" s="668"/>
      <c r="P76" s="668"/>
      <c r="Q76" s="668"/>
      <c r="R76" s="668"/>
      <c r="S76" s="668"/>
      <c r="T76" s="668"/>
      <c r="U76" s="668"/>
      <c r="V76" s="668"/>
      <c r="W76" s="668"/>
      <c r="X76" s="668"/>
      <c r="Y76" s="668"/>
      <c r="Z76" s="668"/>
      <c r="AA76" s="668"/>
      <c r="AB76" s="668"/>
      <c r="AC76" s="668"/>
      <c r="AD76" s="668"/>
      <c r="AE76" s="668"/>
      <c r="AF76" s="668"/>
      <c r="AG76" s="668"/>
      <c r="AH76" s="668"/>
      <c r="AI76" s="668"/>
      <c r="AJ76" s="668"/>
      <c r="AK76" s="668"/>
      <c r="AL76" s="668"/>
      <c r="AM76" s="668"/>
      <c r="AN76" s="668"/>
      <c r="AO76" s="668"/>
      <c r="AP76" s="668"/>
      <c r="AQ76" s="668"/>
      <c r="AR76" s="668"/>
      <c r="AS76" s="668"/>
      <c r="AT76" s="668"/>
      <c r="AU76" s="668"/>
      <c r="AV76" s="668"/>
      <c r="AW76" s="668"/>
      <c r="AX76" s="668"/>
      <c r="AY76" s="668"/>
      <c r="AZ76" s="668"/>
      <c r="BA76" s="668"/>
      <c r="BB76" s="668"/>
    </row>
    <row r="77" spans="2:54">
      <c r="B77" s="668"/>
      <c r="C77" s="668"/>
      <c r="D77" s="668"/>
      <c r="E77" s="668"/>
      <c r="F77" s="668"/>
      <c r="G77" s="668"/>
      <c r="H77" s="668"/>
      <c r="I77" s="668"/>
      <c r="J77" s="668"/>
      <c r="K77" s="668"/>
      <c r="L77" s="668"/>
      <c r="M77" s="668"/>
      <c r="N77" s="668"/>
      <c r="O77" s="668"/>
      <c r="P77" s="668"/>
      <c r="Q77" s="668"/>
      <c r="R77" s="668"/>
      <c r="S77" s="668"/>
      <c r="T77" s="668"/>
      <c r="U77" s="668"/>
      <c r="V77" s="668"/>
      <c r="W77" s="668"/>
      <c r="X77" s="668"/>
      <c r="Y77" s="668"/>
      <c r="Z77" s="668"/>
      <c r="AA77" s="668"/>
      <c r="AB77" s="668"/>
      <c r="AC77" s="668"/>
      <c r="AD77" s="668"/>
      <c r="AE77" s="668"/>
      <c r="AF77" s="668"/>
      <c r="AG77" s="668"/>
      <c r="AH77" s="668"/>
      <c r="AI77" s="668"/>
      <c r="AJ77" s="668"/>
      <c r="AK77" s="668"/>
      <c r="AL77" s="668"/>
      <c r="AM77" s="668"/>
      <c r="AN77" s="668"/>
      <c r="AO77" s="668"/>
      <c r="AP77" s="668"/>
      <c r="AQ77" s="668"/>
      <c r="AR77" s="668"/>
      <c r="AS77" s="668"/>
      <c r="AT77" s="668"/>
      <c r="AU77" s="668"/>
      <c r="AV77" s="668"/>
      <c r="AW77" s="668"/>
      <c r="AX77" s="668"/>
      <c r="AY77" s="668"/>
      <c r="AZ77" s="668"/>
      <c r="BA77" s="668"/>
      <c r="BB77" s="668"/>
    </row>
    <row r="78" spans="2:54">
      <c r="B78" s="668"/>
      <c r="C78" s="668"/>
      <c r="D78" s="668"/>
      <c r="E78" s="668"/>
      <c r="F78" s="668"/>
      <c r="G78" s="668"/>
      <c r="H78" s="668"/>
      <c r="I78" s="668"/>
      <c r="J78" s="668"/>
      <c r="K78" s="668"/>
      <c r="L78" s="668"/>
      <c r="M78" s="668"/>
      <c r="N78" s="668"/>
      <c r="O78" s="668"/>
      <c r="P78" s="668"/>
      <c r="Q78" s="668"/>
      <c r="R78" s="668"/>
      <c r="S78" s="668"/>
      <c r="T78" s="668"/>
      <c r="U78" s="668"/>
      <c r="V78" s="668"/>
      <c r="W78" s="668"/>
      <c r="X78" s="668"/>
      <c r="Y78" s="668"/>
      <c r="Z78" s="668"/>
      <c r="AA78" s="668"/>
      <c r="AB78" s="668"/>
      <c r="AC78" s="668"/>
      <c r="AD78" s="668"/>
      <c r="AE78" s="668"/>
      <c r="AF78" s="668"/>
      <c r="AG78" s="668"/>
      <c r="AH78" s="668"/>
      <c r="AI78" s="668"/>
      <c r="AJ78" s="668"/>
      <c r="AK78" s="668"/>
      <c r="AL78" s="668"/>
      <c r="AM78" s="668"/>
      <c r="AN78" s="668"/>
      <c r="AO78" s="668"/>
      <c r="AP78" s="668"/>
      <c r="AQ78" s="668"/>
      <c r="AR78" s="668"/>
      <c r="AS78" s="668"/>
      <c r="AT78" s="668"/>
      <c r="AU78" s="668"/>
      <c r="AV78" s="668"/>
      <c r="AW78" s="668"/>
      <c r="AX78" s="668"/>
      <c r="AY78" s="668"/>
      <c r="AZ78" s="668"/>
      <c r="BA78" s="668"/>
      <c r="BB78" s="668"/>
    </row>
    <row r="79" spans="2:54">
      <c r="B79" s="668"/>
      <c r="C79" s="668"/>
      <c r="D79" s="668"/>
      <c r="E79" s="668"/>
      <c r="F79" s="668"/>
      <c r="G79" s="668"/>
      <c r="H79" s="668"/>
      <c r="I79" s="668"/>
      <c r="J79" s="668"/>
      <c r="K79" s="668"/>
      <c r="L79" s="668"/>
      <c r="M79" s="668"/>
      <c r="N79" s="668"/>
      <c r="O79" s="668"/>
      <c r="P79" s="668"/>
      <c r="Q79" s="668"/>
      <c r="R79" s="668"/>
      <c r="S79" s="668"/>
      <c r="T79" s="668"/>
      <c r="U79" s="668"/>
      <c r="V79" s="668"/>
      <c r="W79" s="668"/>
      <c r="X79" s="668"/>
      <c r="Y79" s="668"/>
      <c r="Z79" s="668"/>
      <c r="AA79" s="668"/>
      <c r="AB79" s="668"/>
      <c r="AC79" s="668"/>
      <c r="AD79" s="668"/>
      <c r="AE79" s="668"/>
      <c r="AF79" s="668"/>
      <c r="AG79" s="668"/>
      <c r="AH79" s="668"/>
      <c r="AI79" s="668"/>
      <c r="AJ79" s="668"/>
      <c r="AK79" s="668"/>
      <c r="AL79" s="668"/>
      <c r="AM79" s="668"/>
      <c r="AN79" s="668"/>
      <c r="AO79" s="668"/>
      <c r="AP79" s="668"/>
      <c r="AQ79" s="668"/>
      <c r="AR79" s="668"/>
      <c r="AS79" s="668"/>
      <c r="AT79" s="668"/>
      <c r="AU79" s="668"/>
      <c r="AV79" s="668"/>
      <c r="AW79" s="668"/>
      <c r="AX79" s="668"/>
      <c r="AY79" s="668"/>
      <c r="AZ79" s="668"/>
      <c r="BA79" s="668"/>
      <c r="BB79" s="668"/>
    </row>
    <row r="80" spans="2:54">
      <c r="B80" s="668"/>
      <c r="C80" s="668"/>
      <c r="D80" s="668"/>
      <c r="E80" s="668"/>
      <c r="F80" s="668"/>
      <c r="G80" s="668"/>
      <c r="H80" s="668"/>
      <c r="I80" s="668"/>
      <c r="J80" s="668"/>
      <c r="K80" s="668"/>
      <c r="L80" s="668"/>
      <c r="M80" s="668"/>
      <c r="N80" s="668"/>
      <c r="O80" s="668"/>
      <c r="P80" s="668"/>
      <c r="Q80" s="668"/>
      <c r="R80" s="668"/>
      <c r="S80" s="668"/>
      <c r="T80" s="668"/>
      <c r="U80" s="668"/>
      <c r="V80" s="668"/>
      <c r="W80" s="668"/>
      <c r="X80" s="668"/>
      <c r="Y80" s="668"/>
      <c r="Z80" s="668"/>
      <c r="AA80" s="668"/>
      <c r="AB80" s="668"/>
      <c r="AC80" s="668"/>
      <c r="AD80" s="668"/>
      <c r="AE80" s="668"/>
      <c r="AF80" s="668"/>
      <c r="AG80" s="668"/>
      <c r="AH80" s="668"/>
      <c r="AI80" s="668"/>
      <c r="AJ80" s="668"/>
      <c r="AK80" s="668"/>
      <c r="AL80" s="668"/>
      <c r="AM80" s="668"/>
      <c r="AN80" s="668"/>
      <c r="AO80" s="668"/>
      <c r="AP80" s="668"/>
      <c r="AQ80" s="668"/>
      <c r="AR80" s="668"/>
      <c r="AS80" s="668"/>
      <c r="AT80" s="668"/>
      <c r="AU80" s="668"/>
      <c r="AV80" s="668"/>
      <c r="AW80" s="668"/>
      <c r="AX80" s="668"/>
      <c r="AY80" s="668"/>
      <c r="AZ80" s="668"/>
      <c r="BA80" s="668"/>
      <c r="BB80" s="668"/>
    </row>
    <row r="81" spans="2:54">
      <c r="B81" s="668"/>
      <c r="C81" s="668"/>
      <c r="D81" s="668"/>
      <c r="E81" s="668"/>
      <c r="F81" s="668"/>
      <c r="G81" s="668"/>
      <c r="H81" s="668"/>
      <c r="I81" s="668"/>
      <c r="J81" s="668"/>
      <c r="K81" s="668"/>
      <c r="L81" s="668"/>
      <c r="M81" s="668"/>
      <c r="N81" s="668"/>
      <c r="O81" s="668"/>
      <c r="P81" s="668"/>
      <c r="Q81" s="668"/>
      <c r="R81" s="668"/>
      <c r="S81" s="668"/>
      <c r="T81" s="668"/>
      <c r="U81" s="668"/>
      <c r="V81" s="668"/>
      <c r="W81" s="668"/>
      <c r="X81" s="668"/>
      <c r="Y81" s="668"/>
      <c r="Z81" s="668"/>
      <c r="AA81" s="668"/>
      <c r="AB81" s="668"/>
      <c r="AC81" s="668"/>
      <c r="AD81" s="668"/>
      <c r="AE81" s="668"/>
      <c r="AF81" s="668"/>
      <c r="AG81" s="668"/>
      <c r="AH81" s="668"/>
      <c r="AI81" s="668"/>
      <c r="AJ81" s="668"/>
      <c r="AK81" s="668"/>
      <c r="AL81" s="668"/>
      <c r="AM81" s="668"/>
      <c r="AN81" s="668"/>
      <c r="AO81" s="668"/>
      <c r="AP81" s="668"/>
      <c r="AQ81" s="668"/>
      <c r="AR81" s="668"/>
      <c r="AS81" s="668"/>
      <c r="AT81" s="668"/>
      <c r="AU81" s="668"/>
      <c r="AV81" s="668"/>
      <c r="AW81" s="668"/>
      <c r="AX81" s="668"/>
      <c r="AY81" s="668"/>
      <c r="AZ81" s="668"/>
      <c r="BA81" s="668"/>
      <c r="BB81" s="668"/>
    </row>
    <row r="82" spans="2:54">
      <c r="B82" s="668"/>
      <c r="C82" s="668"/>
      <c r="D82" s="668"/>
      <c r="E82" s="668"/>
      <c r="F82" s="668"/>
      <c r="G82" s="668"/>
      <c r="H82" s="668"/>
      <c r="I82" s="668"/>
      <c r="J82" s="668"/>
      <c r="K82" s="668"/>
      <c r="L82" s="668"/>
      <c r="M82" s="668"/>
      <c r="N82" s="668"/>
      <c r="O82" s="668"/>
      <c r="P82" s="668"/>
      <c r="Q82" s="668"/>
      <c r="R82" s="668"/>
      <c r="S82" s="668"/>
      <c r="T82" s="668"/>
      <c r="U82" s="668"/>
      <c r="V82" s="668"/>
      <c r="W82" s="668"/>
      <c r="X82" s="668"/>
      <c r="Y82" s="668"/>
      <c r="Z82" s="668"/>
      <c r="AA82" s="668"/>
      <c r="AB82" s="668"/>
      <c r="AC82" s="668"/>
      <c r="AD82" s="668"/>
      <c r="AE82" s="668"/>
      <c r="AF82" s="668"/>
      <c r="AG82" s="668"/>
      <c r="AH82" s="668"/>
      <c r="AI82" s="668"/>
      <c r="AJ82" s="668"/>
      <c r="AK82" s="668"/>
      <c r="AL82" s="668"/>
      <c r="AM82" s="668"/>
      <c r="AN82" s="668"/>
      <c r="AO82" s="668"/>
      <c r="AP82" s="668"/>
      <c r="AQ82" s="668"/>
      <c r="AR82" s="668"/>
      <c r="AS82" s="668"/>
      <c r="AT82" s="668"/>
      <c r="AU82" s="668"/>
      <c r="AV82" s="668"/>
      <c r="AW82" s="668"/>
      <c r="AX82" s="668"/>
      <c r="AY82" s="668"/>
      <c r="AZ82" s="668"/>
      <c r="BA82" s="668"/>
      <c r="BB82" s="668"/>
    </row>
    <row r="83" spans="2:54">
      <c r="B83" s="668"/>
      <c r="C83" s="668"/>
      <c r="D83" s="668"/>
      <c r="E83" s="668"/>
      <c r="F83" s="668"/>
      <c r="G83" s="668"/>
      <c r="H83" s="668"/>
      <c r="I83" s="668"/>
      <c r="J83" s="668"/>
      <c r="K83" s="668"/>
      <c r="L83" s="668"/>
      <c r="M83" s="668"/>
      <c r="N83" s="668"/>
      <c r="O83" s="668"/>
      <c r="P83" s="668"/>
      <c r="Q83" s="668"/>
      <c r="R83" s="668"/>
      <c r="S83" s="668"/>
      <c r="T83" s="668"/>
      <c r="U83" s="668"/>
      <c r="V83" s="668"/>
      <c r="W83" s="668"/>
      <c r="X83" s="668"/>
      <c r="Y83" s="668"/>
      <c r="Z83" s="668"/>
      <c r="AA83" s="668"/>
      <c r="AB83" s="668"/>
      <c r="AC83" s="668"/>
      <c r="AD83" s="668"/>
      <c r="AE83" s="668"/>
      <c r="AF83" s="668"/>
      <c r="AG83" s="668"/>
      <c r="AH83" s="668"/>
      <c r="AI83" s="668"/>
      <c r="AJ83" s="668"/>
      <c r="AK83" s="668"/>
      <c r="AL83" s="668"/>
      <c r="AM83" s="668"/>
      <c r="AN83" s="668"/>
      <c r="AO83" s="668"/>
      <c r="AP83" s="668"/>
      <c r="AQ83" s="668"/>
      <c r="AR83" s="668"/>
      <c r="AS83" s="668"/>
      <c r="AT83" s="668"/>
      <c r="AU83" s="668"/>
      <c r="AV83" s="668"/>
      <c r="AW83" s="668"/>
      <c r="AX83" s="668"/>
      <c r="AY83" s="668"/>
      <c r="AZ83" s="668"/>
      <c r="BA83" s="668"/>
      <c r="BB83" s="668"/>
    </row>
    <row r="84" spans="2:54">
      <c r="B84" s="668"/>
      <c r="C84" s="668"/>
      <c r="D84" s="668"/>
      <c r="E84" s="668"/>
      <c r="F84" s="668"/>
      <c r="G84" s="668"/>
      <c r="H84" s="668"/>
      <c r="I84" s="668"/>
      <c r="J84" s="668"/>
      <c r="K84" s="668"/>
      <c r="L84" s="668"/>
      <c r="M84" s="668"/>
      <c r="N84" s="668"/>
      <c r="O84" s="668"/>
      <c r="P84" s="668"/>
      <c r="Q84" s="668"/>
      <c r="R84" s="668"/>
      <c r="S84" s="668"/>
      <c r="T84" s="668"/>
      <c r="U84" s="668"/>
      <c r="V84" s="668"/>
      <c r="W84" s="668"/>
      <c r="X84" s="668"/>
      <c r="Y84" s="668"/>
      <c r="Z84" s="668"/>
      <c r="AA84" s="668"/>
      <c r="AB84" s="668"/>
      <c r="AC84" s="668"/>
      <c r="AD84" s="668"/>
      <c r="AE84" s="668"/>
      <c r="AF84" s="668"/>
      <c r="AG84" s="668"/>
      <c r="AH84" s="668"/>
      <c r="AI84" s="668"/>
      <c r="AJ84" s="668"/>
      <c r="AK84" s="668"/>
      <c r="AL84" s="668"/>
      <c r="AM84" s="668"/>
      <c r="AN84" s="668"/>
      <c r="AO84" s="668"/>
      <c r="AP84" s="668"/>
      <c r="AQ84" s="668"/>
      <c r="AR84" s="668"/>
      <c r="AS84" s="668"/>
      <c r="AT84" s="668"/>
      <c r="AU84" s="668"/>
      <c r="AV84" s="668"/>
      <c r="AW84" s="668"/>
      <c r="AX84" s="668"/>
      <c r="AY84" s="668"/>
      <c r="AZ84" s="668"/>
      <c r="BA84" s="668"/>
      <c r="BB84" s="668"/>
    </row>
    <row r="85" spans="2:54">
      <c r="B85" s="668"/>
      <c r="C85" s="668"/>
      <c r="D85" s="668"/>
      <c r="E85" s="668"/>
      <c r="F85" s="668"/>
      <c r="G85" s="668"/>
      <c r="H85" s="668"/>
      <c r="I85" s="668"/>
      <c r="J85" s="668"/>
      <c r="K85" s="668"/>
      <c r="L85" s="668"/>
      <c r="M85" s="668"/>
      <c r="N85" s="668"/>
      <c r="O85" s="668"/>
      <c r="P85" s="668"/>
      <c r="Q85" s="668"/>
      <c r="R85" s="668"/>
      <c r="S85" s="668"/>
      <c r="T85" s="668"/>
      <c r="U85" s="668"/>
      <c r="V85" s="668"/>
      <c r="W85" s="668"/>
      <c r="X85" s="668"/>
      <c r="Y85" s="668"/>
      <c r="Z85" s="668"/>
      <c r="AA85" s="668"/>
      <c r="AB85" s="668"/>
      <c r="AC85" s="668"/>
      <c r="AD85" s="668"/>
      <c r="AE85" s="668"/>
      <c r="AF85" s="668"/>
      <c r="AG85" s="668"/>
      <c r="AH85" s="668"/>
      <c r="AI85" s="668"/>
      <c r="AJ85" s="668"/>
      <c r="AK85" s="668"/>
      <c r="AL85" s="668"/>
      <c r="AM85" s="668"/>
      <c r="AN85" s="668"/>
      <c r="AO85" s="668"/>
      <c r="AP85" s="668"/>
      <c r="AQ85" s="668"/>
      <c r="AR85" s="668"/>
      <c r="AS85" s="668"/>
      <c r="AT85" s="668"/>
      <c r="AU85" s="668"/>
      <c r="AV85" s="668"/>
      <c r="AW85" s="668"/>
      <c r="AX85" s="668"/>
      <c r="AY85" s="668"/>
      <c r="AZ85" s="668"/>
      <c r="BA85" s="668"/>
      <c r="BB85" s="668"/>
    </row>
    <row r="86" spans="2:54">
      <c r="B86" s="668"/>
      <c r="C86" s="668"/>
      <c r="D86" s="668"/>
      <c r="E86" s="668"/>
      <c r="F86" s="668"/>
      <c r="G86" s="668"/>
      <c r="H86" s="668"/>
      <c r="I86" s="668"/>
      <c r="J86" s="668"/>
      <c r="K86" s="668"/>
      <c r="L86" s="668"/>
      <c r="M86" s="668"/>
      <c r="N86" s="668"/>
      <c r="O86" s="668"/>
      <c r="P86" s="668"/>
      <c r="Q86" s="668"/>
      <c r="R86" s="668"/>
      <c r="S86" s="668"/>
      <c r="T86" s="668"/>
      <c r="U86" s="668"/>
      <c r="V86" s="668"/>
      <c r="W86" s="668"/>
      <c r="X86" s="668"/>
      <c r="Y86" s="668"/>
      <c r="Z86" s="668"/>
      <c r="AA86" s="668"/>
      <c r="AB86" s="668"/>
      <c r="AC86" s="668"/>
      <c r="AD86" s="668"/>
      <c r="AE86" s="668"/>
      <c r="AF86" s="668"/>
      <c r="AG86" s="668"/>
      <c r="AH86" s="668"/>
      <c r="AI86" s="668"/>
      <c r="AJ86" s="668"/>
      <c r="AK86" s="668"/>
      <c r="AL86" s="668"/>
      <c r="AM86" s="668"/>
      <c r="AN86" s="668"/>
      <c r="AO86" s="668"/>
      <c r="AP86" s="668"/>
      <c r="AQ86" s="668"/>
      <c r="AR86" s="668"/>
      <c r="AS86" s="668"/>
      <c r="AT86" s="668"/>
      <c r="AU86" s="668"/>
      <c r="AV86" s="668"/>
      <c r="AW86" s="668"/>
      <c r="AX86" s="668"/>
      <c r="AY86" s="668"/>
      <c r="AZ86" s="668"/>
      <c r="BA86" s="668"/>
      <c r="BB86" s="668"/>
    </row>
    <row r="87" spans="2:54">
      <c r="B87" s="668"/>
      <c r="C87" s="668"/>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8"/>
      <c r="AL87" s="668"/>
      <c r="AM87" s="668"/>
      <c r="AN87" s="668"/>
      <c r="AO87" s="668"/>
      <c r="AP87" s="668"/>
      <c r="AQ87" s="668"/>
      <c r="AR87" s="668"/>
      <c r="AS87" s="668"/>
      <c r="AT87" s="668"/>
      <c r="AU87" s="668"/>
      <c r="AV87" s="668"/>
      <c r="AW87" s="668"/>
      <c r="AX87" s="668"/>
      <c r="AY87" s="668"/>
      <c r="AZ87" s="668"/>
      <c r="BA87" s="668"/>
      <c r="BB87" s="668"/>
    </row>
    <row r="88" spans="2:54">
      <c r="B88" s="668"/>
      <c r="C88" s="668"/>
      <c r="D88" s="668"/>
      <c r="E88" s="668"/>
      <c r="F88" s="668"/>
      <c r="G88" s="668"/>
      <c r="H88" s="668"/>
      <c r="I88" s="668"/>
      <c r="J88" s="668"/>
      <c r="K88" s="668"/>
      <c r="L88" s="668"/>
      <c r="M88" s="668"/>
      <c r="N88" s="668"/>
      <c r="O88" s="668"/>
      <c r="P88" s="668"/>
      <c r="Q88" s="668"/>
      <c r="R88" s="668"/>
      <c r="S88" s="668"/>
      <c r="T88" s="668"/>
      <c r="U88" s="668"/>
      <c r="V88" s="668"/>
      <c r="W88" s="668"/>
      <c r="X88" s="668"/>
      <c r="Y88" s="668"/>
      <c r="Z88" s="668"/>
      <c r="AA88" s="668"/>
      <c r="AB88" s="668"/>
      <c r="AC88" s="668"/>
      <c r="AD88" s="668"/>
      <c r="AE88" s="668"/>
      <c r="AF88" s="668"/>
      <c r="AG88" s="668"/>
      <c r="AH88" s="668"/>
      <c r="AI88" s="668"/>
      <c r="AJ88" s="668"/>
      <c r="AK88" s="668"/>
      <c r="AL88" s="668"/>
      <c r="AM88" s="668"/>
      <c r="AN88" s="668"/>
      <c r="AO88" s="668"/>
      <c r="AP88" s="668"/>
      <c r="AQ88" s="668"/>
      <c r="AR88" s="668"/>
      <c r="AS88" s="668"/>
      <c r="AT88" s="668"/>
      <c r="AU88" s="668"/>
      <c r="AV88" s="668"/>
      <c r="AW88" s="668"/>
      <c r="AX88" s="668"/>
      <c r="AY88" s="668"/>
      <c r="AZ88" s="668"/>
      <c r="BA88" s="668"/>
      <c r="BB88" s="668"/>
    </row>
    <row r="89" spans="2:54">
      <c r="B89" s="668"/>
      <c r="C89" s="668"/>
      <c r="D89" s="668"/>
      <c r="E89" s="668"/>
      <c r="F89" s="668"/>
      <c r="G89" s="668"/>
      <c r="H89" s="668"/>
      <c r="I89" s="668"/>
      <c r="J89" s="668"/>
      <c r="K89" s="668"/>
      <c r="L89" s="668"/>
      <c r="M89" s="668"/>
      <c r="N89" s="668"/>
      <c r="O89" s="668"/>
      <c r="P89" s="668"/>
      <c r="Q89" s="668"/>
      <c r="R89" s="668"/>
      <c r="S89" s="668"/>
      <c r="T89" s="668"/>
      <c r="U89" s="668"/>
      <c r="V89" s="668"/>
      <c r="W89" s="668"/>
      <c r="X89" s="668"/>
      <c r="Y89" s="668"/>
      <c r="Z89" s="668"/>
      <c r="AA89" s="668"/>
      <c r="AB89" s="668"/>
      <c r="AC89" s="668"/>
      <c r="AD89" s="668"/>
      <c r="AE89" s="668"/>
      <c r="AF89" s="668"/>
      <c r="AG89" s="668"/>
      <c r="AH89" s="668"/>
      <c r="AI89" s="668"/>
      <c r="AJ89" s="668"/>
      <c r="AK89" s="668"/>
      <c r="AL89" s="668"/>
      <c r="AM89" s="668"/>
      <c r="AN89" s="668"/>
      <c r="AO89" s="668"/>
      <c r="AP89" s="668"/>
      <c r="AQ89" s="668"/>
      <c r="AR89" s="668"/>
      <c r="AS89" s="668"/>
      <c r="AT89" s="668"/>
      <c r="AU89" s="668"/>
      <c r="AV89" s="668"/>
      <c r="AW89" s="668"/>
      <c r="AX89" s="668"/>
      <c r="AY89" s="668"/>
      <c r="AZ89" s="668"/>
      <c r="BA89" s="668"/>
      <c r="BB89" s="668"/>
    </row>
    <row r="90" spans="2:54">
      <c r="B90" s="668"/>
      <c r="C90" s="668"/>
      <c r="D90" s="668"/>
      <c r="E90" s="668"/>
      <c r="F90" s="668"/>
      <c r="G90" s="668"/>
      <c r="H90" s="668"/>
      <c r="I90" s="668"/>
      <c r="J90" s="668"/>
      <c r="K90" s="668"/>
      <c r="L90" s="668"/>
      <c r="M90" s="668"/>
      <c r="N90" s="668"/>
      <c r="O90" s="668"/>
      <c r="P90" s="668"/>
      <c r="Q90" s="668"/>
      <c r="R90" s="668"/>
      <c r="S90" s="668"/>
      <c r="T90" s="668"/>
      <c r="U90" s="668"/>
      <c r="V90" s="668"/>
      <c r="W90" s="668"/>
      <c r="X90" s="668"/>
      <c r="Y90" s="668"/>
      <c r="Z90" s="668"/>
      <c r="AA90" s="668"/>
      <c r="AB90" s="668"/>
      <c r="AC90" s="668"/>
      <c r="AD90" s="668"/>
      <c r="AE90" s="668"/>
      <c r="AF90" s="668"/>
      <c r="AG90" s="668"/>
      <c r="AH90" s="668"/>
      <c r="AI90" s="668"/>
      <c r="AJ90" s="668"/>
      <c r="AK90" s="668"/>
      <c r="AL90" s="668"/>
      <c r="AM90" s="668"/>
      <c r="AN90" s="668"/>
      <c r="AO90" s="668"/>
      <c r="AP90" s="668"/>
      <c r="AQ90" s="668"/>
      <c r="AR90" s="668"/>
      <c r="AS90" s="668"/>
      <c r="AT90" s="668"/>
      <c r="AU90" s="668"/>
      <c r="AV90" s="668"/>
      <c r="AW90" s="668"/>
      <c r="AX90" s="668"/>
      <c r="AY90" s="668"/>
      <c r="AZ90" s="668"/>
      <c r="BA90" s="668"/>
      <c r="BB90" s="668"/>
    </row>
    <row r="91" spans="2:54">
      <c r="B91" s="668"/>
      <c r="C91" s="668"/>
      <c r="D91" s="668"/>
      <c r="E91" s="668"/>
      <c r="F91" s="668"/>
      <c r="G91" s="668"/>
      <c r="H91" s="668"/>
      <c r="I91" s="668"/>
      <c r="J91" s="668"/>
      <c r="K91" s="668"/>
      <c r="L91" s="668"/>
      <c r="M91" s="668"/>
      <c r="N91" s="668"/>
      <c r="O91" s="668"/>
      <c r="P91" s="668"/>
      <c r="Q91" s="668"/>
      <c r="R91" s="668"/>
      <c r="S91" s="668"/>
      <c r="T91" s="668"/>
      <c r="U91" s="668"/>
      <c r="V91" s="668"/>
      <c r="W91" s="668"/>
      <c r="X91" s="668"/>
      <c r="Y91" s="668"/>
      <c r="Z91" s="668"/>
      <c r="AA91" s="668"/>
      <c r="AB91" s="668"/>
      <c r="AC91" s="668"/>
      <c r="AD91" s="668"/>
      <c r="AE91" s="668"/>
      <c r="AF91" s="668"/>
      <c r="AG91" s="668"/>
      <c r="AH91" s="668"/>
      <c r="AI91" s="668"/>
      <c r="AJ91" s="668"/>
      <c r="AK91" s="668"/>
      <c r="AL91" s="668"/>
      <c r="AM91" s="668"/>
      <c r="AN91" s="668"/>
      <c r="AO91" s="668"/>
      <c r="AP91" s="668"/>
      <c r="AQ91" s="668"/>
      <c r="AR91" s="668"/>
      <c r="AS91" s="668"/>
      <c r="AT91" s="668"/>
      <c r="AU91" s="668"/>
      <c r="AV91" s="668"/>
      <c r="AW91" s="668"/>
      <c r="AX91" s="668"/>
      <c r="AY91" s="668"/>
      <c r="AZ91" s="668"/>
      <c r="BA91" s="668"/>
      <c r="BB91" s="668"/>
    </row>
    <row r="92" spans="2:54">
      <c r="B92" s="668"/>
      <c r="C92" s="668"/>
      <c r="D92" s="668"/>
      <c r="E92" s="668"/>
      <c r="F92" s="668"/>
      <c r="G92" s="668"/>
      <c r="H92" s="668"/>
      <c r="I92" s="668"/>
      <c r="J92" s="668"/>
      <c r="K92" s="668"/>
      <c r="L92" s="668"/>
      <c r="M92" s="668"/>
      <c r="N92" s="668"/>
      <c r="O92" s="668"/>
      <c r="P92" s="668"/>
      <c r="Q92" s="668"/>
      <c r="R92" s="668"/>
      <c r="S92" s="668"/>
      <c r="T92" s="668"/>
      <c r="U92" s="668"/>
      <c r="V92" s="668"/>
      <c r="W92" s="668"/>
      <c r="X92" s="668"/>
      <c r="Y92" s="668"/>
      <c r="Z92" s="668"/>
      <c r="AA92" s="668"/>
      <c r="AB92" s="668"/>
      <c r="AC92" s="668"/>
      <c r="AD92" s="668"/>
      <c r="AE92" s="668"/>
      <c r="AF92" s="668"/>
      <c r="AG92" s="668"/>
      <c r="AH92" s="668"/>
      <c r="AI92" s="668"/>
      <c r="AJ92" s="668"/>
      <c r="AK92" s="668"/>
      <c r="AL92" s="668"/>
      <c r="AM92" s="668"/>
      <c r="AN92" s="668"/>
      <c r="AO92" s="668"/>
      <c r="AP92" s="668"/>
      <c r="AQ92" s="668"/>
      <c r="AR92" s="668"/>
      <c r="AS92" s="668"/>
      <c r="AT92" s="668"/>
      <c r="AU92" s="668"/>
      <c r="AV92" s="668"/>
      <c r="AW92" s="668"/>
      <c r="AX92" s="668"/>
      <c r="AY92" s="668"/>
      <c r="AZ92" s="668"/>
      <c r="BA92" s="668"/>
      <c r="BB92" s="668"/>
    </row>
    <row r="93" spans="2:54">
      <c r="B93" s="668"/>
      <c r="C93" s="668"/>
      <c r="D93" s="668"/>
      <c r="E93" s="668"/>
      <c r="F93" s="668"/>
      <c r="G93" s="668"/>
      <c r="H93" s="668"/>
      <c r="I93" s="668"/>
      <c r="J93" s="668"/>
      <c r="K93" s="668"/>
      <c r="L93" s="668"/>
      <c r="M93" s="668"/>
      <c r="N93" s="668"/>
      <c r="O93" s="668"/>
      <c r="P93" s="668"/>
      <c r="Q93" s="668"/>
      <c r="R93" s="668"/>
      <c r="S93" s="668"/>
      <c r="T93" s="668"/>
      <c r="U93" s="668"/>
      <c r="V93" s="668"/>
      <c r="W93" s="668"/>
      <c r="X93" s="668"/>
      <c r="Y93" s="668"/>
      <c r="Z93" s="668"/>
      <c r="AA93" s="668"/>
      <c r="AB93" s="668"/>
      <c r="AC93" s="668"/>
      <c r="AD93" s="668"/>
      <c r="AE93" s="668"/>
      <c r="AF93" s="668"/>
      <c r="AG93" s="668"/>
      <c r="AH93" s="668"/>
      <c r="AI93" s="668"/>
      <c r="AJ93" s="668"/>
      <c r="AK93" s="668"/>
      <c r="AL93" s="668"/>
      <c r="AM93" s="668"/>
      <c r="AN93" s="668"/>
      <c r="AO93" s="668"/>
      <c r="AP93" s="668"/>
      <c r="AQ93" s="668"/>
      <c r="AR93" s="668"/>
      <c r="AS93" s="668"/>
      <c r="AT93" s="668"/>
      <c r="AU93" s="668"/>
      <c r="AV93" s="668"/>
      <c r="AW93" s="668"/>
      <c r="AX93" s="668"/>
      <c r="AY93" s="668"/>
      <c r="AZ93" s="668"/>
      <c r="BA93" s="668"/>
      <c r="BB93" s="668"/>
    </row>
    <row r="94" spans="2:54">
      <c r="B94" s="668"/>
      <c r="C94" s="668"/>
      <c r="D94" s="668"/>
      <c r="E94" s="668"/>
      <c r="F94" s="668"/>
      <c r="G94" s="668"/>
      <c r="H94" s="668"/>
      <c r="I94" s="668"/>
      <c r="J94" s="668"/>
      <c r="K94" s="668"/>
      <c r="L94" s="668"/>
      <c r="M94" s="668"/>
      <c r="N94" s="668"/>
      <c r="O94" s="668"/>
      <c r="P94" s="668"/>
      <c r="Q94" s="668"/>
      <c r="R94" s="668"/>
      <c r="S94" s="668"/>
      <c r="T94" s="668"/>
      <c r="U94" s="668"/>
      <c r="V94" s="668"/>
      <c r="W94" s="668"/>
      <c r="X94" s="668"/>
      <c r="Y94" s="668"/>
      <c r="Z94" s="668"/>
      <c r="AA94" s="668"/>
      <c r="AB94" s="668"/>
      <c r="AC94" s="668"/>
      <c r="AD94" s="668"/>
      <c r="AE94" s="668"/>
      <c r="AF94" s="668"/>
      <c r="AG94" s="668"/>
      <c r="AH94" s="668"/>
      <c r="AI94" s="668"/>
      <c r="AJ94" s="668"/>
      <c r="AK94" s="668"/>
      <c r="AL94" s="668"/>
      <c r="AM94" s="668"/>
      <c r="AN94" s="668"/>
      <c r="AO94" s="668"/>
      <c r="AP94" s="668"/>
      <c r="AQ94" s="668"/>
      <c r="AR94" s="668"/>
      <c r="AS94" s="668"/>
      <c r="AT94" s="668"/>
      <c r="AU94" s="668"/>
      <c r="AV94" s="668"/>
      <c r="AW94" s="668"/>
      <c r="AX94" s="668"/>
      <c r="AY94" s="668"/>
      <c r="AZ94" s="668"/>
      <c r="BA94" s="668"/>
      <c r="BB94" s="668"/>
    </row>
    <row r="95" spans="2:54">
      <c r="B95" s="668"/>
      <c r="C95" s="668"/>
      <c r="D95" s="668"/>
      <c r="E95" s="668"/>
      <c r="F95" s="668"/>
      <c r="G95" s="668"/>
      <c r="H95" s="668"/>
      <c r="I95" s="668"/>
      <c r="J95" s="668"/>
      <c r="K95" s="668"/>
      <c r="L95" s="668"/>
      <c r="M95" s="668"/>
      <c r="N95" s="668"/>
      <c r="O95" s="668"/>
      <c r="P95" s="668"/>
      <c r="Q95" s="668"/>
      <c r="R95" s="668"/>
      <c r="S95" s="668"/>
      <c r="T95" s="668"/>
      <c r="U95" s="668"/>
      <c r="V95" s="668"/>
      <c r="W95" s="668"/>
      <c r="X95" s="668"/>
      <c r="Y95" s="668"/>
      <c r="Z95" s="668"/>
      <c r="AA95" s="668"/>
      <c r="AB95" s="668"/>
      <c r="AC95" s="668"/>
      <c r="AD95" s="668"/>
      <c r="AE95" s="668"/>
      <c r="AF95" s="668"/>
      <c r="AG95" s="668"/>
      <c r="AH95" s="668"/>
      <c r="AI95" s="668"/>
      <c r="AJ95" s="668"/>
      <c r="AK95" s="668"/>
      <c r="AL95" s="668"/>
      <c r="AM95" s="668"/>
      <c r="AN95" s="668"/>
      <c r="AO95" s="668"/>
      <c r="AP95" s="668"/>
      <c r="AQ95" s="668"/>
      <c r="AR95" s="668"/>
      <c r="AS95" s="668"/>
      <c r="AT95" s="668"/>
      <c r="AU95" s="668"/>
      <c r="AV95" s="668"/>
      <c r="AW95" s="668"/>
      <c r="AX95" s="668"/>
      <c r="AY95" s="668"/>
      <c r="AZ95" s="668"/>
      <c r="BA95" s="668"/>
      <c r="BB95" s="668"/>
    </row>
    <row r="96" spans="2:54">
      <c r="B96" s="668"/>
      <c r="C96" s="668"/>
      <c r="D96" s="668"/>
      <c r="E96" s="668"/>
      <c r="F96" s="668"/>
      <c r="G96" s="668"/>
      <c r="H96" s="668"/>
      <c r="I96" s="668"/>
      <c r="J96" s="668"/>
      <c r="K96" s="668"/>
      <c r="L96" s="668"/>
      <c r="M96" s="668"/>
      <c r="N96" s="668"/>
      <c r="O96" s="668"/>
      <c r="P96" s="668"/>
      <c r="Q96" s="668"/>
      <c r="R96" s="668"/>
      <c r="S96" s="668"/>
      <c r="T96" s="668"/>
      <c r="U96" s="668"/>
      <c r="V96" s="668"/>
      <c r="W96" s="668"/>
      <c r="X96" s="668"/>
      <c r="Y96" s="668"/>
      <c r="Z96" s="668"/>
      <c r="AA96" s="668"/>
      <c r="AB96" s="668"/>
      <c r="AC96" s="668"/>
      <c r="AD96" s="668"/>
      <c r="AE96" s="668"/>
      <c r="AF96" s="668"/>
      <c r="AG96" s="668"/>
      <c r="AH96" s="668"/>
      <c r="AI96" s="668"/>
      <c r="AJ96" s="668"/>
      <c r="AK96" s="668"/>
      <c r="AL96" s="668"/>
      <c r="AM96" s="668"/>
      <c r="AN96" s="668"/>
      <c r="AO96" s="668"/>
      <c r="AP96" s="668"/>
      <c r="AQ96" s="668"/>
      <c r="AR96" s="668"/>
      <c r="AS96" s="668"/>
      <c r="AT96" s="668"/>
      <c r="AU96" s="668"/>
      <c r="AV96" s="668"/>
      <c r="AW96" s="668"/>
      <c r="AX96" s="668"/>
      <c r="AY96" s="668"/>
      <c r="AZ96" s="668"/>
      <c r="BA96" s="668"/>
      <c r="BB96" s="668"/>
    </row>
    <row r="97" spans="2:54">
      <c r="B97" s="668"/>
      <c r="C97" s="668"/>
      <c r="D97" s="668"/>
      <c r="E97" s="668"/>
      <c r="F97" s="668"/>
      <c r="G97" s="668"/>
      <c r="H97" s="668"/>
      <c r="I97" s="668"/>
      <c r="J97" s="668"/>
      <c r="K97" s="668"/>
      <c r="L97" s="668"/>
      <c r="M97" s="668"/>
      <c r="N97" s="668"/>
      <c r="O97" s="668"/>
      <c r="P97" s="668"/>
      <c r="Q97" s="668"/>
      <c r="R97" s="668"/>
      <c r="S97" s="668"/>
      <c r="T97" s="668"/>
      <c r="U97" s="668"/>
      <c r="V97" s="668"/>
      <c r="W97" s="668"/>
      <c r="X97" s="668"/>
      <c r="Y97" s="668"/>
      <c r="Z97" s="668"/>
      <c r="AA97" s="668"/>
      <c r="AB97" s="668"/>
      <c r="AC97" s="668"/>
      <c r="AD97" s="668"/>
      <c r="AE97" s="668"/>
      <c r="AF97" s="668"/>
      <c r="AG97" s="668"/>
      <c r="AH97" s="668"/>
      <c r="AI97" s="668"/>
      <c r="AJ97" s="668"/>
      <c r="AK97" s="668"/>
      <c r="AL97" s="668"/>
      <c r="AM97" s="668"/>
      <c r="AN97" s="668"/>
      <c r="AO97" s="668"/>
      <c r="AP97" s="668"/>
      <c r="AQ97" s="668"/>
      <c r="AR97" s="668"/>
      <c r="AS97" s="668"/>
      <c r="AT97" s="668"/>
      <c r="AU97" s="668"/>
      <c r="AV97" s="668"/>
      <c r="AW97" s="668"/>
      <c r="AX97" s="668"/>
      <c r="AY97" s="668"/>
      <c r="AZ97" s="668"/>
      <c r="BA97" s="668"/>
      <c r="BB97" s="668"/>
    </row>
    <row r="98" spans="2:54">
      <c r="B98" s="668"/>
      <c r="C98" s="668"/>
      <c r="D98" s="668"/>
      <c r="E98" s="668"/>
      <c r="F98" s="668"/>
      <c r="G98" s="668"/>
      <c r="H98" s="668"/>
      <c r="I98" s="668"/>
      <c r="J98" s="668"/>
      <c r="K98" s="668"/>
      <c r="L98" s="668"/>
      <c r="M98" s="668"/>
      <c r="N98" s="668"/>
      <c r="O98" s="668"/>
      <c r="P98" s="668"/>
      <c r="Q98" s="668"/>
      <c r="R98" s="668"/>
      <c r="S98" s="668"/>
      <c r="T98" s="668"/>
      <c r="U98" s="668"/>
      <c r="V98" s="668"/>
      <c r="W98" s="668"/>
      <c r="X98" s="668"/>
      <c r="Y98" s="668"/>
      <c r="Z98" s="668"/>
      <c r="AA98" s="668"/>
      <c r="AB98" s="668"/>
      <c r="AC98" s="668"/>
      <c r="AD98" s="668"/>
      <c r="AE98" s="668"/>
      <c r="AF98" s="668"/>
      <c r="AG98" s="668"/>
      <c r="AH98" s="668"/>
      <c r="AI98" s="668"/>
      <c r="AJ98" s="668"/>
      <c r="AK98" s="668"/>
      <c r="AL98" s="668"/>
      <c r="AM98" s="668"/>
      <c r="AN98" s="668"/>
      <c r="AO98" s="668"/>
      <c r="AP98" s="668"/>
      <c r="AQ98" s="668"/>
      <c r="AR98" s="668"/>
      <c r="AS98" s="668"/>
      <c r="AT98" s="668"/>
      <c r="AU98" s="668"/>
      <c r="AV98" s="668"/>
      <c r="AW98" s="668"/>
      <c r="AX98" s="668"/>
      <c r="AY98" s="668"/>
      <c r="AZ98" s="668"/>
      <c r="BA98" s="668"/>
      <c r="BB98" s="668"/>
    </row>
    <row r="99" spans="2:54">
      <c r="B99" s="668"/>
      <c r="C99" s="668"/>
      <c r="D99" s="668"/>
      <c r="E99" s="668"/>
      <c r="F99" s="668"/>
      <c r="G99" s="668"/>
      <c r="H99" s="668"/>
      <c r="I99" s="668"/>
      <c r="J99" s="668"/>
      <c r="K99" s="668"/>
      <c r="L99" s="668"/>
      <c r="M99" s="668"/>
      <c r="N99" s="668"/>
      <c r="O99" s="668"/>
      <c r="P99" s="668"/>
      <c r="Q99" s="668"/>
      <c r="R99" s="668"/>
      <c r="S99" s="668"/>
      <c r="T99" s="668"/>
      <c r="U99" s="668"/>
      <c r="V99" s="668"/>
      <c r="W99" s="668"/>
      <c r="X99" s="668"/>
      <c r="Y99" s="668"/>
      <c r="Z99" s="668"/>
      <c r="AA99" s="668"/>
      <c r="AB99" s="668"/>
      <c r="AC99" s="668"/>
      <c r="AD99" s="668"/>
      <c r="AE99" s="668"/>
      <c r="AF99" s="668"/>
      <c r="AG99" s="668"/>
      <c r="AH99" s="668"/>
      <c r="AI99" s="668"/>
      <c r="AJ99" s="668"/>
      <c r="AK99" s="668"/>
      <c r="AL99" s="668"/>
      <c r="AM99" s="668"/>
      <c r="AN99" s="668"/>
      <c r="AO99" s="668"/>
      <c r="AP99" s="668"/>
      <c r="AQ99" s="668"/>
      <c r="AR99" s="668"/>
      <c r="AS99" s="668"/>
      <c r="AT99" s="668"/>
      <c r="AU99" s="668"/>
      <c r="AV99" s="668"/>
      <c r="AW99" s="668"/>
      <c r="AX99" s="668"/>
      <c r="AY99" s="668"/>
      <c r="AZ99" s="668"/>
      <c r="BA99" s="668"/>
      <c r="BB99" s="668"/>
    </row>
    <row r="100" spans="2:54">
      <c r="B100" s="668"/>
      <c r="C100" s="668"/>
      <c r="D100" s="668"/>
      <c r="E100" s="668"/>
      <c r="F100" s="668"/>
      <c r="G100" s="668"/>
      <c r="H100" s="668"/>
      <c r="I100" s="668"/>
      <c r="J100" s="668"/>
      <c r="K100" s="668"/>
      <c r="L100" s="668"/>
      <c r="M100" s="668"/>
      <c r="N100" s="668"/>
      <c r="O100" s="668"/>
      <c r="P100" s="668"/>
      <c r="Q100" s="668"/>
      <c r="R100" s="668"/>
      <c r="S100" s="668"/>
      <c r="T100" s="668"/>
      <c r="U100" s="668"/>
      <c r="V100" s="668"/>
      <c r="W100" s="668"/>
      <c r="X100" s="668"/>
      <c r="Y100" s="668"/>
      <c r="Z100" s="668"/>
      <c r="AA100" s="668"/>
      <c r="AB100" s="668"/>
      <c r="AC100" s="668"/>
      <c r="AD100" s="668"/>
      <c r="AE100" s="668"/>
      <c r="AF100" s="668"/>
      <c r="AG100" s="668"/>
      <c r="AH100" s="668"/>
      <c r="AI100" s="668"/>
      <c r="AJ100" s="668"/>
      <c r="AK100" s="668"/>
      <c r="AL100" s="668"/>
      <c r="AM100" s="668"/>
      <c r="AN100" s="668"/>
      <c r="AO100" s="668"/>
      <c r="AP100" s="668"/>
      <c r="AQ100" s="668"/>
      <c r="AR100" s="668"/>
      <c r="AS100" s="668"/>
      <c r="AT100" s="668"/>
      <c r="AU100" s="668"/>
      <c r="AV100" s="668"/>
      <c r="AW100" s="668"/>
      <c r="AX100" s="668"/>
      <c r="AY100" s="668"/>
      <c r="AZ100" s="668"/>
      <c r="BA100" s="668"/>
      <c r="BB100" s="668"/>
    </row>
    <row r="101" spans="2:54">
      <c r="B101" s="668"/>
      <c r="C101" s="668"/>
      <c r="D101" s="668"/>
      <c r="E101" s="668"/>
      <c r="F101" s="668"/>
      <c r="G101" s="668"/>
      <c r="H101" s="668"/>
      <c r="I101" s="668"/>
      <c r="J101" s="668"/>
      <c r="K101" s="668"/>
      <c r="L101" s="668"/>
      <c r="M101" s="668"/>
      <c r="N101" s="668"/>
      <c r="O101" s="668"/>
      <c r="P101" s="668"/>
      <c r="Q101" s="668"/>
      <c r="R101" s="668"/>
      <c r="S101" s="668"/>
      <c r="T101" s="668"/>
      <c r="U101" s="668"/>
      <c r="V101" s="668"/>
      <c r="W101" s="668"/>
      <c r="X101" s="668"/>
      <c r="Y101" s="668"/>
      <c r="Z101" s="668"/>
      <c r="AA101" s="668"/>
      <c r="AB101" s="668"/>
      <c r="AC101" s="668"/>
      <c r="AD101" s="668"/>
      <c r="AE101" s="668"/>
      <c r="AF101" s="668"/>
      <c r="AG101" s="668"/>
      <c r="AH101" s="668"/>
      <c r="AI101" s="668"/>
      <c r="AJ101" s="668"/>
      <c r="AK101" s="668"/>
      <c r="AL101" s="668"/>
      <c r="AM101" s="668"/>
      <c r="AN101" s="668"/>
      <c r="AO101" s="668"/>
      <c r="AP101" s="668"/>
      <c r="AQ101" s="668"/>
      <c r="AR101" s="668"/>
      <c r="AS101" s="668"/>
      <c r="AT101" s="668"/>
      <c r="AU101" s="668"/>
      <c r="AV101" s="668"/>
      <c r="AW101" s="668"/>
      <c r="AX101" s="668"/>
      <c r="AY101" s="668"/>
      <c r="AZ101" s="668"/>
      <c r="BA101" s="668"/>
      <c r="BB101" s="668"/>
    </row>
    <row r="102" spans="2:54">
      <c r="B102" s="668"/>
      <c r="C102" s="668"/>
      <c r="D102" s="668"/>
      <c r="E102" s="668"/>
      <c r="F102" s="668"/>
      <c r="G102" s="668"/>
      <c r="H102" s="668"/>
      <c r="I102" s="668"/>
      <c r="J102" s="668"/>
      <c r="K102" s="668"/>
      <c r="L102" s="668"/>
      <c r="M102" s="668"/>
      <c r="N102" s="668"/>
      <c r="O102" s="668"/>
      <c r="P102" s="668"/>
      <c r="Q102" s="668"/>
      <c r="R102" s="668"/>
      <c r="S102" s="668"/>
      <c r="T102" s="668"/>
      <c r="U102" s="668"/>
      <c r="V102" s="668"/>
      <c r="W102" s="668"/>
      <c r="X102" s="668"/>
      <c r="Y102" s="668"/>
      <c r="Z102" s="668"/>
      <c r="AA102" s="668"/>
      <c r="AB102" s="668"/>
      <c r="AC102" s="668"/>
      <c r="AD102" s="668"/>
      <c r="AE102" s="668"/>
      <c r="AF102" s="668"/>
      <c r="AG102" s="668"/>
      <c r="AH102" s="668"/>
      <c r="AI102" s="668"/>
      <c r="AJ102" s="668"/>
      <c r="AK102" s="668"/>
      <c r="AL102" s="668"/>
      <c r="AM102" s="668"/>
      <c r="AN102" s="668"/>
      <c r="AO102" s="668"/>
      <c r="AP102" s="668"/>
      <c r="AQ102" s="668"/>
      <c r="AR102" s="668"/>
      <c r="AS102" s="668"/>
      <c r="AT102" s="668"/>
      <c r="AU102" s="668"/>
      <c r="AV102" s="668"/>
      <c r="AW102" s="668"/>
      <c r="AX102" s="668"/>
      <c r="AY102" s="668"/>
      <c r="AZ102" s="668"/>
      <c r="BA102" s="668"/>
      <c r="BB102" s="668"/>
    </row>
    <row r="103" spans="2:54">
      <c r="B103" s="668"/>
      <c r="C103" s="668"/>
      <c r="D103" s="668"/>
      <c r="E103" s="668"/>
      <c r="F103" s="668"/>
      <c r="G103" s="668"/>
      <c r="H103" s="668"/>
      <c r="I103" s="668"/>
      <c r="J103" s="668"/>
      <c r="K103" s="668"/>
      <c r="L103" s="668"/>
      <c r="M103" s="668"/>
      <c r="N103" s="668"/>
      <c r="O103" s="668"/>
      <c r="P103" s="668"/>
      <c r="Q103" s="668"/>
      <c r="R103" s="668"/>
      <c r="S103" s="668"/>
      <c r="T103" s="668"/>
      <c r="U103" s="668"/>
      <c r="V103" s="668"/>
      <c r="W103" s="668"/>
      <c r="X103" s="668"/>
      <c r="Y103" s="668"/>
      <c r="Z103" s="668"/>
      <c r="AA103" s="668"/>
      <c r="AB103" s="668"/>
      <c r="AC103" s="668"/>
      <c r="AD103" s="668"/>
      <c r="AE103" s="668"/>
      <c r="AF103" s="668"/>
      <c r="AG103" s="668"/>
      <c r="AH103" s="668"/>
      <c r="AI103" s="668"/>
      <c r="AJ103" s="668"/>
      <c r="AK103" s="668"/>
      <c r="AL103" s="668"/>
      <c r="AM103" s="668"/>
      <c r="AN103" s="668"/>
      <c r="AO103" s="668"/>
      <c r="AP103" s="668"/>
      <c r="AQ103" s="668"/>
      <c r="AR103" s="668"/>
      <c r="AS103" s="668"/>
      <c r="AT103" s="668"/>
      <c r="AU103" s="668"/>
      <c r="AV103" s="668"/>
      <c r="AW103" s="668"/>
      <c r="AX103" s="668"/>
      <c r="AY103" s="668"/>
      <c r="AZ103" s="668"/>
      <c r="BA103" s="668"/>
      <c r="BB103" s="668"/>
    </row>
    <row r="104" spans="2:54">
      <c r="B104" s="668"/>
      <c r="C104" s="668"/>
      <c r="D104" s="668"/>
      <c r="E104" s="668"/>
      <c r="F104" s="668"/>
      <c r="G104" s="668"/>
      <c r="H104" s="668"/>
      <c r="I104" s="668"/>
      <c r="J104" s="668"/>
      <c r="K104" s="668"/>
      <c r="L104" s="668"/>
      <c r="M104" s="668"/>
      <c r="N104" s="668"/>
      <c r="O104" s="668"/>
      <c r="P104" s="668"/>
      <c r="Q104" s="668"/>
      <c r="R104" s="668"/>
      <c r="S104" s="668"/>
      <c r="T104" s="668"/>
      <c r="U104" s="668"/>
      <c r="V104" s="668"/>
      <c r="W104" s="668"/>
      <c r="X104" s="668"/>
      <c r="Y104" s="668"/>
      <c r="Z104" s="668"/>
      <c r="AA104" s="668"/>
      <c r="AB104" s="668"/>
      <c r="AC104" s="668"/>
      <c r="AD104" s="668"/>
      <c r="AE104" s="668"/>
      <c r="AF104" s="668"/>
      <c r="AG104" s="668"/>
      <c r="AH104" s="668"/>
      <c r="AI104" s="668"/>
      <c r="AJ104" s="668"/>
      <c r="AK104" s="668"/>
      <c r="AL104" s="668"/>
      <c r="AM104" s="668"/>
      <c r="AN104" s="668"/>
      <c r="AO104" s="668"/>
      <c r="AP104" s="668"/>
      <c r="AQ104" s="668"/>
      <c r="AR104" s="668"/>
      <c r="AS104" s="668"/>
      <c r="AT104" s="668"/>
      <c r="AU104" s="668"/>
      <c r="AV104" s="668"/>
      <c r="AW104" s="668"/>
      <c r="AX104" s="668"/>
      <c r="AY104" s="668"/>
      <c r="AZ104" s="668"/>
      <c r="BA104" s="668"/>
      <c r="BB104" s="668"/>
    </row>
    <row r="105" spans="2:54">
      <c r="B105" s="668"/>
      <c r="C105" s="668"/>
      <c r="D105" s="668"/>
      <c r="E105" s="668"/>
      <c r="F105" s="668"/>
      <c r="G105" s="668"/>
      <c r="H105" s="668"/>
      <c r="I105" s="668"/>
      <c r="J105" s="668"/>
      <c r="K105" s="668"/>
      <c r="L105" s="668"/>
      <c r="M105" s="668"/>
      <c r="N105" s="668"/>
      <c r="O105" s="668"/>
      <c r="P105" s="668"/>
      <c r="Q105" s="668"/>
      <c r="R105" s="668"/>
      <c r="S105" s="668"/>
      <c r="T105" s="668"/>
      <c r="U105" s="668"/>
      <c r="V105" s="668"/>
      <c r="W105" s="668"/>
      <c r="X105" s="668"/>
      <c r="Y105" s="668"/>
      <c r="Z105" s="668"/>
      <c r="AA105" s="668"/>
      <c r="AB105" s="668"/>
      <c r="AC105" s="668"/>
      <c r="AD105" s="668"/>
      <c r="AE105" s="668"/>
      <c r="AF105" s="668"/>
      <c r="AG105" s="668"/>
      <c r="AH105" s="668"/>
      <c r="AI105" s="668"/>
      <c r="AJ105" s="668"/>
      <c r="AK105" s="668"/>
      <c r="AL105" s="668"/>
      <c r="AM105" s="668"/>
      <c r="AN105" s="668"/>
      <c r="AO105" s="668"/>
      <c r="AP105" s="668"/>
      <c r="AQ105" s="668"/>
      <c r="AR105" s="668"/>
      <c r="AS105" s="668"/>
      <c r="AT105" s="668"/>
      <c r="AU105" s="668"/>
      <c r="AV105" s="668"/>
      <c r="AW105" s="668"/>
      <c r="AX105" s="668"/>
      <c r="AY105" s="668"/>
      <c r="AZ105" s="668"/>
      <c r="BA105" s="668"/>
      <c r="BB105" s="668"/>
    </row>
    <row r="106" spans="2:54">
      <c r="B106" s="668"/>
      <c r="C106" s="668"/>
      <c r="D106" s="668"/>
      <c r="E106" s="668"/>
      <c r="F106" s="668"/>
      <c r="G106" s="668"/>
      <c r="H106" s="668"/>
      <c r="I106" s="668"/>
      <c r="J106" s="668"/>
      <c r="K106" s="668"/>
      <c r="L106" s="668"/>
      <c r="M106" s="668"/>
      <c r="N106" s="668"/>
      <c r="O106" s="668"/>
      <c r="P106" s="668"/>
      <c r="Q106" s="668"/>
      <c r="R106" s="668"/>
      <c r="S106" s="668"/>
      <c r="T106" s="668"/>
      <c r="U106" s="668"/>
      <c r="V106" s="668"/>
      <c r="W106" s="668"/>
      <c r="X106" s="668"/>
      <c r="Y106" s="668"/>
      <c r="Z106" s="668"/>
      <c r="AA106" s="668"/>
      <c r="AB106" s="668"/>
      <c r="AC106" s="668"/>
      <c r="AD106" s="668"/>
      <c r="AE106" s="668"/>
      <c r="AF106" s="668"/>
      <c r="AG106" s="668"/>
      <c r="AH106" s="668"/>
      <c r="AI106" s="668"/>
      <c r="AJ106" s="668"/>
      <c r="AK106" s="668"/>
      <c r="AL106" s="668"/>
      <c r="AM106" s="668"/>
      <c r="AN106" s="668"/>
      <c r="AO106" s="668"/>
      <c r="AP106" s="668"/>
      <c r="AQ106" s="668"/>
      <c r="AR106" s="668"/>
      <c r="AS106" s="668"/>
      <c r="AT106" s="668"/>
      <c r="AU106" s="668"/>
      <c r="AV106" s="668"/>
      <c r="AW106" s="668"/>
      <c r="AX106" s="668"/>
      <c r="AY106" s="668"/>
      <c r="AZ106" s="668"/>
      <c r="BA106" s="668"/>
      <c r="BB106" s="668"/>
    </row>
    <row r="107" spans="2:54">
      <c r="B107" s="668"/>
      <c r="C107" s="668"/>
      <c r="D107" s="668"/>
      <c r="E107" s="668"/>
      <c r="F107" s="668"/>
      <c r="G107" s="668"/>
      <c r="H107" s="668"/>
      <c r="I107" s="668"/>
      <c r="J107" s="668"/>
      <c r="K107" s="668"/>
      <c r="L107" s="668"/>
      <c r="M107" s="668"/>
      <c r="N107" s="668"/>
      <c r="O107" s="668"/>
      <c r="P107" s="668"/>
      <c r="Q107" s="668"/>
      <c r="R107" s="668"/>
      <c r="S107" s="668"/>
      <c r="T107" s="668"/>
      <c r="U107" s="668"/>
      <c r="V107" s="668"/>
      <c r="W107" s="668"/>
      <c r="X107" s="668"/>
      <c r="Y107" s="668"/>
      <c r="Z107" s="668"/>
      <c r="AA107" s="668"/>
      <c r="AB107" s="668"/>
      <c r="AC107" s="668"/>
      <c r="AD107" s="668"/>
      <c r="AE107" s="668"/>
      <c r="AF107" s="668"/>
      <c r="AG107" s="668"/>
      <c r="AH107" s="668"/>
      <c r="AI107" s="668"/>
      <c r="AJ107" s="668"/>
      <c r="AK107" s="668"/>
      <c r="AL107" s="668"/>
      <c r="AM107" s="668"/>
      <c r="AN107" s="668"/>
      <c r="AO107" s="668"/>
      <c r="AP107" s="668"/>
      <c r="AQ107" s="668"/>
      <c r="AR107" s="668"/>
      <c r="AS107" s="668"/>
      <c r="AT107" s="668"/>
      <c r="AU107" s="668"/>
      <c r="AV107" s="668"/>
      <c r="AW107" s="668"/>
      <c r="AX107" s="668"/>
      <c r="AY107" s="668"/>
      <c r="AZ107" s="668"/>
      <c r="BA107" s="668"/>
      <c r="BB107" s="668"/>
    </row>
    <row r="108" spans="2:54">
      <c r="B108" s="668"/>
      <c r="C108" s="668"/>
      <c r="D108" s="668"/>
      <c r="E108" s="668"/>
      <c r="F108" s="668"/>
      <c r="G108" s="668"/>
      <c r="H108" s="668"/>
      <c r="I108" s="668"/>
      <c r="J108" s="668"/>
      <c r="K108" s="668"/>
      <c r="L108" s="668"/>
      <c r="M108" s="668"/>
      <c r="N108" s="668"/>
      <c r="O108" s="668"/>
      <c r="P108" s="668"/>
      <c r="Q108" s="668"/>
      <c r="R108" s="668"/>
      <c r="S108" s="668"/>
      <c r="T108" s="668"/>
      <c r="U108" s="668"/>
      <c r="V108" s="668"/>
      <c r="W108" s="668"/>
      <c r="X108" s="668"/>
      <c r="Y108" s="668"/>
      <c r="Z108" s="668"/>
      <c r="AA108" s="668"/>
      <c r="AB108" s="668"/>
      <c r="AC108" s="668"/>
      <c r="AD108" s="668"/>
      <c r="AE108" s="668"/>
      <c r="AF108" s="668"/>
      <c r="AG108" s="668"/>
      <c r="AH108" s="668"/>
      <c r="AI108" s="668"/>
      <c r="AJ108" s="668"/>
      <c r="AK108" s="668"/>
      <c r="AL108" s="668"/>
      <c r="AM108" s="668"/>
      <c r="AN108" s="668"/>
      <c r="AO108" s="668"/>
      <c r="AP108" s="668"/>
      <c r="AQ108" s="668"/>
      <c r="AR108" s="668"/>
      <c r="AS108" s="668"/>
      <c r="AT108" s="668"/>
      <c r="AU108" s="668"/>
      <c r="AV108" s="668"/>
      <c r="AW108" s="668"/>
      <c r="AX108" s="668"/>
      <c r="AY108" s="668"/>
      <c r="AZ108" s="668"/>
      <c r="BA108" s="668"/>
      <c r="BB108" s="668"/>
    </row>
  </sheetData>
  <sheetProtection sheet="1" objects="1" scenarios="1"/>
  <mergeCells count="21">
    <mergeCell ref="E42:F42"/>
    <mergeCell ref="E43:F43"/>
    <mergeCell ref="E37:F37"/>
    <mergeCell ref="E32:F32"/>
    <mergeCell ref="E33:F33"/>
    <mergeCell ref="E34:F34"/>
    <mergeCell ref="E35:F35"/>
    <mergeCell ref="E36:F36"/>
    <mergeCell ref="E38:F38"/>
    <mergeCell ref="E39:F39"/>
    <mergeCell ref="E40:F40"/>
    <mergeCell ref="E41:F41"/>
    <mergeCell ref="C29:K29"/>
    <mergeCell ref="C30:K30"/>
    <mergeCell ref="E31:F31"/>
    <mergeCell ref="C8:K8"/>
    <mergeCell ref="C3:K3"/>
    <mergeCell ref="C4:K4"/>
    <mergeCell ref="C5:K5"/>
    <mergeCell ref="C6:K6"/>
    <mergeCell ref="C7:K7"/>
  </mergeCells>
  <phoneticPr fontId="110" type="noConversion"/>
  <dataValidations count="1">
    <dataValidation showDropDown="1" showInputMessage="1" showErrorMessage="1" sqref="G32:H43 F10:G25"/>
  </dataValidations>
  <printOptions horizontalCentered="1" verticalCentered="1"/>
  <pageMargins left="0.39370078740157483" right="0.39370078740157483" top="0.39370078740157483" bottom="0.39370078740157483" header="0.19685039370078741" footer="0.19685039370078741"/>
  <pageSetup paperSize="9" scale="62" orientation="landscape" verticalDpi="601"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'Projekt-Info'!$C$12:$C$17</xm:f>
          </x14:formula1>
          <xm:sqref>D10:D25 D32:D43</xm:sqref>
        </x14:dataValidation>
        <x14:dataValidation type="list" allowBlank="1" showInputMessage="1" showErrorMessage="1">
          <x14:formula1>
            <xm:f>EF!$B$190:$B$194</xm:f>
          </x14:formula1>
          <xm:sqref>E10:E25</xm:sqref>
        </x14:dataValidation>
        <x14:dataValidation type="list" showInputMessage="1" showErrorMessage="1">
          <x14:formula1>
            <xm:f>EF!$B$197:$B$204</xm:f>
          </x14:formula1>
          <xm:sqref>E32:F43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P56"/>
  <sheetViews>
    <sheetView topLeftCell="E1" zoomScale="90" zoomScaleNormal="90" workbookViewId="0">
      <selection activeCell="F10" sqref="F10"/>
    </sheetView>
  </sheetViews>
  <sheetFormatPr baseColWidth="10" defaultColWidth="10.875" defaultRowHeight="14.25" outlineLevelCol="1"/>
  <cols>
    <col min="1" max="1" width="3.625" style="19" customWidth="1"/>
    <col min="2" max="2" width="8.625" style="19" customWidth="1"/>
    <col min="3" max="3" width="4.25" style="19" customWidth="1"/>
    <col min="4" max="4" width="14.25" style="19" customWidth="1"/>
    <col min="5" max="5" width="22.5" style="19" customWidth="1"/>
    <col min="6" max="6" width="15.125" style="19" customWidth="1"/>
    <col min="7" max="7" width="11.375" style="19" customWidth="1"/>
    <col min="8" max="8" width="25" style="19" customWidth="1" outlineLevel="1"/>
    <col min="9" max="9" width="27.875" style="19" customWidth="1" outlineLevel="1"/>
    <col min="10" max="10" width="27" style="19" customWidth="1" outlineLevel="1"/>
    <col min="11" max="11" width="18.625" style="19" customWidth="1"/>
    <col min="12" max="12" width="19.5" style="19" customWidth="1"/>
    <col min="13" max="13" width="18.625" style="19" customWidth="1"/>
    <col min="14" max="14" width="15.25" style="19" customWidth="1"/>
    <col min="15" max="15" width="8.625" style="19" customWidth="1"/>
    <col min="16" max="16" width="3.625" style="19" customWidth="1"/>
    <col min="17" max="16384" width="10.875" style="19"/>
  </cols>
  <sheetData>
    <row r="1" spans="1:16" ht="20.100000000000001" customHeight="1">
      <c r="A1" s="151"/>
      <c r="B1" s="151"/>
      <c r="C1" s="151"/>
      <c r="D1" s="151"/>
      <c r="E1" s="151"/>
      <c r="F1" s="151"/>
      <c r="G1" s="151"/>
      <c r="H1" s="151"/>
      <c r="I1" s="151"/>
      <c r="J1" s="151"/>
      <c r="K1" s="151"/>
      <c r="L1" s="151"/>
      <c r="M1" s="151"/>
      <c r="N1" s="151"/>
      <c r="O1" s="151"/>
      <c r="P1" s="151"/>
    </row>
    <row r="2" spans="1:16" ht="30" customHeight="1">
      <c r="A2" s="151"/>
      <c r="B2" s="14"/>
      <c r="C2" s="14"/>
      <c r="D2" s="14"/>
      <c r="E2" s="48"/>
      <c r="F2" s="48"/>
      <c r="G2" s="48"/>
      <c r="H2" s="48"/>
      <c r="I2" s="48"/>
      <c r="J2" s="51"/>
      <c r="K2" s="48"/>
      <c r="L2" s="48"/>
      <c r="M2" s="48"/>
      <c r="N2" s="48"/>
      <c r="O2" s="272">
        <f>Ref_Firma</f>
        <v>0</v>
      </c>
      <c r="P2" s="151"/>
    </row>
    <row r="3" spans="1:16" ht="23.25">
      <c r="A3" s="151"/>
      <c r="B3" s="14"/>
      <c r="C3" s="910" t="s">
        <v>589</v>
      </c>
      <c r="D3" s="910"/>
      <c r="E3" s="910"/>
      <c r="F3" s="910"/>
      <c r="G3" s="910"/>
      <c r="H3" s="910"/>
      <c r="I3" s="48"/>
      <c r="J3" s="51"/>
      <c r="K3" s="48"/>
      <c r="L3" s="48"/>
      <c r="M3" s="48"/>
      <c r="N3" s="48"/>
      <c r="O3" s="272">
        <f>Ref_Berichtsjahr</f>
        <v>0</v>
      </c>
      <c r="P3" s="151"/>
    </row>
    <row r="4" spans="1:16" ht="38.65" customHeight="1">
      <c r="A4" s="151"/>
      <c r="B4" s="48"/>
      <c r="C4" s="1297" t="s">
        <v>87</v>
      </c>
      <c r="D4" s="1297"/>
      <c r="E4" s="1297"/>
      <c r="F4" s="1297"/>
      <c r="G4" s="1297"/>
      <c r="H4" s="1297"/>
      <c r="I4" s="1297"/>
      <c r="J4" s="51"/>
      <c r="K4" s="50"/>
      <c r="L4" s="51"/>
      <c r="M4" s="51"/>
      <c r="N4" s="51"/>
      <c r="O4" s="51"/>
      <c r="P4" s="151"/>
    </row>
    <row r="5" spans="1:16" ht="8.25" customHeight="1">
      <c r="A5" s="151"/>
      <c r="B5" s="48"/>
      <c r="C5" s="48"/>
      <c r="D5" s="48"/>
      <c r="E5" s="50"/>
      <c r="F5" s="51"/>
      <c r="G5" s="51"/>
      <c r="H5" s="51"/>
      <c r="I5" s="51"/>
      <c r="J5" s="51"/>
      <c r="K5" s="50"/>
      <c r="L5" s="48"/>
      <c r="M5" s="48"/>
      <c r="N5" s="48"/>
      <c r="O5" s="51"/>
      <c r="P5" s="151"/>
    </row>
    <row r="6" spans="1:16" ht="15" thickBot="1">
      <c r="A6" s="151"/>
      <c r="B6" s="14"/>
      <c r="C6" s="14"/>
      <c r="D6" s="14"/>
      <c r="E6" s="14"/>
      <c r="F6" s="14"/>
      <c r="G6" s="14"/>
      <c r="H6" s="14"/>
      <c r="I6" s="14"/>
      <c r="J6" s="14"/>
      <c r="K6" s="14"/>
      <c r="L6" s="14"/>
      <c r="M6" s="14"/>
      <c r="N6" s="14"/>
      <c r="O6" s="14"/>
      <c r="P6" s="151"/>
    </row>
    <row r="7" spans="1:16" ht="33.75" customHeight="1" thickBot="1">
      <c r="A7" s="151"/>
      <c r="B7" s="14"/>
      <c r="C7" s="1292" t="s">
        <v>590</v>
      </c>
      <c r="D7" s="1292"/>
      <c r="E7" s="1292"/>
      <c r="F7" s="1292"/>
      <c r="G7" s="1292"/>
      <c r="H7" s="1292"/>
      <c r="I7" s="1292"/>
      <c r="J7" s="1293"/>
      <c r="K7" s="1076"/>
      <c r="L7" s="1076"/>
      <c r="M7" s="547" t="s">
        <v>90</v>
      </c>
      <c r="N7" s="547" t="s">
        <v>91</v>
      </c>
      <c r="O7" s="14"/>
      <c r="P7" s="151"/>
    </row>
    <row r="8" spans="1:16" ht="15" thickBot="1">
      <c r="A8" s="151"/>
      <c r="B8" s="14"/>
      <c r="C8" s="14"/>
      <c r="D8" s="14"/>
      <c r="E8" s="14"/>
      <c r="F8" s="14"/>
      <c r="G8" s="14"/>
      <c r="H8" s="14"/>
      <c r="I8" s="14"/>
      <c r="J8" s="14"/>
      <c r="K8" s="14"/>
      <c r="L8" s="583"/>
      <c r="M8" s="583"/>
      <c r="N8" s="583"/>
      <c r="O8" s="14"/>
      <c r="P8" s="151"/>
    </row>
    <row r="9" spans="1:16" ht="45.75" thickBot="1">
      <c r="A9" s="151"/>
      <c r="B9" s="14"/>
      <c r="C9" s="14"/>
      <c r="D9" s="275" t="s">
        <v>92</v>
      </c>
      <c r="E9" s="153" t="s">
        <v>93</v>
      </c>
      <c r="F9" s="153" t="s">
        <v>944</v>
      </c>
      <c r="G9" s="228" t="s">
        <v>95</v>
      </c>
      <c r="H9" s="156" t="s">
        <v>96</v>
      </c>
      <c r="I9" s="154" t="s">
        <v>97</v>
      </c>
      <c r="J9" s="182" t="s">
        <v>98</v>
      </c>
      <c r="K9" s="54" t="s">
        <v>32</v>
      </c>
      <c r="L9" s="558" t="s">
        <v>32</v>
      </c>
      <c r="M9" s="559" t="s">
        <v>34</v>
      </c>
      <c r="N9" s="560" t="s">
        <v>34</v>
      </c>
      <c r="O9" s="14"/>
      <c r="P9" s="151"/>
    </row>
    <row r="10" spans="1:16">
      <c r="A10" s="151"/>
      <c r="B10" s="14"/>
      <c r="C10" s="14"/>
      <c r="D10" s="294" t="s">
        <v>99</v>
      </c>
      <c r="E10" s="46" t="s">
        <v>99</v>
      </c>
      <c r="F10" s="44"/>
      <c r="G10" s="308">
        <f>IF($E10="",0,(IF(E10="Sonstiges","Individuell prüfen",VLOOKUP(E10,EF!$B:$F,2,FALSE))))</f>
        <v>0</v>
      </c>
      <c r="H10" s="150"/>
      <c r="I10" s="45"/>
      <c r="J10" s="33"/>
      <c r="K10" s="553">
        <f>IF($E10="",0,(IF(E10="Sonstiges","Individuell prüfen",VLOOKUP(E10,EF!$B:$F,5,FALSE))))</f>
        <v>0</v>
      </c>
      <c r="L10" s="548">
        <f t="shared" ref="L10:L33" si="0">K10*F10</f>
        <v>0</v>
      </c>
      <c r="M10" s="887">
        <f>IF($E10="",0,(IF($E10="Sonstiges","Individuell prüfen",VLOOKUP($E10,EF!$B:$H,7,FALSE))))</f>
        <v>0</v>
      </c>
      <c r="N10" s="683">
        <f t="shared" ref="N10:N32" si="1">M10*F10</f>
        <v>0</v>
      </c>
      <c r="O10" s="14"/>
      <c r="P10" s="151"/>
    </row>
    <row r="11" spans="1:16">
      <c r="A11" s="151"/>
      <c r="B11" s="14"/>
      <c r="C11" s="14"/>
      <c r="D11" s="306" t="s">
        <v>99</v>
      </c>
      <c r="E11" s="46" t="s">
        <v>99</v>
      </c>
      <c r="F11" s="812"/>
      <c r="G11" s="684">
        <f>IF($E11="",0,(IF(E11="Sonstiges","Individuell prüfen",VLOOKUP(E11,EF!$B:$F,2,FALSE))))</f>
        <v>0</v>
      </c>
      <c r="H11" s="888"/>
      <c r="I11" s="813"/>
      <c r="J11" s="682"/>
      <c r="K11" s="706">
        <f>IF($E11="",0,(IF(E11="Sonstiges","Individuell prüfen",VLOOKUP(E11,EF!$B:$F,5,FALSE))))</f>
        <v>0</v>
      </c>
      <c r="L11" s="686">
        <f t="shared" si="0"/>
        <v>0</v>
      </c>
      <c r="M11" s="887">
        <f>IF($E11="",0,(IF($E11="Sonstiges","Individuell prüfen",VLOOKUP($E11,EF!$B:$H,7,FALSE))))</f>
        <v>0</v>
      </c>
      <c r="N11" s="683">
        <f t="shared" si="1"/>
        <v>0</v>
      </c>
      <c r="O11" s="14"/>
      <c r="P11" s="151"/>
    </row>
    <row r="12" spans="1:16">
      <c r="A12" s="151"/>
      <c r="B12" s="14"/>
      <c r="C12" s="14"/>
      <c r="D12" s="306" t="s">
        <v>13</v>
      </c>
      <c r="E12" s="46" t="s">
        <v>99</v>
      </c>
      <c r="F12" s="812"/>
      <c r="G12" s="684">
        <f>IF($E12="",0,(IF(E12="Sonstiges","Individuell prüfen",VLOOKUP(E12,EF!$B:$F,2,FALSE))))</f>
        <v>0</v>
      </c>
      <c r="H12" s="888"/>
      <c r="I12" s="813"/>
      <c r="J12" s="682"/>
      <c r="K12" s="706">
        <f>IF($E12="",0,(IF(E12="Sonstiges","Individuell prüfen",VLOOKUP(E12,EF!$B:$F,5,FALSE))))</f>
        <v>0</v>
      </c>
      <c r="L12" s="686">
        <f t="shared" si="0"/>
        <v>0</v>
      </c>
      <c r="M12" s="887">
        <f>IF($E12="",0,(IF($E12="Sonstiges","Individuell prüfen",VLOOKUP($E12,EF!$B:$H,7,FALSE))))</f>
        <v>0</v>
      </c>
      <c r="N12" s="683">
        <f t="shared" si="1"/>
        <v>0</v>
      </c>
      <c r="O12" s="14"/>
      <c r="P12" s="151"/>
    </row>
    <row r="13" spans="1:16">
      <c r="A13" s="151"/>
      <c r="B13" s="14"/>
      <c r="C13" s="14"/>
      <c r="D13" s="306" t="s">
        <v>13</v>
      </c>
      <c r="E13" s="46" t="s">
        <v>99</v>
      </c>
      <c r="F13" s="812"/>
      <c r="G13" s="684">
        <f>IF($E13="",0,(IF(E13="Sonstiges","Individuell prüfen",VLOOKUP(E13,EF!$B:$F,2,FALSE))))</f>
        <v>0</v>
      </c>
      <c r="H13" s="888"/>
      <c r="I13" s="813"/>
      <c r="J13" s="682"/>
      <c r="K13" s="706">
        <f>IF($E13="",0,(IF(E13="Sonstiges","Individuell prüfen",VLOOKUP(E13,EF!$B:$F,5,FALSE))))</f>
        <v>0</v>
      </c>
      <c r="L13" s="686">
        <f t="shared" si="0"/>
        <v>0</v>
      </c>
      <c r="M13" s="887">
        <f>IF($E13="",0,(IF($E13="Sonstiges","Individuell prüfen",VLOOKUP($E13,EF!$B:$H,7,FALSE))))</f>
        <v>0</v>
      </c>
      <c r="N13" s="683">
        <f t="shared" si="1"/>
        <v>0</v>
      </c>
      <c r="O13" s="14"/>
      <c r="P13" s="151"/>
    </row>
    <row r="14" spans="1:16">
      <c r="A14" s="151"/>
      <c r="B14" s="14"/>
      <c r="C14" s="14"/>
      <c r="D14" s="306" t="s">
        <v>13</v>
      </c>
      <c r="E14" s="46" t="s">
        <v>99</v>
      </c>
      <c r="F14" s="812"/>
      <c r="G14" s="684">
        <f>IF($E14="",0,(IF(E14="Sonstiges","Individuell prüfen",VLOOKUP(E14,EF!$B:$F,2,FALSE))))</f>
        <v>0</v>
      </c>
      <c r="H14" s="888"/>
      <c r="I14" s="813"/>
      <c r="J14" s="682"/>
      <c r="K14" s="706">
        <f>IF($E14="",0,(IF(E14="Sonstiges","Individuell prüfen",VLOOKUP(E14,EF!$B:$F,5,FALSE))))</f>
        <v>0</v>
      </c>
      <c r="L14" s="686">
        <f t="shared" si="0"/>
        <v>0</v>
      </c>
      <c r="M14" s="887">
        <f>IF($E14="",0,(IF($E14="Sonstiges","Individuell prüfen",VLOOKUP($E14,EF!$B:$H,7,FALSE))))</f>
        <v>0</v>
      </c>
      <c r="N14" s="683">
        <f t="shared" si="1"/>
        <v>0</v>
      </c>
      <c r="O14" s="14"/>
      <c r="P14" s="151"/>
    </row>
    <row r="15" spans="1:16">
      <c r="A15" s="151"/>
      <c r="B15" s="14"/>
      <c r="C15" s="14"/>
      <c r="D15" s="306" t="s">
        <v>13</v>
      </c>
      <c r="E15" s="46" t="s">
        <v>99</v>
      </c>
      <c r="F15" s="812"/>
      <c r="G15" s="684">
        <f>IF($E15="",0,(IF(E15="Sonstiges","Individuell prüfen",VLOOKUP(E15,EF!$B:$F,2,FALSE))))</f>
        <v>0</v>
      </c>
      <c r="H15" s="888"/>
      <c r="I15" s="813"/>
      <c r="J15" s="682"/>
      <c r="K15" s="685">
        <f>IF($E15="",0,(IF(E15="Sonstiges","Individuell prüfen",VLOOKUP(E15,EF!$B:$F,5,FALSE))))</f>
        <v>0</v>
      </c>
      <c r="L15" s="686">
        <f t="shared" si="0"/>
        <v>0</v>
      </c>
      <c r="M15" s="887">
        <f>IF($E15="",0,(IF($E15="Sonstiges","Individuell prüfen",VLOOKUP($E15,EF!$B:$H,7,FALSE))))</f>
        <v>0</v>
      </c>
      <c r="N15" s="683">
        <f t="shared" si="1"/>
        <v>0</v>
      </c>
      <c r="O15" s="14"/>
      <c r="P15" s="151"/>
    </row>
    <row r="16" spans="1:16">
      <c r="A16" s="151"/>
      <c r="B16" s="14"/>
      <c r="C16" s="14"/>
      <c r="D16" s="306" t="s">
        <v>13</v>
      </c>
      <c r="E16" s="46" t="s">
        <v>99</v>
      </c>
      <c r="F16" s="812"/>
      <c r="G16" s="684">
        <f>IF($E16="",0,(IF(E16="Sonstiges","Individuell prüfen",VLOOKUP(E16,EF!$B:$F,2,FALSE))))</f>
        <v>0</v>
      </c>
      <c r="H16" s="888"/>
      <c r="I16" s="813"/>
      <c r="J16" s="682"/>
      <c r="K16" s="685">
        <f>IF($E16="",0,(IF(E16="Sonstiges","Individuell prüfen",VLOOKUP(E16,EF!$B:$F,5,FALSE))))</f>
        <v>0</v>
      </c>
      <c r="L16" s="686">
        <f t="shared" si="0"/>
        <v>0</v>
      </c>
      <c r="M16" s="887">
        <f>IF($E16="",0,(IF($E16="Sonstiges","Individuell prüfen",VLOOKUP($E16,EF!$B:$H,7,FALSE))))</f>
        <v>0</v>
      </c>
      <c r="N16" s="683">
        <f t="shared" si="1"/>
        <v>0</v>
      </c>
      <c r="O16" s="14"/>
      <c r="P16" s="151"/>
    </row>
    <row r="17" spans="1:16">
      <c r="A17" s="151"/>
      <c r="B17" s="14"/>
      <c r="C17" s="14"/>
      <c r="D17" s="306" t="s">
        <v>13</v>
      </c>
      <c r="E17" s="46" t="s">
        <v>99</v>
      </c>
      <c r="F17" s="812"/>
      <c r="G17" s="684">
        <f>IF($E17="",0,(IF(E17="Sonstiges","Individuell prüfen",VLOOKUP(E17,EF!$B:$F,2,FALSE))))</f>
        <v>0</v>
      </c>
      <c r="H17" s="888"/>
      <c r="I17" s="813"/>
      <c r="J17" s="682"/>
      <c r="K17" s="685">
        <f>IF($E17="",0,(IF(E17="Sonstiges","Individuell prüfen",VLOOKUP(E17,EF!$B:$F,5,FALSE))))</f>
        <v>0</v>
      </c>
      <c r="L17" s="686">
        <f t="shared" si="0"/>
        <v>0</v>
      </c>
      <c r="M17" s="887">
        <f>IF($E17="",0,(IF($E17="Sonstiges","Individuell prüfen",VLOOKUP($E17,EF!$B:$H,7,FALSE))))</f>
        <v>0</v>
      </c>
      <c r="N17" s="683">
        <f t="shared" si="1"/>
        <v>0</v>
      </c>
      <c r="O17" s="14"/>
      <c r="P17" s="151"/>
    </row>
    <row r="18" spans="1:16">
      <c r="A18" s="151"/>
      <c r="B18" s="14"/>
      <c r="C18" s="14"/>
      <c r="D18" s="306" t="s">
        <v>13</v>
      </c>
      <c r="E18" s="46" t="s">
        <v>99</v>
      </c>
      <c r="F18" s="812"/>
      <c r="G18" s="684">
        <f>IF($E18="",0,(IF(E18="Sonstiges","Individuell prüfen",VLOOKUP(E18,EF!$B:$F,2,FALSE))))</f>
        <v>0</v>
      </c>
      <c r="H18" s="888"/>
      <c r="I18" s="813"/>
      <c r="J18" s="682"/>
      <c r="K18" s="685">
        <f>IF($E18="",0,(IF(E18="Sonstiges","Individuell prüfen",VLOOKUP(E18,EF!$B:$F,5,FALSE))))</f>
        <v>0</v>
      </c>
      <c r="L18" s="686">
        <f t="shared" si="0"/>
        <v>0</v>
      </c>
      <c r="M18" s="887">
        <f>IF($E18="",0,(IF($E18="Sonstiges","Individuell prüfen",VLOOKUP($E18,EF!$B:$H,7,FALSE))))</f>
        <v>0</v>
      </c>
      <c r="N18" s="683">
        <f t="shared" si="1"/>
        <v>0</v>
      </c>
      <c r="O18" s="14"/>
      <c r="P18" s="151"/>
    </row>
    <row r="19" spans="1:16">
      <c r="A19" s="151"/>
      <c r="B19" s="14"/>
      <c r="C19" s="14"/>
      <c r="D19" s="306" t="s">
        <v>13</v>
      </c>
      <c r="E19" s="46" t="s">
        <v>99</v>
      </c>
      <c r="F19" s="812"/>
      <c r="G19" s="684">
        <f>IF($E19="",0,(IF(E19="Sonstiges","Individuell prüfen",VLOOKUP(E19,EF!$B:$F,2,FALSE))))</f>
        <v>0</v>
      </c>
      <c r="H19" s="888"/>
      <c r="I19" s="813"/>
      <c r="J19" s="682"/>
      <c r="K19" s="685">
        <f>IF($E19="",0,(IF(E19="Sonstiges","Individuell prüfen",VLOOKUP(E19,EF!$B:$F,5,FALSE))))</f>
        <v>0</v>
      </c>
      <c r="L19" s="686">
        <f t="shared" si="0"/>
        <v>0</v>
      </c>
      <c r="M19" s="887">
        <f>IF($E19="",0,(IF($E19="Sonstiges","Individuell prüfen",VLOOKUP($E19,EF!$B:$H,7,FALSE))))</f>
        <v>0</v>
      </c>
      <c r="N19" s="683">
        <f t="shared" si="1"/>
        <v>0</v>
      </c>
      <c r="O19" s="14"/>
      <c r="P19" s="151"/>
    </row>
    <row r="20" spans="1:16">
      <c r="A20" s="151"/>
      <c r="B20" s="14"/>
      <c r="C20" s="14"/>
      <c r="D20" s="306" t="s">
        <v>13</v>
      </c>
      <c r="E20" s="46" t="s">
        <v>99</v>
      </c>
      <c r="F20" s="812"/>
      <c r="G20" s="684">
        <f>IF($E20="",0,(IF(E20="Sonstiges","Individuell prüfen",VLOOKUP(E20,EF!$B:$F,2,FALSE))))</f>
        <v>0</v>
      </c>
      <c r="H20" s="888"/>
      <c r="I20" s="813"/>
      <c r="J20" s="682"/>
      <c r="K20" s="685">
        <f>IF($E20="",0,(IF(E20="Sonstiges","Individuell prüfen",VLOOKUP(E20,EF!$B:$F,5,FALSE))))</f>
        <v>0</v>
      </c>
      <c r="L20" s="686">
        <f t="shared" si="0"/>
        <v>0</v>
      </c>
      <c r="M20" s="887">
        <f>IF($E20="",0,(IF($E20="Sonstiges","Individuell prüfen",VLOOKUP($E20,EF!$B:$H,7,FALSE))))</f>
        <v>0</v>
      </c>
      <c r="N20" s="683">
        <f t="shared" si="1"/>
        <v>0</v>
      </c>
      <c r="O20" s="14"/>
      <c r="P20" s="151"/>
    </row>
    <row r="21" spans="1:16">
      <c r="A21" s="151"/>
      <c r="B21" s="14"/>
      <c r="C21" s="14"/>
      <c r="D21" s="306" t="s">
        <v>13</v>
      </c>
      <c r="E21" s="46" t="s">
        <v>99</v>
      </c>
      <c r="F21" s="812"/>
      <c r="G21" s="684">
        <f>IF($E21="",0,(IF(E21="Sonstiges","Individuell prüfen",VLOOKUP(E21,EF!$B:$F,2,FALSE))))</f>
        <v>0</v>
      </c>
      <c r="H21" s="888"/>
      <c r="I21" s="813"/>
      <c r="J21" s="682"/>
      <c r="K21" s="685">
        <f>IF($E21="",0,(IF(E21="Sonstiges","Individuell prüfen",VLOOKUP(E21,EF!$B:$F,5,FALSE))))</f>
        <v>0</v>
      </c>
      <c r="L21" s="686">
        <f t="shared" si="0"/>
        <v>0</v>
      </c>
      <c r="M21" s="887">
        <f>IF($E21="",0,(IF($E21="Sonstiges","Individuell prüfen",VLOOKUP($E21,EF!$B:$H,7,FALSE))))</f>
        <v>0</v>
      </c>
      <c r="N21" s="683">
        <f t="shared" si="1"/>
        <v>0</v>
      </c>
      <c r="O21" s="14"/>
      <c r="P21" s="151"/>
    </row>
    <row r="22" spans="1:16">
      <c r="A22" s="151"/>
      <c r="B22" s="14"/>
      <c r="C22" s="14"/>
      <c r="D22" s="306" t="s">
        <v>13</v>
      </c>
      <c r="E22" s="46" t="s">
        <v>99</v>
      </c>
      <c r="F22" s="812"/>
      <c r="G22" s="684">
        <f>IF($E22="",0,(IF(E22="Sonstiges","Individuell prüfen",VLOOKUP(E22,EF!$B:$F,2,FALSE))))</f>
        <v>0</v>
      </c>
      <c r="H22" s="888"/>
      <c r="I22" s="813"/>
      <c r="J22" s="682"/>
      <c r="K22" s="685">
        <f>IF($E22="",0,(IF(E22="Sonstiges","Individuell prüfen",VLOOKUP(E22,EF!$B:$F,5,FALSE))))</f>
        <v>0</v>
      </c>
      <c r="L22" s="686">
        <f t="shared" si="0"/>
        <v>0</v>
      </c>
      <c r="M22" s="887">
        <f>IF($E22="",0,(IF($E22="Sonstiges","Individuell prüfen",VLOOKUP($E22,EF!$B:$H,7,FALSE))))</f>
        <v>0</v>
      </c>
      <c r="N22" s="683">
        <f t="shared" si="1"/>
        <v>0</v>
      </c>
      <c r="O22" s="14"/>
      <c r="P22" s="151"/>
    </row>
    <row r="23" spans="1:16">
      <c r="A23" s="151"/>
      <c r="B23" s="14"/>
      <c r="C23" s="14"/>
      <c r="D23" s="306" t="s">
        <v>13</v>
      </c>
      <c r="E23" s="46" t="s">
        <v>99</v>
      </c>
      <c r="F23" s="816"/>
      <c r="G23" s="684">
        <f>IF($E23="",0,(IF(E23="Sonstiges","Individuell prüfen",VLOOKUP(E23,EF!$B:$F,2,FALSE))))</f>
        <v>0</v>
      </c>
      <c r="H23" s="890"/>
      <c r="I23" s="817"/>
      <c r="J23" s="687"/>
      <c r="K23" s="685">
        <f>IF($E23="",0,(IF(E23="Sonstiges","Individuell prüfen",VLOOKUP(E23,EF!$B:$F,5,FALSE))))</f>
        <v>0</v>
      </c>
      <c r="L23" s="686">
        <f t="shared" si="0"/>
        <v>0</v>
      </c>
      <c r="M23" s="887">
        <f>IF($E23="",0,(IF($E23="Sonstiges","Individuell prüfen",VLOOKUP($E23,EF!$B:$H,7,FALSE))))</f>
        <v>0</v>
      </c>
      <c r="N23" s="683">
        <f t="shared" si="1"/>
        <v>0</v>
      </c>
      <c r="O23" s="14"/>
      <c r="P23" s="151"/>
    </row>
    <row r="24" spans="1:16">
      <c r="A24" s="151"/>
      <c r="B24" s="14"/>
      <c r="C24" s="14"/>
      <c r="D24" s="306" t="s">
        <v>13</v>
      </c>
      <c r="E24" s="46" t="s">
        <v>99</v>
      </c>
      <c r="F24" s="816"/>
      <c r="G24" s="684">
        <f>IF($E24="",0,(IF(E24="Sonstiges","Individuell prüfen",VLOOKUP(E24,EF!$B:$F,2,FALSE))))</f>
        <v>0</v>
      </c>
      <c r="H24" s="890"/>
      <c r="I24" s="817"/>
      <c r="J24" s="687"/>
      <c r="K24" s="685">
        <f>IF($E24="",0,(IF(E24="Sonstiges","Individuell prüfen",VLOOKUP(E24,EF!$B:$F,5,FALSE))))</f>
        <v>0</v>
      </c>
      <c r="L24" s="686">
        <f t="shared" si="0"/>
        <v>0</v>
      </c>
      <c r="M24" s="887">
        <f>IF($E24="",0,(IF($E24="Sonstiges","Individuell prüfen",VLOOKUP($E24,EF!$B:$H,7,FALSE))))</f>
        <v>0</v>
      </c>
      <c r="N24" s="683">
        <f t="shared" si="1"/>
        <v>0</v>
      </c>
      <c r="O24" s="14"/>
      <c r="P24" s="151"/>
    </row>
    <row r="25" spans="1:16">
      <c r="A25" s="151"/>
      <c r="B25" s="14"/>
      <c r="C25" s="14"/>
      <c r="D25" s="306" t="s">
        <v>13</v>
      </c>
      <c r="E25" s="46" t="s">
        <v>99</v>
      </c>
      <c r="F25" s="816"/>
      <c r="G25" s="684">
        <f>IF($E25="",0,(IF(E25="Sonstiges","Individuell prüfen",VLOOKUP(E25,EF!$B:$F,2,FALSE))))</f>
        <v>0</v>
      </c>
      <c r="H25" s="890"/>
      <c r="I25" s="817"/>
      <c r="J25" s="687"/>
      <c r="K25" s="685">
        <f>IF($E25="",0,(IF(E25="Sonstiges","Individuell prüfen",VLOOKUP(E25,EF!$B:$F,5,FALSE))))</f>
        <v>0</v>
      </c>
      <c r="L25" s="686">
        <f t="shared" si="0"/>
        <v>0</v>
      </c>
      <c r="M25" s="887">
        <f>IF($E25="",0,(IF($E25="Sonstiges","Individuell prüfen",VLOOKUP($E25,EF!$B:$H,7,FALSE))))</f>
        <v>0</v>
      </c>
      <c r="N25" s="683">
        <f t="shared" si="1"/>
        <v>0</v>
      </c>
      <c r="O25" s="14"/>
      <c r="P25" s="151"/>
    </row>
    <row r="26" spans="1:16">
      <c r="A26" s="151"/>
      <c r="B26" s="14"/>
      <c r="C26" s="14"/>
      <c r="D26" s="306" t="s">
        <v>13</v>
      </c>
      <c r="E26" s="46" t="s">
        <v>99</v>
      </c>
      <c r="F26" s="816"/>
      <c r="G26" s="684">
        <f>IF($E26="",0,(IF(E26="Sonstiges","Individuell prüfen",VLOOKUP(E26,EF!$B:$F,2,FALSE))))</f>
        <v>0</v>
      </c>
      <c r="H26" s="890"/>
      <c r="I26" s="817"/>
      <c r="J26" s="687"/>
      <c r="K26" s="685">
        <f>IF($E26="",0,(IF(E26="Sonstiges","Individuell prüfen",VLOOKUP(E26,EF!$B:$F,5,FALSE))))</f>
        <v>0</v>
      </c>
      <c r="L26" s="686">
        <f t="shared" si="0"/>
        <v>0</v>
      </c>
      <c r="M26" s="887">
        <f>IF($E26="",0,(IF($E26="Sonstiges","Individuell prüfen",VLOOKUP($E26,EF!$B:$H,7,FALSE))))</f>
        <v>0</v>
      </c>
      <c r="N26" s="683">
        <f t="shared" si="1"/>
        <v>0</v>
      </c>
      <c r="O26" s="14"/>
      <c r="P26" s="151"/>
    </row>
    <row r="27" spans="1:16">
      <c r="A27" s="151"/>
      <c r="B27" s="14"/>
      <c r="C27" s="14"/>
      <c r="D27" s="306" t="s">
        <v>13</v>
      </c>
      <c r="E27" s="46" t="s">
        <v>99</v>
      </c>
      <c r="F27" s="816"/>
      <c r="G27" s="684">
        <f>IF($E27="",0,(IF(E27="Sonstiges","Individuell prüfen",VLOOKUP(E27,EF!$B:$F,2,FALSE))))</f>
        <v>0</v>
      </c>
      <c r="H27" s="888"/>
      <c r="I27" s="813"/>
      <c r="J27" s="682"/>
      <c r="K27" s="685">
        <f>IF($E27="",0,(IF(E27="Sonstiges","Individuell prüfen",VLOOKUP(E27,EF!$B:$F,5,FALSE))))</f>
        <v>0</v>
      </c>
      <c r="L27" s="686">
        <f t="shared" si="0"/>
        <v>0</v>
      </c>
      <c r="M27" s="887">
        <f>IF($E27="",0,(IF($E27="Sonstiges","Individuell prüfen",VLOOKUP($E27,EF!$B:$H,7,FALSE))))</f>
        <v>0</v>
      </c>
      <c r="N27" s="683">
        <f t="shared" si="1"/>
        <v>0</v>
      </c>
      <c r="O27" s="14"/>
      <c r="P27" s="151"/>
    </row>
    <row r="28" spans="1:16">
      <c r="A28" s="151"/>
      <c r="B28" s="14"/>
      <c r="C28" s="14"/>
      <c r="D28" s="306" t="s">
        <v>13</v>
      </c>
      <c r="E28" s="46" t="s">
        <v>99</v>
      </c>
      <c r="F28" s="816"/>
      <c r="G28" s="684">
        <f>IF($E28="",0,(IF(E28="Sonstiges","Individuell prüfen",VLOOKUP(E28,EF!$B:$F,2,FALSE))))</f>
        <v>0</v>
      </c>
      <c r="H28" s="888"/>
      <c r="I28" s="813"/>
      <c r="J28" s="682"/>
      <c r="K28" s="685">
        <f>IF($E28="",0,(IF(E28="Sonstiges","Individuell prüfen",VLOOKUP(E28,EF!$B:$F,5,FALSE))))</f>
        <v>0</v>
      </c>
      <c r="L28" s="686">
        <f t="shared" si="0"/>
        <v>0</v>
      </c>
      <c r="M28" s="887">
        <f>IF($E28="",0,(IF($E28="Sonstiges","Individuell prüfen",VLOOKUP($E28,EF!$B:$H,7,FALSE))))</f>
        <v>0</v>
      </c>
      <c r="N28" s="683">
        <f t="shared" si="1"/>
        <v>0</v>
      </c>
      <c r="O28" s="14"/>
      <c r="P28" s="151"/>
    </row>
    <row r="29" spans="1:16">
      <c r="A29" s="151"/>
      <c r="B29" s="14"/>
      <c r="C29" s="14"/>
      <c r="D29" s="306" t="s">
        <v>13</v>
      </c>
      <c r="E29" s="46" t="s">
        <v>99</v>
      </c>
      <c r="F29" s="816"/>
      <c r="G29" s="684">
        <f>IF($E29="",0,(IF(E29="Sonstiges","Individuell prüfen",VLOOKUP(E29,EF!$B:$F,2,FALSE))))</f>
        <v>0</v>
      </c>
      <c r="H29" s="888"/>
      <c r="I29" s="813"/>
      <c r="J29" s="682"/>
      <c r="K29" s="685">
        <f>IF($E29="",0,(IF(E29="Sonstiges","Individuell prüfen",VLOOKUP(E29,EF!$B:$F,5,FALSE))))</f>
        <v>0</v>
      </c>
      <c r="L29" s="686">
        <f t="shared" si="0"/>
        <v>0</v>
      </c>
      <c r="M29" s="887">
        <f>IF($E29="",0,(IF($E29="Sonstiges","Individuell prüfen",VLOOKUP($E29,EF!$B:$H,7,FALSE))))</f>
        <v>0</v>
      </c>
      <c r="N29" s="683">
        <f t="shared" si="1"/>
        <v>0</v>
      </c>
      <c r="O29" s="14"/>
      <c r="P29" s="151"/>
    </row>
    <row r="30" spans="1:16">
      <c r="A30" s="151"/>
      <c r="B30" s="14"/>
      <c r="C30" s="14"/>
      <c r="D30" s="306" t="s">
        <v>13</v>
      </c>
      <c r="E30" s="46" t="s">
        <v>99</v>
      </c>
      <c r="F30" s="816"/>
      <c r="G30" s="684">
        <f>IF($E30="",0,(IF(E30="Sonstiges","Individuell prüfen",VLOOKUP(E30,EF!$B:$F,2,FALSE))))</f>
        <v>0</v>
      </c>
      <c r="H30" s="888"/>
      <c r="I30" s="813"/>
      <c r="J30" s="682"/>
      <c r="K30" s="685">
        <f>IF($E30="",0,(IF(E30="Sonstiges","Individuell prüfen",VLOOKUP(E30,EF!$B:$F,5,FALSE))))</f>
        <v>0</v>
      </c>
      <c r="L30" s="686">
        <f t="shared" si="0"/>
        <v>0</v>
      </c>
      <c r="M30" s="887">
        <f>IF($E30="",0,(IF($E30="Sonstiges","Individuell prüfen",VLOOKUP($E30,EF!$B:$H,7,FALSE))))</f>
        <v>0</v>
      </c>
      <c r="N30" s="683">
        <f t="shared" si="1"/>
        <v>0</v>
      </c>
      <c r="O30" s="14"/>
      <c r="P30" s="151"/>
    </row>
    <row r="31" spans="1:16">
      <c r="A31" s="151"/>
      <c r="B31" s="14"/>
      <c r="C31" s="14"/>
      <c r="D31" s="306" t="s">
        <v>13</v>
      </c>
      <c r="E31" s="46" t="s">
        <v>99</v>
      </c>
      <c r="F31" s="816"/>
      <c r="G31" s="684">
        <f>IF($E31="",0,(IF(E31="Sonstiges","Individuell prüfen",VLOOKUP(E31,EF!$B:$F,2,FALSE))))</f>
        <v>0</v>
      </c>
      <c r="H31" s="888"/>
      <c r="I31" s="813"/>
      <c r="J31" s="682"/>
      <c r="K31" s="685">
        <f>IF($E31="",0,(IF(E31="Sonstiges","Individuell prüfen",VLOOKUP(E31,EF!$B:$F,5,FALSE))))</f>
        <v>0</v>
      </c>
      <c r="L31" s="686">
        <f t="shared" si="0"/>
        <v>0</v>
      </c>
      <c r="M31" s="887">
        <f>IF($E31="",0,(IF($E31="Sonstiges","Individuell prüfen",VLOOKUP($E31,EF!$B:$H,7,FALSE))))</f>
        <v>0</v>
      </c>
      <c r="N31" s="683">
        <f t="shared" si="1"/>
        <v>0</v>
      </c>
      <c r="O31" s="14"/>
      <c r="P31" s="151"/>
    </row>
    <row r="32" spans="1:16">
      <c r="A32" s="151"/>
      <c r="B32" s="14"/>
      <c r="C32" s="14"/>
      <c r="D32" s="306" t="s">
        <v>13</v>
      </c>
      <c r="E32" s="46" t="s">
        <v>99</v>
      </c>
      <c r="F32" s="816"/>
      <c r="G32" s="684">
        <f>IF($E32="",0,(IF(E32="Sonstiges","Individuell prüfen",VLOOKUP(E32,EF!$B:$F,2,FALSE))))</f>
        <v>0</v>
      </c>
      <c r="H32" s="888"/>
      <c r="I32" s="813"/>
      <c r="J32" s="682"/>
      <c r="K32" s="685">
        <f>IF($E32="",0,(IF(E32="Sonstiges","Individuell prüfen",VLOOKUP(E32,EF!$B:$F,5,FALSE))))</f>
        <v>0</v>
      </c>
      <c r="L32" s="686">
        <f t="shared" si="0"/>
        <v>0</v>
      </c>
      <c r="M32" s="887">
        <f>IF($E32="",0,(IF($E32="Sonstiges","Individuell prüfen",VLOOKUP($E32,EF!$B:$H,7,FALSE))))</f>
        <v>0</v>
      </c>
      <c r="N32" s="683">
        <f t="shared" si="1"/>
        <v>0</v>
      </c>
      <c r="O32" s="14"/>
      <c r="P32" s="151"/>
    </row>
    <row r="33" spans="1:16" ht="15" thickBot="1">
      <c r="A33" s="151"/>
      <c r="B33" s="14"/>
      <c r="C33" s="14"/>
      <c r="D33" s="307" t="s">
        <v>13</v>
      </c>
      <c r="E33" s="47" t="s">
        <v>99</v>
      </c>
      <c r="F33" s="43"/>
      <c r="G33" s="309">
        <f>IF($E33="",0,(IF(E33="Sonstiges","Individuell prüfen",VLOOKUP(E33,EF!$B:$F,2,FALSE))))</f>
        <v>0</v>
      </c>
      <c r="H33" s="61"/>
      <c r="I33" s="38"/>
      <c r="J33" s="39"/>
      <c r="K33" s="304">
        <f>IF($E33="",0,(IF(E33="Sonstiges","Individuell prüfen",VLOOKUP(E33,EF!$B:$F,5,FALSE))))</f>
        <v>0</v>
      </c>
      <c r="L33" s="550">
        <f t="shared" si="0"/>
        <v>0</v>
      </c>
      <c r="M33" s="887">
        <f>IF($E32="",0,(IF($E32="Sonstiges","Individuell prüfen",VLOOKUP($E32,EF!$B:$H,7,FALSE))))</f>
        <v>0</v>
      </c>
      <c r="N33" s="683">
        <f>M33*F32</f>
        <v>0</v>
      </c>
      <c r="O33" s="14"/>
      <c r="P33" s="151"/>
    </row>
    <row r="34" spans="1:16" ht="15" thickBot="1">
      <c r="A34" s="151"/>
      <c r="B34" s="14"/>
      <c r="C34" s="14"/>
      <c r="D34" s="14" t="s">
        <v>100</v>
      </c>
      <c r="E34" s="14"/>
      <c r="F34" s="14"/>
      <c r="G34" s="14"/>
      <c r="H34" s="14"/>
      <c r="I34" s="14"/>
      <c r="J34" s="14"/>
      <c r="K34" s="14"/>
      <c r="L34" s="1049">
        <f>SUM(L10:L33)</f>
        <v>0</v>
      </c>
      <c r="M34" s="1040"/>
      <c r="N34" s="1042">
        <f>SUM(N10:N33)</f>
        <v>0</v>
      </c>
      <c r="O34" s="14"/>
      <c r="P34" s="151"/>
    </row>
    <row r="35" spans="1:16">
      <c r="A35" s="151"/>
      <c r="B35" s="14"/>
      <c r="C35" s="14"/>
      <c r="D35" s="14"/>
      <c r="E35" s="14"/>
      <c r="F35" s="14"/>
      <c r="G35" s="14"/>
      <c r="H35" s="14"/>
      <c r="I35" s="14"/>
      <c r="J35" s="14"/>
      <c r="K35" s="14"/>
      <c r="L35" s="14"/>
      <c r="M35" s="14"/>
      <c r="N35" s="14"/>
      <c r="O35" s="14"/>
      <c r="P35" s="151"/>
    </row>
    <row r="36" spans="1:16">
      <c r="A36" s="151"/>
      <c r="B36" s="14"/>
      <c r="C36" s="14"/>
      <c r="D36" s="14"/>
      <c r="E36" s="14"/>
      <c r="F36" s="14"/>
      <c r="G36" s="14"/>
      <c r="H36" s="14"/>
      <c r="I36" s="14"/>
      <c r="J36" s="14"/>
      <c r="K36" s="14"/>
      <c r="L36" s="14"/>
      <c r="M36" s="14"/>
      <c r="N36" s="14"/>
      <c r="O36" s="14"/>
      <c r="P36" s="151"/>
    </row>
    <row r="37" spans="1:16" ht="33" customHeight="1">
      <c r="A37" s="151"/>
      <c r="B37" s="14"/>
      <c r="C37" s="1317" t="s">
        <v>101</v>
      </c>
      <c r="D37" s="1317"/>
      <c r="E37" s="1317"/>
      <c r="F37" s="1317"/>
      <c r="G37" s="1317"/>
      <c r="H37" s="1317"/>
      <c r="I37" s="1317"/>
      <c r="J37" s="1317"/>
      <c r="K37" s="14"/>
      <c r="L37" s="14"/>
      <c r="M37" s="14"/>
      <c r="N37" s="14"/>
      <c r="O37" s="14"/>
      <c r="P37" s="151"/>
    </row>
    <row r="38" spans="1:16" ht="15" thickBot="1">
      <c r="A38" s="151"/>
      <c r="B38" s="14"/>
      <c r="C38" s="14"/>
      <c r="D38" s="14"/>
      <c r="E38" s="14"/>
      <c r="F38" s="14"/>
      <c r="G38" s="14"/>
      <c r="H38" s="14"/>
      <c r="I38" s="14"/>
      <c r="J38" s="14"/>
      <c r="K38" s="14"/>
      <c r="L38" s="14"/>
      <c r="M38" s="14"/>
      <c r="N38" s="14"/>
      <c r="O38" s="14"/>
      <c r="P38" s="151"/>
    </row>
    <row r="39" spans="1:16" ht="104.25" customHeight="1" thickBot="1">
      <c r="A39" s="151"/>
      <c r="B39" s="14"/>
      <c r="C39" s="14"/>
      <c r="D39" s="275" t="s">
        <v>92</v>
      </c>
      <c r="E39" s="153" t="s">
        <v>93</v>
      </c>
      <c r="F39" s="153" t="s">
        <v>102</v>
      </c>
      <c r="G39" s="228" t="s">
        <v>95</v>
      </c>
      <c r="H39" s="156" t="s">
        <v>96</v>
      </c>
      <c r="I39" s="154" t="s">
        <v>97</v>
      </c>
      <c r="J39" s="182" t="s">
        <v>98</v>
      </c>
      <c r="K39" s="14"/>
      <c r="L39" s="14"/>
      <c r="M39" s="14"/>
      <c r="N39" s="14"/>
      <c r="O39" s="14"/>
      <c r="P39" s="151"/>
    </row>
    <row r="40" spans="1:16">
      <c r="A40" s="151"/>
      <c r="B40" s="14"/>
      <c r="C40" s="14"/>
      <c r="D40" s="294" t="s">
        <v>99</v>
      </c>
      <c r="E40" s="46" t="s">
        <v>99</v>
      </c>
      <c r="F40" s="594"/>
      <c r="G40" s="308">
        <v>0</v>
      </c>
      <c r="H40" s="595"/>
      <c r="I40" s="596"/>
      <c r="J40" s="597"/>
      <c r="K40" s="14"/>
      <c r="L40" s="14"/>
      <c r="M40" s="14"/>
      <c r="N40" s="14"/>
      <c r="O40" s="14"/>
      <c r="P40" s="151"/>
    </row>
    <row r="41" spans="1:16">
      <c r="A41" s="151"/>
      <c r="B41" s="14"/>
      <c r="C41" s="14"/>
      <c r="D41" s="306" t="s">
        <v>99</v>
      </c>
      <c r="E41" s="46" t="s">
        <v>99</v>
      </c>
      <c r="F41" s="818"/>
      <c r="G41" s="684">
        <v>0</v>
      </c>
      <c r="H41" s="891"/>
      <c r="I41" s="819"/>
      <c r="J41" s="688"/>
      <c r="K41" s="14"/>
      <c r="L41" s="14"/>
      <c r="M41" s="14"/>
      <c r="N41" s="14"/>
      <c r="O41" s="14"/>
      <c r="P41" s="151"/>
    </row>
    <row r="42" spans="1:16">
      <c r="A42" s="151"/>
      <c r="B42" s="14"/>
      <c r="C42" s="14"/>
      <c r="D42" s="306" t="s">
        <v>99</v>
      </c>
      <c r="E42" s="46" t="s">
        <v>99</v>
      </c>
      <c r="F42" s="818"/>
      <c r="G42" s="684">
        <v>0</v>
      </c>
      <c r="H42" s="891"/>
      <c r="I42" s="819"/>
      <c r="J42" s="688"/>
      <c r="K42" s="14"/>
      <c r="L42" s="14"/>
      <c r="M42" s="14"/>
      <c r="N42" s="14"/>
      <c r="O42" s="14"/>
      <c r="P42" s="151"/>
    </row>
    <row r="43" spans="1:16">
      <c r="A43" s="151"/>
      <c r="B43" s="14"/>
      <c r="C43" s="14"/>
      <c r="D43" s="306" t="s">
        <v>99</v>
      </c>
      <c r="E43" s="46" t="s">
        <v>99</v>
      </c>
      <c r="F43" s="818"/>
      <c r="G43" s="684">
        <v>0</v>
      </c>
      <c r="H43" s="891"/>
      <c r="I43" s="819"/>
      <c r="J43" s="688"/>
      <c r="K43" s="14"/>
      <c r="L43" s="14"/>
      <c r="M43" s="14"/>
      <c r="N43" s="14"/>
      <c r="O43" s="14"/>
      <c r="P43" s="151"/>
    </row>
    <row r="44" spans="1:16">
      <c r="A44" s="151"/>
      <c r="B44" s="14"/>
      <c r="C44" s="14"/>
      <c r="D44" s="306" t="s">
        <v>99</v>
      </c>
      <c r="E44" s="46" t="s">
        <v>99</v>
      </c>
      <c r="F44" s="818"/>
      <c r="G44" s="684">
        <v>0</v>
      </c>
      <c r="H44" s="891"/>
      <c r="I44" s="819"/>
      <c r="J44" s="688"/>
      <c r="K44" s="14"/>
      <c r="L44" s="14"/>
      <c r="M44" s="14"/>
      <c r="N44" s="14"/>
      <c r="O44" s="14"/>
      <c r="P44" s="151"/>
    </row>
    <row r="45" spans="1:16">
      <c r="A45" s="151"/>
      <c r="B45" s="14"/>
      <c r="C45" s="14"/>
      <c r="D45" s="306" t="s">
        <v>99</v>
      </c>
      <c r="E45" s="46" t="s">
        <v>99</v>
      </c>
      <c r="F45" s="818"/>
      <c r="G45" s="684">
        <v>0</v>
      </c>
      <c r="H45" s="891"/>
      <c r="I45" s="819"/>
      <c r="J45" s="688"/>
      <c r="K45" s="14"/>
      <c r="L45" s="14"/>
      <c r="M45" s="14"/>
      <c r="N45" s="14"/>
      <c r="O45" s="14"/>
      <c r="P45" s="151"/>
    </row>
    <row r="46" spans="1:16">
      <c r="A46" s="151"/>
      <c r="B46" s="14"/>
      <c r="C46" s="14"/>
      <c r="D46" s="306" t="s">
        <v>99</v>
      </c>
      <c r="E46" s="46" t="s">
        <v>99</v>
      </c>
      <c r="F46" s="818"/>
      <c r="G46" s="684">
        <v>0</v>
      </c>
      <c r="H46" s="891"/>
      <c r="I46" s="819"/>
      <c r="J46" s="688"/>
      <c r="K46" s="14"/>
      <c r="L46" s="14"/>
      <c r="M46" s="14"/>
      <c r="N46" s="14"/>
      <c r="O46" s="14"/>
      <c r="P46" s="151"/>
    </row>
    <row r="47" spans="1:16">
      <c r="A47" s="151"/>
      <c r="B47" s="14"/>
      <c r="C47" s="14"/>
      <c r="D47" s="306" t="s">
        <v>99</v>
      </c>
      <c r="E47" s="46" t="s">
        <v>99</v>
      </c>
      <c r="F47" s="818"/>
      <c r="G47" s="684">
        <v>0</v>
      </c>
      <c r="H47" s="891"/>
      <c r="I47" s="819"/>
      <c r="J47" s="688"/>
      <c r="K47" s="14"/>
      <c r="L47" s="14"/>
      <c r="M47" s="14"/>
      <c r="N47" s="14"/>
      <c r="O47" s="14"/>
      <c r="P47" s="151"/>
    </row>
    <row r="48" spans="1:16">
      <c r="A48" s="151"/>
      <c r="B48" s="14"/>
      <c r="C48" s="14"/>
      <c r="D48" s="306" t="s">
        <v>99</v>
      </c>
      <c r="E48" s="46" t="s">
        <v>99</v>
      </c>
      <c r="F48" s="818"/>
      <c r="G48" s="684">
        <v>0</v>
      </c>
      <c r="H48" s="891"/>
      <c r="I48" s="819"/>
      <c r="J48" s="688"/>
      <c r="K48" s="14"/>
      <c r="L48" s="14"/>
      <c r="M48" s="14"/>
      <c r="N48" s="14"/>
      <c r="O48" s="14"/>
      <c r="P48" s="151"/>
    </row>
    <row r="49" spans="1:16">
      <c r="A49" s="151"/>
      <c r="B49" s="14"/>
      <c r="C49" s="14"/>
      <c r="D49" s="306" t="s">
        <v>99</v>
      </c>
      <c r="E49" s="46" t="s">
        <v>99</v>
      </c>
      <c r="F49" s="818"/>
      <c r="G49" s="684">
        <v>0</v>
      </c>
      <c r="H49" s="891"/>
      <c r="I49" s="819"/>
      <c r="J49" s="688"/>
      <c r="K49" s="14"/>
      <c r="L49" s="14"/>
      <c r="M49" s="14"/>
      <c r="N49" s="14"/>
      <c r="O49" s="14"/>
      <c r="P49" s="151"/>
    </row>
    <row r="50" spans="1:16">
      <c r="A50" s="151"/>
      <c r="B50" s="14"/>
      <c r="C50" s="14"/>
      <c r="D50" s="306" t="s">
        <v>99</v>
      </c>
      <c r="E50" s="46" t="s">
        <v>99</v>
      </c>
      <c r="F50" s="818"/>
      <c r="G50" s="684">
        <v>0</v>
      </c>
      <c r="H50" s="891"/>
      <c r="I50" s="819"/>
      <c r="J50" s="688"/>
      <c r="K50" s="14"/>
      <c r="L50" s="14"/>
      <c r="M50" s="14"/>
      <c r="N50" s="14"/>
      <c r="O50" s="14"/>
      <c r="P50" s="151"/>
    </row>
    <row r="51" spans="1:16" ht="15" thickBot="1">
      <c r="A51" s="151"/>
      <c r="B51" s="14"/>
      <c r="C51" s="14"/>
      <c r="D51" s="307" t="s">
        <v>99</v>
      </c>
      <c r="E51" s="598" t="s">
        <v>99</v>
      </c>
      <c r="F51" s="599"/>
      <c r="G51" s="309">
        <v>0</v>
      </c>
      <c r="H51" s="600"/>
      <c r="I51" s="601"/>
      <c r="J51" s="602"/>
      <c r="K51" s="14"/>
      <c r="L51" s="14"/>
      <c r="M51" s="14"/>
      <c r="N51" s="14"/>
      <c r="O51" s="14"/>
      <c r="P51" s="151"/>
    </row>
    <row r="52" spans="1:16">
      <c r="A52" s="151"/>
      <c r="B52" s="14"/>
      <c r="C52" s="14"/>
      <c r="D52" s="14" t="s">
        <v>103</v>
      </c>
      <c r="E52" s="14"/>
      <c r="F52" s="14"/>
      <c r="G52" s="14"/>
      <c r="H52" s="14"/>
      <c r="I52" s="14"/>
      <c r="J52" s="14"/>
      <c r="K52" s="14"/>
      <c r="L52" s="14"/>
      <c r="M52" s="14"/>
      <c r="N52" s="14"/>
      <c r="O52" s="14"/>
      <c r="P52" s="151"/>
    </row>
    <row r="53" spans="1:16">
      <c r="A53" s="151"/>
      <c r="B53" s="14"/>
      <c r="C53" s="14"/>
      <c r="D53" s="14"/>
      <c r="E53" s="14"/>
      <c r="F53" s="14"/>
      <c r="G53" s="14"/>
      <c r="H53" s="14"/>
      <c r="I53" s="14"/>
      <c r="J53" s="14"/>
      <c r="K53" s="14"/>
      <c r="L53" s="14"/>
      <c r="M53" s="14"/>
      <c r="N53" s="14"/>
      <c r="O53" s="14"/>
      <c r="P53" s="151"/>
    </row>
    <row r="54" spans="1:16">
      <c r="A54" s="151"/>
      <c r="B54" s="14"/>
      <c r="C54" s="14"/>
      <c r="D54" s="14"/>
      <c r="E54" s="14"/>
      <c r="F54" s="14"/>
      <c r="G54" s="14"/>
      <c r="H54" s="14"/>
      <c r="I54" s="14"/>
      <c r="J54" s="14"/>
      <c r="K54" s="14"/>
      <c r="L54" s="14"/>
      <c r="M54" s="14"/>
      <c r="N54" s="14"/>
      <c r="O54" s="14"/>
      <c r="P54" s="151"/>
    </row>
    <row r="55" spans="1:16">
      <c r="A55" s="151"/>
      <c r="B55" s="14"/>
      <c r="C55" s="14"/>
      <c r="D55" s="14"/>
      <c r="E55" s="14"/>
      <c r="F55" s="14"/>
      <c r="G55" s="14"/>
      <c r="H55" s="14"/>
      <c r="I55" s="14"/>
      <c r="J55" s="14"/>
      <c r="K55" s="14"/>
      <c r="L55" s="14"/>
      <c r="M55" s="14"/>
      <c r="N55" s="14"/>
      <c r="O55" s="14"/>
      <c r="P55" s="151"/>
    </row>
    <row r="56" spans="1:16" ht="20.100000000000001" customHeight="1">
      <c r="A56" s="151"/>
      <c r="B56" s="151"/>
      <c r="C56" s="151"/>
      <c r="D56" s="151"/>
      <c r="E56" s="151"/>
      <c r="F56" s="151"/>
      <c r="G56" s="151"/>
      <c r="H56" s="151"/>
      <c r="I56" s="151"/>
      <c r="J56" s="151"/>
      <c r="K56" s="151"/>
      <c r="L56" s="151"/>
      <c r="M56" s="151"/>
      <c r="N56" s="151"/>
      <c r="O56" s="151"/>
      <c r="P56" s="135" t="str">
        <f>Bedienungshinweise!$K$19</f>
        <v>FutureCamp Climate 2022</v>
      </c>
    </row>
  </sheetData>
  <sheetProtection sheet="1" objects="1" scenarios="1"/>
  <mergeCells count="3">
    <mergeCell ref="C37:J37"/>
    <mergeCell ref="C4:I4"/>
    <mergeCell ref="C7:J7"/>
  </mergeCells>
  <printOptions horizontalCentered="1" verticalCentered="1"/>
  <pageMargins left="0.39370078740157483" right="0.39370078740157483" top="0.39370078740157483" bottom="0.39370078740157483" header="0.19685039370078741" footer="0.19685039370078741"/>
  <pageSetup paperSize="9" scale="3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'Projekt-Info'!$C$12:$C$17</xm:f>
          </x14:formula1>
          <xm:sqref>D40:D51 D10:D33</xm:sqref>
        </x14:dataValidation>
        <x14:dataValidation type="list" allowBlank="1" showInputMessage="1" showErrorMessage="1">
          <x14:formula1>
            <xm:f>EF!$B$28:$B$33</xm:f>
          </x14:formula1>
          <xm:sqref>E10:E33</xm:sqref>
        </x14:dataValidation>
        <x14:dataValidation type="list" allowBlank="1" showInputMessage="1" showErrorMessage="1">
          <x14:formula1>
            <xm:f>EF!$B$10:$B$33</xm:f>
          </x14:formula1>
          <xm:sqref>E40:E51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O36"/>
  <sheetViews>
    <sheetView zoomScale="85" zoomScaleNormal="85" workbookViewId="0">
      <selection activeCell="G10" sqref="G10"/>
    </sheetView>
  </sheetViews>
  <sheetFormatPr baseColWidth="10" defaultColWidth="10.875" defaultRowHeight="14.25" outlineLevelCol="1"/>
  <cols>
    <col min="1" max="1" width="3.625" style="19" customWidth="1"/>
    <col min="2" max="2" width="8.625" style="19" customWidth="1"/>
    <col min="3" max="3" width="1" style="19" customWidth="1"/>
    <col min="4" max="4" width="11.375" style="19" customWidth="1"/>
    <col min="5" max="5" width="20.125" style="19" customWidth="1"/>
    <col min="6" max="6" width="22.75" style="19" customWidth="1"/>
    <col min="7" max="7" width="16.125" style="19" customWidth="1"/>
    <col min="8" max="8" width="14.5" style="19" customWidth="1"/>
    <col min="9" max="9" width="21.875" style="19" customWidth="1"/>
    <col min="10" max="10" width="29.875" style="19" customWidth="1" outlineLevel="1"/>
    <col min="11" max="11" width="31.625" style="19" customWidth="1" outlineLevel="1"/>
    <col min="12" max="13" width="17" style="19" customWidth="1"/>
    <col min="14" max="14" width="8.625" style="19" customWidth="1"/>
    <col min="15" max="15" width="3.625" style="19" customWidth="1"/>
    <col min="16" max="16384" width="10.875" style="19"/>
  </cols>
  <sheetData>
    <row r="1" spans="1:15" ht="20.100000000000001" customHeight="1">
      <c r="A1" s="151"/>
      <c r="B1" s="151"/>
      <c r="C1" s="151"/>
      <c r="D1" s="151"/>
      <c r="E1" s="151"/>
      <c r="F1" s="151"/>
      <c r="G1" s="151"/>
      <c r="H1" s="151"/>
      <c r="I1" s="151"/>
      <c r="J1" s="151"/>
      <c r="K1" s="151"/>
      <c r="L1" s="151"/>
      <c r="M1" s="151"/>
      <c r="N1" s="151"/>
      <c r="O1" s="151"/>
    </row>
    <row r="2" spans="1:15" ht="30" customHeight="1">
      <c r="A2" s="151"/>
      <c r="B2" s="14"/>
      <c r="C2" s="14"/>
      <c r="D2" s="14"/>
      <c r="E2" s="48"/>
      <c r="F2" s="48"/>
      <c r="G2" s="48"/>
      <c r="H2" s="48"/>
      <c r="I2" s="48"/>
      <c r="J2" s="48"/>
      <c r="K2" s="669"/>
      <c r="L2" s="48"/>
      <c r="M2" s="48"/>
      <c r="N2" s="272">
        <f>Ref_Firma</f>
        <v>0</v>
      </c>
      <c r="O2" s="151"/>
    </row>
    <row r="3" spans="1:15" ht="23.25">
      <c r="A3" s="151"/>
      <c r="B3" s="48"/>
      <c r="C3" s="1291" t="s">
        <v>177</v>
      </c>
      <c r="D3" s="1291"/>
      <c r="E3" s="1291"/>
      <c r="F3" s="1291"/>
      <c r="G3" s="1291"/>
      <c r="H3" s="1291"/>
      <c r="I3" s="1291"/>
      <c r="J3" s="1291"/>
      <c r="K3" s="1291"/>
      <c r="L3" s="48"/>
      <c r="M3" s="48"/>
      <c r="N3" s="272">
        <f>Ref_Berichtsjahr</f>
        <v>0</v>
      </c>
      <c r="O3" s="151"/>
    </row>
    <row r="4" spans="1:15" ht="15.6" customHeight="1">
      <c r="A4" s="151"/>
      <c r="B4" s="48"/>
      <c r="C4" s="1291"/>
      <c r="D4" s="1291"/>
      <c r="E4" s="1291"/>
      <c r="F4" s="1291"/>
      <c r="G4" s="1291"/>
      <c r="H4" s="1291"/>
      <c r="I4" s="1291"/>
      <c r="J4" s="1291"/>
      <c r="K4" s="1291"/>
      <c r="L4" s="48"/>
      <c r="M4" s="48"/>
      <c r="N4" s="48"/>
      <c r="O4" s="151"/>
    </row>
    <row r="5" spans="1:15" ht="28.5" customHeight="1">
      <c r="A5" s="151"/>
      <c r="B5" s="48"/>
      <c r="C5" s="1297" t="s">
        <v>87</v>
      </c>
      <c r="D5" s="1297"/>
      <c r="E5" s="1297"/>
      <c r="F5" s="1297"/>
      <c r="G5" s="1297"/>
      <c r="H5" s="1297"/>
      <c r="I5" s="1297"/>
      <c r="J5" s="1297"/>
      <c r="K5" s="1297"/>
      <c r="L5" s="51"/>
      <c r="M5" s="51"/>
      <c r="N5" s="50"/>
      <c r="O5" s="151"/>
    </row>
    <row r="6" spans="1:15" ht="16.5" customHeight="1" thickBot="1">
      <c r="A6" s="151"/>
      <c r="B6" s="48"/>
      <c r="C6" s="1291"/>
      <c r="D6" s="1291"/>
      <c r="E6" s="1291"/>
      <c r="F6" s="1291"/>
      <c r="G6" s="1291"/>
      <c r="H6" s="1291"/>
      <c r="I6" s="1291"/>
      <c r="J6" s="1291"/>
      <c r="K6" s="1291"/>
      <c r="L6" s="48"/>
      <c r="M6" s="48"/>
      <c r="N6" s="48"/>
      <c r="O6" s="151"/>
    </row>
    <row r="7" spans="1:15" ht="31.5" customHeight="1" thickBot="1">
      <c r="A7" s="151"/>
      <c r="B7" s="14"/>
      <c r="C7" s="1292" t="s">
        <v>178</v>
      </c>
      <c r="D7" s="1292"/>
      <c r="E7" s="1292"/>
      <c r="F7" s="1292"/>
      <c r="G7" s="1292"/>
      <c r="H7" s="1292"/>
      <c r="I7" s="1292"/>
      <c r="J7" s="1292"/>
      <c r="K7" s="1293"/>
      <c r="L7" s="193" t="s">
        <v>179</v>
      </c>
      <c r="M7" s="193" t="s">
        <v>172</v>
      </c>
      <c r="N7" s="14"/>
      <c r="O7" s="151"/>
    </row>
    <row r="8" spans="1:15" ht="38.1" customHeight="1" thickBot="1">
      <c r="A8" s="151"/>
      <c r="B8" s="14"/>
      <c r="C8" s="1302"/>
      <c r="D8" s="1302"/>
      <c r="E8" s="1302"/>
      <c r="F8" s="1302"/>
      <c r="G8" s="1302"/>
      <c r="H8" s="1302"/>
      <c r="I8" s="1302"/>
      <c r="J8" s="1302"/>
      <c r="K8" s="1302"/>
      <c r="L8" s="14"/>
      <c r="M8" s="14"/>
      <c r="N8" s="14"/>
      <c r="O8" s="151"/>
    </row>
    <row r="9" spans="1:15" ht="68.650000000000006" customHeight="1" thickBot="1">
      <c r="A9" s="151"/>
      <c r="B9" s="14"/>
      <c r="C9" s="14"/>
      <c r="D9" s="275" t="s">
        <v>92</v>
      </c>
      <c r="E9" s="152" t="s">
        <v>180</v>
      </c>
      <c r="F9" s="153" t="s">
        <v>181</v>
      </c>
      <c r="G9" s="152" t="s">
        <v>182</v>
      </c>
      <c r="H9" s="182" t="s">
        <v>183</v>
      </c>
      <c r="I9" s="180" t="s">
        <v>96</v>
      </c>
      <c r="J9" s="154" t="s">
        <v>97</v>
      </c>
      <c r="K9" s="192" t="s">
        <v>98</v>
      </c>
      <c r="L9" s="72" t="s">
        <v>32</v>
      </c>
      <c r="M9" s="73" t="s">
        <v>32</v>
      </c>
      <c r="N9" s="14"/>
      <c r="O9" s="151"/>
    </row>
    <row r="10" spans="1:15">
      <c r="A10" s="151"/>
      <c r="B10" s="14"/>
      <c r="C10" s="14"/>
      <c r="D10" s="294" t="s">
        <v>13</v>
      </c>
      <c r="E10" s="529"/>
      <c r="F10" s="530" t="s">
        <v>99</v>
      </c>
      <c r="G10" s="531"/>
      <c r="H10" s="532"/>
      <c r="I10" s="533"/>
      <c r="J10" s="534"/>
      <c r="K10" s="535"/>
      <c r="L10" s="195">
        <f>IF($F10="",0,(IF(F10="Sonstiges","Individuell prüfen",VLOOKUP(F10,EF!$B:$G,6,FALSE))))</f>
        <v>0</v>
      </c>
      <c r="M10" s="536">
        <f t="shared" ref="M10:M33" si="0">L10*G10*H10</f>
        <v>0</v>
      </c>
      <c r="N10" s="14"/>
      <c r="O10" s="151"/>
    </row>
    <row r="11" spans="1:15">
      <c r="A11" s="151"/>
      <c r="B11" s="14"/>
      <c r="C11" s="14"/>
      <c r="D11" s="306" t="s">
        <v>13</v>
      </c>
      <c r="E11" s="183"/>
      <c r="F11" s="827" t="s">
        <v>99</v>
      </c>
      <c r="G11" s="834"/>
      <c r="H11" s="709"/>
      <c r="I11" s="34"/>
      <c r="J11" s="813"/>
      <c r="K11" s="704"/>
      <c r="L11" s="195">
        <f>IF($F11="",0,(IF(F11="Sonstiges","Individuell prüfen",VLOOKUP(F11,EF!$B:$G,6,FALSE))))</f>
        <v>0</v>
      </c>
      <c r="M11" s="683">
        <f t="shared" si="0"/>
        <v>0</v>
      </c>
      <c r="N11" s="14"/>
      <c r="O11" s="151"/>
    </row>
    <row r="12" spans="1:15">
      <c r="A12" s="151"/>
      <c r="B12" s="14"/>
      <c r="C12" s="14"/>
      <c r="D12" s="306" t="s">
        <v>13</v>
      </c>
      <c r="E12" s="183"/>
      <c r="F12" s="827" t="s">
        <v>99</v>
      </c>
      <c r="G12" s="834"/>
      <c r="H12" s="709"/>
      <c r="I12" s="34"/>
      <c r="J12" s="813"/>
      <c r="K12" s="704"/>
      <c r="L12" s="195">
        <f>IF($F12="",0,(IF(F12="Sonstiges","Individuell prüfen",VLOOKUP(F12,EF!$B:$G,6,FALSE))))</f>
        <v>0</v>
      </c>
      <c r="M12" s="683">
        <f t="shared" si="0"/>
        <v>0</v>
      </c>
      <c r="N12" s="14"/>
      <c r="O12" s="151"/>
    </row>
    <row r="13" spans="1:15">
      <c r="A13" s="151"/>
      <c r="B13" s="14"/>
      <c r="C13" s="14"/>
      <c r="D13" s="306" t="s">
        <v>13</v>
      </c>
      <c r="E13" s="183"/>
      <c r="F13" s="827" t="s">
        <v>99</v>
      </c>
      <c r="G13" s="834"/>
      <c r="H13" s="709"/>
      <c r="I13" s="34"/>
      <c r="J13" s="813"/>
      <c r="K13" s="704"/>
      <c r="L13" s="195">
        <f>IF($F13="",0,(IF(F13="Sonstiges","Individuell prüfen",VLOOKUP(F13,EF!$B:$G,6,FALSE))))</f>
        <v>0</v>
      </c>
      <c r="M13" s="683">
        <f t="shared" si="0"/>
        <v>0</v>
      </c>
      <c r="N13" s="14"/>
      <c r="O13" s="151"/>
    </row>
    <row r="14" spans="1:15">
      <c r="A14" s="151"/>
      <c r="B14" s="14"/>
      <c r="C14" s="14"/>
      <c r="D14" s="306" t="s">
        <v>13</v>
      </c>
      <c r="E14" s="183"/>
      <c r="F14" s="827" t="s">
        <v>99</v>
      </c>
      <c r="G14" s="834"/>
      <c r="H14" s="709"/>
      <c r="I14" s="34"/>
      <c r="J14" s="813"/>
      <c r="K14" s="704"/>
      <c r="L14" s="195">
        <f>IF($F14="",0,(IF(F14="Sonstiges","Individuell prüfen",VLOOKUP(F14,EF!$B:$G,6,FALSE))))</f>
        <v>0</v>
      </c>
      <c r="M14" s="683">
        <f t="shared" si="0"/>
        <v>0</v>
      </c>
      <c r="N14" s="14"/>
      <c r="O14" s="151"/>
    </row>
    <row r="15" spans="1:15">
      <c r="A15" s="151"/>
      <c r="B15" s="14"/>
      <c r="C15" s="14"/>
      <c r="D15" s="306" t="s">
        <v>13</v>
      </c>
      <c r="E15" s="183"/>
      <c r="F15" s="827" t="s">
        <v>99</v>
      </c>
      <c r="G15" s="834"/>
      <c r="H15" s="709"/>
      <c r="I15" s="34"/>
      <c r="J15" s="813"/>
      <c r="K15" s="704"/>
      <c r="L15" s="195">
        <f>IF($F15="",0,(IF(F15="Sonstiges","Individuell prüfen",VLOOKUP(F15,EF!$B:$G,6,FALSE))))</f>
        <v>0</v>
      </c>
      <c r="M15" s="683">
        <f t="shared" si="0"/>
        <v>0</v>
      </c>
      <c r="N15" s="14"/>
      <c r="O15" s="151"/>
    </row>
    <row r="16" spans="1:15">
      <c r="A16" s="151"/>
      <c r="B16" s="14"/>
      <c r="C16" s="14"/>
      <c r="D16" s="306" t="s">
        <v>13</v>
      </c>
      <c r="E16" s="183"/>
      <c r="F16" s="827" t="s">
        <v>99</v>
      </c>
      <c r="G16" s="834"/>
      <c r="H16" s="709"/>
      <c r="I16" s="34"/>
      <c r="J16" s="813"/>
      <c r="K16" s="704"/>
      <c r="L16" s="195">
        <f>IF($F16="",0,(IF(F16="Sonstiges","Individuell prüfen",VLOOKUP(F16,EF!$B:$G,6,FALSE))))</f>
        <v>0</v>
      </c>
      <c r="M16" s="683">
        <f>L16*G16*H16</f>
        <v>0</v>
      </c>
      <c r="N16" s="14"/>
      <c r="O16" s="151"/>
    </row>
    <row r="17" spans="1:15">
      <c r="A17" s="151"/>
      <c r="B17" s="14"/>
      <c r="C17" s="14"/>
      <c r="D17" s="306" t="s">
        <v>13</v>
      </c>
      <c r="E17" s="183"/>
      <c r="F17" s="827" t="s">
        <v>99</v>
      </c>
      <c r="G17" s="834"/>
      <c r="H17" s="709"/>
      <c r="I17" s="34"/>
      <c r="J17" s="813"/>
      <c r="K17" s="704"/>
      <c r="L17" s="195">
        <f>IF($F17="",0,(IF(F17="Sonstiges","Individuell prüfen",VLOOKUP(F17,EF!$B:$G,6,FALSE))))</f>
        <v>0</v>
      </c>
      <c r="M17" s="683">
        <f t="shared" si="0"/>
        <v>0</v>
      </c>
      <c r="N17" s="14"/>
      <c r="O17" s="151"/>
    </row>
    <row r="18" spans="1:15">
      <c r="A18" s="151"/>
      <c r="B18" s="14"/>
      <c r="C18" s="14"/>
      <c r="D18" s="306" t="s">
        <v>13</v>
      </c>
      <c r="E18" s="183"/>
      <c r="F18" s="827" t="s">
        <v>99</v>
      </c>
      <c r="G18" s="834"/>
      <c r="H18" s="709"/>
      <c r="I18" s="34"/>
      <c r="J18" s="813"/>
      <c r="K18" s="704"/>
      <c r="L18" s="195">
        <f>IF($F18="",0,(IF(F18="Sonstiges","Individuell prüfen",VLOOKUP(F18,EF!$B:$G,6,FALSE))))</f>
        <v>0</v>
      </c>
      <c r="M18" s="683">
        <f t="shared" si="0"/>
        <v>0</v>
      </c>
      <c r="N18" s="14"/>
      <c r="O18" s="151"/>
    </row>
    <row r="19" spans="1:15">
      <c r="A19" s="151"/>
      <c r="B19" s="14"/>
      <c r="C19" s="14"/>
      <c r="D19" s="306" t="s">
        <v>13</v>
      </c>
      <c r="E19" s="183"/>
      <c r="F19" s="827" t="s">
        <v>99</v>
      </c>
      <c r="G19" s="834"/>
      <c r="H19" s="709"/>
      <c r="I19" s="34"/>
      <c r="J19" s="813"/>
      <c r="K19" s="704"/>
      <c r="L19" s="195">
        <f>IF($F19="",0,(IF(F19="Sonstiges","Individuell prüfen",VLOOKUP(F19,EF!$B:$G,6,FALSE))))</f>
        <v>0</v>
      </c>
      <c r="M19" s="683">
        <f t="shared" si="0"/>
        <v>0</v>
      </c>
      <c r="N19" s="14"/>
      <c r="O19" s="151"/>
    </row>
    <row r="20" spans="1:15">
      <c r="A20" s="151"/>
      <c r="B20" s="14"/>
      <c r="C20" s="14"/>
      <c r="D20" s="306" t="s">
        <v>13</v>
      </c>
      <c r="E20" s="183"/>
      <c r="F20" s="827" t="s">
        <v>99</v>
      </c>
      <c r="G20" s="834"/>
      <c r="H20" s="709"/>
      <c r="I20" s="34"/>
      <c r="J20" s="813"/>
      <c r="K20" s="704"/>
      <c r="L20" s="195">
        <f>IF($F20="",0,(IF(F20="Sonstiges","Individuell prüfen",VLOOKUP(F20,EF!$B:$G,6,FALSE))))</f>
        <v>0</v>
      </c>
      <c r="M20" s="683">
        <f t="shared" si="0"/>
        <v>0</v>
      </c>
      <c r="N20" s="14"/>
      <c r="O20" s="151"/>
    </row>
    <row r="21" spans="1:15">
      <c r="A21" s="151"/>
      <c r="B21" s="14"/>
      <c r="C21" s="14"/>
      <c r="D21" s="306" t="s">
        <v>13</v>
      </c>
      <c r="E21" s="184"/>
      <c r="F21" s="827" t="s">
        <v>99</v>
      </c>
      <c r="G21" s="834"/>
      <c r="H21" s="709"/>
      <c r="I21" s="34"/>
      <c r="J21" s="813"/>
      <c r="K21" s="704"/>
      <c r="L21" s="195">
        <f>IF($F21="",0,(IF(F21="Sonstiges","Individuell prüfen",VLOOKUP(F21,EF!$B:$G,6,FALSE))))</f>
        <v>0</v>
      </c>
      <c r="M21" s="683">
        <f t="shared" si="0"/>
        <v>0</v>
      </c>
      <c r="N21" s="14"/>
      <c r="O21" s="151"/>
    </row>
    <row r="22" spans="1:15">
      <c r="A22" s="151"/>
      <c r="B22" s="14"/>
      <c r="C22" s="14"/>
      <c r="D22" s="306" t="s">
        <v>13</v>
      </c>
      <c r="E22" s="184"/>
      <c r="F22" s="827" t="s">
        <v>99</v>
      </c>
      <c r="G22" s="834"/>
      <c r="H22" s="709"/>
      <c r="I22" s="34"/>
      <c r="J22" s="813"/>
      <c r="K22" s="704"/>
      <c r="L22" s="195">
        <f>IF($F22="",0,(IF(F22="Sonstiges","Individuell prüfen",VLOOKUP(F22,EF!$B:$G,6,FALSE))))</f>
        <v>0</v>
      </c>
      <c r="M22" s="683">
        <f t="shared" si="0"/>
        <v>0</v>
      </c>
      <c r="N22" s="14"/>
      <c r="O22" s="151"/>
    </row>
    <row r="23" spans="1:15">
      <c r="A23" s="151"/>
      <c r="B23" s="14"/>
      <c r="C23" s="14"/>
      <c r="D23" s="306" t="s">
        <v>13</v>
      </c>
      <c r="E23" s="183"/>
      <c r="F23" s="827" t="s">
        <v>99</v>
      </c>
      <c r="G23" s="834"/>
      <c r="H23" s="709"/>
      <c r="I23" s="34"/>
      <c r="J23" s="813"/>
      <c r="K23" s="704"/>
      <c r="L23" s="195">
        <f>IF($F23="",0,(IF(F23="Sonstiges","Individuell prüfen",VLOOKUP(F23,EF!$B:$G,6,FALSE))))</f>
        <v>0</v>
      </c>
      <c r="M23" s="683">
        <f t="shared" ref="M23:M32" si="1">L23*G23*H23</f>
        <v>0</v>
      </c>
      <c r="N23" s="14"/>
      <c r="O23" s="151"/>
    </row>
    <row r="24" spans="1:15">
      <c r="A24" s="151"/>
      <c r="B24" s="14"/>
      <c r="C24" s="14"/>
      <c r="D24" s="306" t="s">
        <v>13</v>
      </c>
      <c r="E24" s="183"/>
      <c r="F24" s="827" t="s">
        <v>99</v>
      </c>
      <c r="G24" s="834"/>
      <c r="H24" s="709"/>
      <c r="I24" s="34"/>
      <c r="J24" s="813"/>
      <c r="K24" s="704"/>
      <c r="L24" s="195">
        <f>IF($F24="",0,(IF(F24="Sonstiges","Individuell prüfen",VLOOKUP(F24,EF!$B:$G,6,FALSE))))</f>
        <v>0</v>
      </c>
      <c r="M24" s="683">
        <f t="shared" si="1"/>
        <v>0</v>
      </c>
      <c r="N24" s="14"/>
      <c r="O24" s="151"/>
    </row>
    <row r="25" spans="1:15">
      <c r="A25" s="151"/>
      <c r="B25" s="14"/>
      <c r="C25" s="14"/>
      <c r="D25" s="306" t="s">
        <v>13</v>
      </c>
      <c r="E25" s="183"/>
      <c r="F25" s="827" t="s">
        <v>99</v>
      </c>
      <c r="G25" s="834"/>
      <c r="H25" s="709"/>
      <c r="I25" s="34"/>
      <c r="J25" s="813"/>
      <c r="K25" s="704"/>
      <c r="L25" s="195">
        <f>IF($F25="",0,(IF(F25="Sonstiges","Individuell prüfen",VLOOKUP(F25,EF!$B:$G,6,FALSE))))</f>
        <v>0</v>
      </c>
      <c r="M25" s="683">
        <f t="shared" si="1"/>
        <v>0</v>
      </c>
      <c r="N25" s="14"/>
      <c r="O25" s="151"/>
    </row>
    <row r="26" spans="1:15">
      <c r="A26" s="151"/>
      <c r="B26" s="14"/>
      <c r="C26" s="14"/>
      <c r="D26" s="306" t="s">
        <v>13</v>
      </c>
      <c r="E26" s="183"/>
      <c r="F26" s="827" t="s">
        <v>99</v>
      </c>
      <c r="G26" s="834"/>
      <c r="H26" s="709"/>
      <c r="I26" s="34"/>
      <c r="J26" s="813"/>
      <c r="K26" s="704"/>
      <c r="L26" s="195">
        <f>IF($F26="",0,(IF(F26="Sonstiges","Individuell prüfen",VLOOKUP(F26,EF!$B:$G,6,FALSE))))</f>
        <v>0</v>
      </c>
      <c r="M26" s="683">
        <f t="shared" si="1"/>
        <v>0</v>
      </c>
      <c r="N26" s="14"/>
      <c r="O26" s="151"/>
    </row>
    <row r="27" spans="1:15">
      <c r="A27" s="151"/>
      <c r="B27" s="14"/>
      <c r="C27" s="14"/>
      <c r="D27" s="306" t="s">
        <v>13</v>
      </c>
      <c r="E27" s="183"/>
      <c r="F27" s="827" t="s">
        <v>99</v>
      </c>
      <c r="G27" s="834"/>
      <c r="H27" s="709"/>
      <c r="I27" s="34"/>
      <c r="J27" s="813"/>
      <c r="K27" s="704"/>
      <c r="L27" s="195">
        <f>IF($F27="",0,(IF(F27="Sonstiges","Individuell prüfen",VLOOKUP(F27,EF!$B:$G,6,FALSE))))</f>
        <v>0</v>
      </c>
      <c r="M27" s="683">
        <f t="shared" si="1"/>
        <v>0</v>
      </c>
      <c r="N27" s="14"/>
      <c r="O27" s="151"/>
    </row>
    <row r="28" spans="1:15">
      <c r="A28" s="151"/>
      <c r="B28" s="14"/>
      <c r="C28" s="14"/>
      <c r="D28" s="306" t="s">
        <v>13</v>
      </c>
      <c r="E28" s="183"/>
      <c r="F28" s="827" t="s">
        <v>99</v>
      </c>
      <c r="G28" s="834"/>
      <c r="H28" s="709"/>
      <c r="I28" s="34"/>
      <c r="J28" s="813"/>
      <c r="K28" s="704"/>
      <c r="L28" s="195">
        <f>IF($F28="",0,(IF(F28="Sonstiges","Individuell prüfen",VLOOKUP(F28,EF!$B:$G,6,FALSE))))</f>
        <v>0</v>
      </c>
      <c r="M28" s="683">
        <f t="shared" si="1"/>
        <v>0</v>
      </c>
      <c r="N28" s="14"/>
      <c r="O28" s="151"/>
    </row>
    <row r="29" spans="1:15">
      <c r="A29" s="151"/>
      <c r="B29" s="14"/>
      <c r="C29" s="14"/>
      <c r="D29" s="306" t="s">
        <v>13</v>
      </c>
      <c r="E29" s="183"/>
      <c r="F29" s="827" t="s">
        <v>99</v>
      </c>
      <c r="G29" s="834"/>
      <c r="H29" s="709"/>
      <c r="I29" s="34"/>
      <c r="J29" s="813"/>
      <c r="K29" s="704"/>
      <c r="L29" s="195">
        <f>IF($F29="",0,(IF(F29="Sonstiges","Individuell prüfen",VLOOKUP(F29,EF!$B:$G,6,FALSE))))</f>
        <v>0</v>
      </c>
      <c r="M29" s="683">
        <f t="shared" si="1"/>
        <v>0</v>
      </c>
      <c r="N29" s="14"/>
      <c r="O29" s="151"/>
    </row>
    <row r="30" spans="1:15">
      <c r="A30" s="151"/>
      <c r="B30" s="14"/>
      <c r="C30" s="14"/>
      <c r="D30" s="306" t="s">
        <v>13</v>
      </c>
      <c r="E30" s="183"/>
      <c r="F30" s="827" t="s">
        <v>99</v>
      </c>
      <c r="G30" s="834"/>
      <c r="H30" s="709"/>
      <c r="I30" s="34"/>
      <c r="J30" s="813"/>
      <c r="K30" s="704"/>
      <c r="L30" s="195">
        <f>IF($F30="",0,(IF(F30="Sonstiges","Individuell prüfen",VLOOKUP(F30,EF!$B:$G,6,FALSE))))</f>
        <v>0</v>
      </c>
      <c r="M30" s="683">
        <f t="shared" si="1"/>
        <v>0</v>
      </c>
      <c r="N30" s="14"/>
      <c r="O30" s="151"/>
    </row>
    <row r="31" spans="1:15">
      <c r="A31" s="151"/>
      <c r="B31" s="14"/>
      <c r="C31" s="14"/>
      <c r="D31" s="306" t="s">
        <v>13</v>
      </c>
      <c r="E31" s="183"/>
      <c r="F31" s="827" t="s">
        <v>99</v>
      </c>
      <c r="G31" s="834"/>
      <c r="H31" s="709"/>
      <c r="I31" s="34"/>
      <c r="J31" s="813"/>
      <c r="K31" s="704"/>
      <c r="L31" s="195">
        <f>IF($F31="",0,(IF(F31="Sonstiges","Individuell prüfen",VLOOKUP(F31,EF!$B:$G,6,FALSE))))</f>
        <v>0</v>
      </c>
      <c r="M31" s="683">
        <f t="shared" si="1"/>
        <v>0</v>
      </c>
      <c r="N31" s="14"/>
      <c r="O31" s="151"/>
    </row>
    <row r="32" spans="1:15">
      <c r="A32" s="151"/>
      <c r="B32" s="14"/>
      <c r="C32" s="14"/>
      <c r="D32" s="306" t="s">
        <v>13</v>
      </c>
      <c r="E32" s="184"/>
      <c r="F32" s="827" t="s">
        <v>99</v>
      </c>
      <c r="G32" s="834"/>
      <c r="H32" s="709"/>
      <c r="I32" s="34"/>
      <c r="J32" s="813"/>
      <c r="K32" s="704"/>
      <c r="L32" s="195">
        <f>IF($F32="",0,(IF(F32="Sonstiges","Individuell prüfen",VLOOKUP(F32,EF!$B:$G,6,FALSE))))</f>
        <v>0</v>
      </c>
      <c r="M32" s="683">
        <f t="shared" si="1"/>
        <v>0</v>
      </c>
      <c r="N32" s="14"/>
      <c r="O32" s="151"/>
    </row>
    <row r="33" spans="1:15" ht="15" thickBot="1">
      <c r="A33" s="151"/>
      <c r="B33" s="14"/>
      <c r="C33" s="14"/>
      <c r="D33" s="295" t="s">
        <v>13</v>
      </c>
      <c r="E33" s="59"/>
      <c r="F33" s="63" t="s">
        <v>99</v>
      </c>
      <c r="G33" s="64"/>
      <c r="H33" s="194"/>
      <c r="I33" s="37"/>
      <c r="J33" s="38"/>
      <c r="K33" s="74"/>
      <c r="L33" s="537">
        <f>IF($F33="",0,(IF(F33="Sonstiges","Individuell prüfen",VLOOKUP(F33,EF!$B:$G,6,FALSE))))</f>
        <v>0</v>
      </c>
      <c r="M33" s="171">
        <f t="shared" si="0"/>
        <v>0</v>
      </c>
      <c r="N33" s="14"/>
      <c r="O33" s="151"/>
    </row>
    <row r="34" spans="1:15" ht="14.65" customHeight="1" thickBot="1">
      <c r="A34" s="151"/>
      <c r="B34" s="48"/>
      <c r="C34" s="48"/>
      <c r="D34" s="48"/>
      <c r="E34" s="65"/>
      <c r="F34" s="65"/>
      <c r="G34" s="52"/>
      <c r="H34" s="65"/>
      <c r="I34" s="65"/>
      <c r="J34" s="65"/>
      <c r="K34" s="65"/>
      <c r="L34" s="66"/>
      <c r="M34" s="172">
        <f>SUM(M10:M33)</f>
        <v>0</v>
      </c>
      <c r="N34" s="48"/>
      <c r="O34" s="151"/>
    </row>
    <row r="35" spans="1:15" ht="23.25">
      <c r="A35" s="151"/>
      <c r="B35" s="48"/>
      <c r="C35" s="48"/>
      <c r="D35" s="48"/>
      <c r="E35" s="48"/>
      <c r="F35" s="48"/>
      <c r="G35" s="52"/>
      <c r="H35" s="48"/>
      <c r="I35" s="48"/>
      <c r="J35" s="48"/>
      <c r="K35" s="48"/>
      <c r="L35" s="48"/>
      <c r="M35" s="48"/>
      <c r="N35" s="48"/>
      <c r="O35" s="151"/>
    </row>
    <row r="36" spans="1:15" ht="20.100000000000001" customHeight="1">
      <c r="A36" s="151"/>
      <c r="B36" s="151"/>
      <c r="C36" s="151"/>
      <c r="D36" s="151"/>
      <c r="E36" s="151"/>
      <c r="F36" s="151"/>
      <c r="G36" s="151"/>
      <c r="H36" s="151"/>
      <c r="I36" s="151"/>
      <c r="J36" s="151"/>
      <c r="K36" s="151"/>
      <c r="L36" s="151"/>
      <c r="M36" s="151"/>
      <c r="N36" s="151"/>
      <c r="O36" s="135" t="str">
        <f>Bedienungshinweise!$K$19</f>
        <v>FutureCamp Climate 2022</v>
      </c>
    </row>
  </sheetData>
  <sheetProtection sheet="1" objects="1" scenarios="1"/>
  <mergeCells count="6">
    <mergeCell ref="C8:K8"/>
    <mergeCell ref="C3:K3"/>
    <mergeCell ref="C4:K4"/>
    <mergeCell ref="C5:K5"/>
    <mergeCell ref="C6:K6"/>
    <mergeCell ref="C7:K7"/>
  </mergeCells>
  <printOptions horizontalCentered="1" verticalCentered="1"/>
  <pageMargins left="0.39370078740157483" right="0.39370078740157483" top="0.39370078740157483" bottom="0.39370078740157483" header="0.19685039370078741" footer="0.19685039370078741"/>
  <pageSetup paperSize="9" scale="4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EF!$B$206:$B$211</xm:f>
          </x14:formula1>
          <xm:sqref>F10:F33</xm:sqref>
        </x14:dataValidation>
        <x14:dataValidation type="list" allowBlank="1" showInputMessage="1" showErrorMessage="1">
          <x14:formula1>
            <xm:f>'Projekt-Info'!$C$12:$C$17</xm:f>
          </x14:formula1>
          <xm:sqref>D10:D33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K18"/>
  <sheetViews>
    <sheetView showGridLines="0" zoomScale="90" zoomScaleNormal="90" workbookViewId="0">
      <selection activeCell="D15" sqref="D15"/>
    </sheetView>
  </sheetViews>
  <sheetFormatPr baseColWidth="10" defaultColWidth="10.875" defaultRowHeight="14.25" customHeight="1"/>
  <cols>
    <col min="1" max="1" width="3.875" style="311" customWidth="1"/>
    <col min="2" max="2" width="4.5" style="311" customWidth="1"/>
    <col min="3" max="3" width="17.125" style="311" customWidth="1"/>
    <col min="4" max="4" width="29.25" style="311" customWidth="1"/>
    <col min="5" max="5" width="16" style="311" customWidth="1"/>
    <col min="6" max="7" width="14.625" style="311" customWidth="1"/>
    <col min="8" max="8" width="25.125" style="311" customWidth="1"/>
    <col min="9" max="9" width="34.75" style="311" customWidth="1"/>
    <col min="10" max="10" width="4.125" style="311" customWidth="1"/>
    <col min="11" max="11" width="4.375" style="311" customWidth="1"/>
    <col min="12" max="16384" width="10.875" style="311"/>
  </cols>
  <sheetData>
    <row r="1" spans="1:11" ht="19.5" customHeight="1">
      <c r="A1" s="1030"/>
      <c r="B1" s="1030"/>
      <c r="C1" s="1030"/>
      <c r="D1" s="1030"/>
      <c r="E1" s="1030"/>
      <c r="F1" s="1030"/>
      <c r="G1" s="1030"/>
      <c r="H1" s="1030"/>
      <c r="I1" s="1030"/>
      <c r="J1" s="1030"/>
      <c r="K1" s="1030"/>
    </row>
    <row r="2" spans="1:11" ht="20.100000000000001" customHeight="1">
      <c r="A2" s="1030"/>
      <c r="B2" s="670"/>
      <c r="C2" s="670"/>
      <c r="D2" s="670"/>
      <c r="E2" s="670"/>
      <c r="F2" s="670"/>
      <c r="G2" s="670"/>
      <c r="H2" s="670"/>
      <c r="I2" s="90"/>
      <c r="J2" s="90"/>
      <c r="K2" s="1029"/>
    </row>
    <row r="3" spans="1:11" ht="13.5" customHeight="1">
      <c r="A3" s="1030"/>
      <c r="B3" s="90"/>
      <c r="C3" s="670"/>
      <c r="D3" s="670"/>
      <c r="E3" s="670"/>
      <c r="F3" s="670"/>
      <c r="G3" s="670"/>
      <c r="H3" s="670"/>
      <c r="I3" s="670"/>
      <c r="J3" s="670"/>
      <c r="K3" s="134"/>
    </row>
    <row r="4" spans="1:11" ht="51" customHeight="1" thickBot="1">
      <c r="A4" s="1030"/>
      <c r="B4" s="20"/>
      <c r="C4" s="667" t="s">
        <v>0</v>
      </c>
      <c r="D4" s="673" t="s">
        <v>1</v>
      </c>
      <c r="E4" s="673"/>
      <c r="F4" s="673"/>
      <c r="G4" s="673"/>
      <c r="H4" s="673"/>
      <c r="I4" s="21"/>
      <c r="J4" s="21"/>
      <c r="K4" s="134"/>
    </row>
    <row r="5" spans="1:11" ht="39.75" customHeight="1" thickTop="1">
      <c r="A5" s="1030"/>
      <c r="B5" s="20"/>
      <c r="C5" s="22" t="s">
        <v>2</v>
      </c>
      <c r="D5" s="674"/>
      <c r="E5" s="674"/>
      <c r="F5" s="674"/>
      <c r="G5" s="674"/>
      <c r="H5" s="674"/>
      <c r="I5" s="680"/>
      <c r="J5" s="680"/>
      <c r="K5" s="134"/>
    </row>
    <row r="6" spans="1:11" ht="39.75" customHeight="1">
      <c r="A6" s="1030"/>
      <c r="B6" s="20"/>
      <c r="C6" s="22" t="s">
        <v>3</v>
      </c>
      <c r="D6" s="674"/>
      <c r="E6" s="674"/>
      <c r="F6" s="674"/>
      <c r="G6" s="674"/>
      <c r="H6" s="674"/>
      <c r="I6" s="680"/>
      <c r="J6" s="680"/>
      <c r="K6" s="134"/>
    </row>
    <row r="7" spans="1:11" ht="39.75" customHeight="1">
      <c r="A7" s="1030"/>
      <c r="B7" s="20"/>
      <c r="C7" s="23" t="s">
        <v>4</v>
      </c>
      <c r="D7" s="672"/>
      <c r="E7" s="675"/>
      <c r="F7" s="675"/>
      <c r="G7" s="675"/>
      <c r="H7" s="675"/>
      <c r="I7" s="680"/>
      <c r="J7" s="680"/>
      <c r="K7" s="134"/>
    </row>
    <row r="8" spans="1:11" ht="41.65" customHeight="1">
      <c r="A8" s="1030"/>
      <c r="B8" s="20"/>
      <c r="C8" s="23" t="s">
        <v>5</v>
      </c>
      <c r="D8" s="24" t="s">
        <v>6</v>
      </c>
      <c r="E8" s="681"/>
      <c r="F8" s="681"/>
      <c r="G8" s="681"/>
      <c r="H8" s="681"/>
      <c r="I8" s="681"/>
      <c r="J8" s="681"/>
      <c r="K8" s="134"/>
    </row>
    <row r="9" spans="1:11" ht="41.65" customHeight="1">
      <c r="A9" s="1030"/>
      <c r="B9" s="20"/>
      <c r="C9" s="20"/>
      <c r="D9" s="20"/>
      <c r="E9" s="23"/>
      <c r="F9" s="681"/>
      <c r="G9" s="681"/>
      <c r="H9" s="681"/>
      <c r="I9" s="681"/>
      <c r="J9" s="681"/>
      <c r="K9" s="134"/>
    </row>
    <row r="10" spans="1:11" ht="28.5" customHeight="1" thickBot="1">
      <c r="A10" s="1030"/>
      <c r="B10" s="20"/>
      <c r="C10" s="1031" t="s">
        <v>7</v>
      </c>
      <c r="D10" s="1032"/>
      <c r="E10" s="1032"/>
      <c r="F10" s="1032"/>
      <c r="G10" s="1032"/>
      <c r="H10" s="1032"/>
      <c r="I10" s="1032"/>
      <c r="J10" s="1028"/>
      <c r="K10" s="134"/>
    </row>
    <row r="11" spans="1:11" ht="51" customHeight="1" thickTop="1">
      <c r="A11" s="1030"/>
      <c r="B11" s="20"/>
      <c r="C11" s="1033" t="s">
        <v>3</v>
      </c>
      <c r="D11" s="1033" t="s">
        <v>8</v>
      </c>
      <c r="E11" s="1033" t="s">
        <v>911</v>
      </c>
      <c r="F11" s="1033" t="s">
        <v>9</v>
      </c>
      <c r="G11" s="1033" t="s">
        <v>10</v>
      </c>
      <c r="H11" s="1033" t="s">
        <v>11</v>
      </c>
      <c r="I11" s="1033" t="s">
        <v>12</v>
      </c>
      <c r="J11" s="1028"/>
      <c r="K11" s="134"/>
    </row>
    <row r="12" spans="1:11" ht="41.25" customHeight="1">
      <c r="A12" s="1030"/>
      <c r="B12" s="20"/>
      <c r="C12" s="671" t="s">
        <v>202</v>
      </c>
      <c r="D12" s="671"/>
      <c r="E12" s="671"/>
      <c r="F12" s="1025"/>
      <c r="G12" s="1025"/>
      <c r="H12" s="1025"/>
      <c r="I12" s="1025"/>
      <c r="J12" s="1028"/>
      <c r="K12" s="134"/>
    </row>
    <row r="13" spans="1:11" ht="41.25" customHeight="1">
      <c r="A13" s="1030"/>
      <c r="B13" s="20"/>
      <c r="C13" s="671" t="s">
        <v>207</v>
      </c>
      <c r="D13" s="671"/>
      <c r="E13" s="671"/>
      <c r="F13" s="1025"/>
      <c r="G13" s="1025"/>
      <c r="H13" s="1025"/>
      <c r="I13" s="1025"/>
      <c r="J13" s="1028"/>
      <c r="K13" s="134"/>
    </row>
    <row r="14" spans="1:11" ht="41.25" customHeight="1">
      <c r="A14" s="1030"/>
      <c r="B14" s="20"/>
      <c r="C14" s="671" t="s">
        <v>208</v>
      </c>
      <c r="D14" s="671"/>
      <c r="E14" s="671"/>
      <c r="F14" s="1025"/>
      <c r="G14" s="1025"/>
      <c r="H14" s="1025"/>
      <c r="I14" s="1025"/>
      <c r="J14" s="1028"/>
      <c r="K14" s="134"/>
    </row>
    <row r="15" spans="1:11" ht="41.25" customHeight="1">
      <c r="A15" s="1030"/>
      <c r="B15" s="20"/>
      <c r="C15" s="671" t="s">
        <v>209</v>
      </c>
      <c r="D15" s="671"/>
      <c r="E15" s="671"/>
      <c r="F15" s="1025"/>
      <c r="G15" s="1025"/>
      <c r="H15" s="1025"/>
      <c r="I15" s="1025"/>
      <c r="J15" s="1028"/>
      <c r="K15" s="134"/>
    </row>
    <row r="16" spans="1:11" ht="41.25" customHeight="1">
      <c r="A16" s="1030"/>
      <c r="B16" s="20"/>
      <c r="C16" s="671" t="s">
        <v>210</v>
      </c>
      <c r="D16" s="671"/>
      <c r="E16" s="671"/>
      <c r="F16" s="1025"/>
      <c r="G16" s="1025"/>
      <c r="H16" s="1025"/>
      <c r="I16" s="1025"/>
      <c r="J16" s="1028"/>
      <c r="K16" s="134"/>
    </row>
    <row r="17" spans="1:11" ht="17.25" customHeight="1">
      <c r="A17" s="1030"/>
      <c r="B17" s="20"/>
      <c r="C17" s="25" t="s">
        <v>13</v>
      </c>
      <c r="D17" s="20"/>
      <c r="E17" s="681"/>
      <c r="F17" s="681"/>
      <c r="G17" s="681"/>
      <c r="H17" s="681"/>
      <c r="I17" s="681"/>
      <c r="J17" s="681"/>
      <c r="K17" s="134"/>
    </row>
    <row r="18" spans="1:11" ht="20.100000000000001" customHeight="1">
      <c r="A18" s="1030"/>
      <c r="B18" s="1026"/>
      <c r="C18" s="1026"/>
      <c r="D18" s="1026"/>
      <c r="E18" s="1026"/>
      <c r="F18" s="1026"/>
      <c r="G18" s="1026"/>
      <c r="H18" s="1026"/>
      <c r="I18" s="1026"/>
      <c r="J18" s="1026"/>
      <c r="K18" s="1027" t="s">
        <v>14</v>
      </c>
    </row>
  </sheetData>
  <sheetProtection sheet="1" selectLockedCells="1"/>
  <printOptions horizontalCentered="1" verticalCentered="1"/>
  <pageMargins left="0.39370078740157483" right="0.39370078740157483" top="0.39370078740157483" bottom="0.39370078740157483" header="0.19685039370078741" footer="0.19685039370078741"/>
  <pageSetup paperSize="9" scale="3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95"/>
  <sheetViews>
    <sheetView topLeftCell="A60" zoomScale="90" zoomScaleNormal="90" workbookViewId="0">
      <selection activeCell="E17" sqref="E17"/>
    </sheetView>
  </sheetViews>
  <sheetFormatPr baseColWidth="10" defaultColWidth="10.875" defaultRowHeight="14.25" outlineLevelCol="2"/>
  <cols>
    <col min="1" max="1" width="3.625" style="19" customWidth="1"/>
    <col min="2" max="2" width="8.625" style="19" customWidth="1"/>
    <col min="3" max="3" width="3.25" style="19" customWidth="1"/>
    <col min="4" max="4" width="14" style="19" customWidth="1"/>
    <col min="5" max="5" width="38.125" style="19" customWidth="1"/>
    <col min="6" max="6" width="12.875" style="19" customWidth="1"/>
    <col min="7" max="7" width="25" style="19" customWidth="1"/>
    <col min="8" max="8" width="32.5" style="19" customWidth="1" outlineLevel="2"/>
    <col min="9" max="9" width="34.625" style="19" customWidth="1" outlineLevel="2"/>
    <col min="10" max="10" width="32" style="19" customWidth="1" outlineLevel="2"/>
    <col min="11" max="11" width="18.375" style="19" customWidth="1" outlineLevel="1"/>
    <col min="12" max="12" width="18.875" style="19" customWidth="1"/>
    <col min="13" max="13" width="8.625" style="19" customWidth="1"/>
    <col min="14" max="14" width="3.625" style="19" customWidth="1"/>
    <col min="15" max="16384" width="10.875" style="19"/>
  </cols>
  <sheetData>
    <row r="1" spans="1:14" ht="20.100000000000001" customHeight="1">
      <c r="A1" s="151"/>
      <c r="B1" s="151"/>
      <c r="C1" s="151"/>
      <c r="D1" s="151"/>
      <c r="E1" s="151"/>
      <c r="F1" s="151"/>
      <c r="G1" s="151"/>
      <c r="H1" s="151"/>
      <c r="I1" s="151"/>
      <c r="J1" s="151"/>
      <c r="K1" s="151"/>
      <c r="L1" s="151"/>
      <c r="M1" s="151"/>
      <c r="N1" s="151"/>
    </row>
    <row r="2" spans="1:14" ht="30" customHeight="1">
      <c r="A2" s="151"/>
      <c r="B2" s="14"/>
      <c r="C2" s="14"/>
      <c r="D2" s="14"/>
      <c r="E2" s="48"/>
      <c r="F2" s="48"/>
      <c r="G2" s="48"/>
      <c r="H2" s="48"/>
      <c r="I2" s="48"/>
      <c r="J2" s="48"/>
      <c r="K2" s="48"/>
      <c r="L2" s="48"/>
      <c r="M2" s="272">
        <f>Ref_Firma</f>
        <v>0</v>
      </c>
      <c r="N2" s="151"/>
    </row>
    <row r="3" spans="1:14" ht="30" customHeight="1">
      <c r="A3" s="151"/>
      <c r="B3" s="14"/>
      <c r="C3" s="1291" t="s">
        <v>184</v>
      </c>
      <c r="D3" s="1291"/>
      <c r="E3" s="1291"/>
      <c r="F3" s="1291"/>
      <c r="G3" s="1291"/>
      <c r="H3" s="1291"/>
      <c r="I3" s="1291"/>
      <c r="J3" s="1291"/>
      <c r="K3" s="48"/>
      <c r="L3" s="48"/>
      <c r="M3" s="272">
        <f>Ref_Berichtsjahr</f>
        <v>0</v>
      </c>
      <c r="N3" s="151"/>
    </row>
    <row r="4" spans="1:14" ht="15" customHeight="1">
      <c r="A4" s="151"/>
      <c r="B4" s="48"/>
      <c r="C4" s="1335" t="s">
        <v>185</v>
      </c>
      <c r="D4" s="1335"/>
      <c r="E4" s="1335"/>
      <c r="F4" s="1335"/>
      <c r="G4" s="1335"/>
      <c r="H4" s="1335"/>
      <c r="I4" s="1335"/>
      <c r="J4" s="1335"/>
      <c r="K4" s="49"/>
      <c r="L4" s="48"/>
      <c r="M4" s="48"/>
      <c r="N4" s="151"/>
    </row>
    <row r="5" spans="1:14" ht="15" customHeight="1">
      <c r="A5" s="151"/>
      <c r="B5" s="14"/>
      <c r="C5" s="1302"/>
      <c r="D5" s="1302"/>
      <c r="E5" s="1302"/>
      <c r="F5" s="1302"/>
      <c r="G5" s="1302"/>
      <c r="H5" s="1302"/>
      <c r="I5" s="1302"/>
      <c r="J5" s="1302"/>
      <c r="K5" s="388"/>
      <c r="L5" s="51"/>
      <c r="M5" s="14"/>
      <c r="N5" s="151"/>
    </row>
    <row r="6" spans="1:14" ht="41.45" customHeight="1">
      <c r="A6" s="151"/>
      <c r="B6" s="14"/>
      <c r="C6" s="1337" t="s">
        <v>972</v>
      </c>
      <c r="D6" s="1337"/>
      <c r="E6" s="1337"/>
      <c r="F6" s="1337"/>
      <c r="G6" s="1337"/>
      <c r="H6" s="1337"/>
      <c r="I6" s="1337"/>
      <c r="J6" s="1337"/>
      <c r="K6" s="388"/>
      <c r="L6" s="51"/>
      <c r="M6" s="14"/>
      <c r="N6" s="151"/>
    </row>
    <row r="7" spans="1:14" ht="15" customHeight="1" thickBot="1">
      <c r="A7" s="151"/>
      <c r="B7" s="14"/>
      <c r="C7" s="1302"/>
      <c r="D7" s="1302"/>
      <c r="E7" s="1302"/>
      <c r="F7" s="1302"/>
      <c r="G7" s="1302"/>
      <c r="H7" s="1302"/>
      <c r="I7" s="1302"/>
      <c r="J7" s="1302"/>
      <c r="K7" s="388"/>
      <c r="L7" s="51"/>
      <c r="M7" s="14"/>
      <c r="N7" s="151"/>
    </row>
    <row r="8" spans="1:14" ht="39" customHeight="1" thickBot="1">
      <c r="A8" s="151"/>
      <c r="B8" s="14"/>
      <c r="C8" s="1292" t="s">
        <v>50</v>
      </c>
      <c r="D8" s="1292"/>
      <c r="E8" s="1292"/>
      <c r="F8" s="1292"/>
      <c r="G8" s="1292"/>
      <c r="H8" s="1292"/>
      <c r="I8" s="1292"/>
      <c r="J8" s="1293"/>
      <c r="K8" s="542" t="s">
        <v>186</v>
      </c>
      <c r="L8" s="193" t="s">
        <v>172</v>
      </c>
      <c r="M8" s="14"/>
      <c r="N8" s="151"/>
    </row>
    <row r="9" spans="1:14" ht="23.65" customHeight="1" thickBot="1">
      <c r="A9" s="151"/>
      <c r="B9" s="14"/>
      <c r="C9" s="1336" t="s">
        <v>955</v>
      </c>
      <c r="D9" s="1336"/>
      <c r="E9" s="1336"/>
      <c r="F9" s="1336"/>
      <c r="G9" s="1336"/>
      <c r="H9" s="1336"/>
      <c r="I9" s="1336"/>
      <c r="J9" s="1336"/>
      <c r="K9" s="94"/>
      <c r="L9" s="14"/>
      <c r="M9" s="14"/>
      <c r="N9" s="151"/>
    </row>
    <row r="10" spans="1:14" ht="30" customHeight="1" thickBot="1">
      <c r="A10" s="151"/>
      <c r="B10" s="14"/>
      <c r="C10" s="14"/>
      <c r="D10" s="275" t="s">
        <v>92</v>
      </c>
      <c r="E10" s="389" t="s">
        <v>187</v>
      </c>
      <c r="F10" s="153" t="s">
        <v>188</v>
      </c>
      <c r="G10" s="192" t="s">
        <v>33</v>
      </c>
      <c r="H10" s="275" t="s">
        <v>96</v>
      </c>
      <c r="I10" s="154" t="s">
        <v>97</v>
      </c>
      <c r="J10" s="157" t="s">
        <v>98</v>
      </c>
      <c r="K10" s="390" t="s">
        <v>32</v>
      </c>
      <c r="L10" s="72" t="s">
        <v>32</v>
      </c>
      <c r="M10" s="14"/>
      <c r="N10" s="151"/>
    </row>
    <row r="11" spans="1:14">
      <c r="A11" s="151"/>
      <c r="B11" s="14"/>
      <c r="C11" s="14"/>
      <c r="D11" s="294" t="s">
        <v>13</v>
      </c>
      <c r="E11" s="101" t="s">
        <v>99</v>
      </c>
      <c r="F11" s="102"/>
      <c r="G11" s="391" t="str">
        <f>IF(OR($E11="",$E11="Bitte wählen"),("Füllt sich automatisch"),VLOOKUP(E11,EF!$B:$F,2,FALSE))</f>
        <v>Füllt sich automatisch</v>
      </c>
      <c r="H11" s="78"/>
      <c r="I11" s="579"/>
      <c r="J11" s="626"/>
      <c r="K11" s="260">
        <f>IF($E11="",0,(VLOOKUP(E11,EF!$B:$G,6,FALSE)))</f>
        <v>0</v>
      </c>
      <c r="L11" s="258">
        <f>K11*F11</f>
        <v>0</v>
      </c>
      <c r="M11" s="14"/>
      <c r="N11" s="151"/>
    </row>
    <row r="12" spans="1:14">
      <c r="A12" s="151"/>
      <c r="B12" s="14"/>
      <c r="C12" s="14"/>
      <c r="D12" s="306" t="s">
        <v>13</v>
      </c>
      <c r="E12" s="634" t="s">
        <v>99</v>
      </c>
      <c r="F12" s="635"/>
      <c r="G12" s="710" t="str">
        <f>IF(OR($E12="",$E12="Bitte wählen"),("Füllt sich automatisch"),VLOOKUP(E12,EF!$B:$F,2,FALSE))</f>
        <v>Füllt sich automatisch</v>
      </c>
      <c r="H12" s="900"/>
      <c r="I12" s="835"/>
      <c r="J12" s="711"/>
      <c r="K12" s="261">
        <f>IF($E12="",0,(VLOOKUP(E12,EF!$B:$G,6,FALSE)))</f>
        <v>0</v>
      </c>
      <c r="L12" s="712">
        <f t="shared" ref="L12:L34" si="0">K12*F12</f>
        <v>0</v>
      </c>
      <c r="M12" s="14"/>
      <c r="N12" s="151"/>
    </row>
    <row r="13" spans="1:14">
      <c r="A13" s="151"/>
      <c r="B13" s="14"/>
      <c r="C13" s="14"/>
      <c r="D13" s="306" t="s">
        <v>13</v>
      </c>
      <c r="E13" s="634" t="s">
        <v>99</v>
      </c>
      <c r="F13" s="635"/>
      <c r="G13" s="710" t="str">
        <f>IF(OR($E13="",$E13="Bitte wählen"),("Füllt sich automatisch"),VLOOKUP(E13,EF!$B:$F,2,FALSE))</f>
        <v>Füllt sich automatisch</v>
      </c>
      <c r="H13" s="900"/>
      <c r="I13" s="835"/>
      <c r="J13" s="711"/>
      <c r="K13" s="261">
        <f>IF($E13="",0,(VLOOKUP(E13,EF!$B:$G,6,FALSE)))</f>
        <v>0</v>
      </c>
      <c r="L13" s="712">
        <f t="shared" si="0"/>
        <v>0</v>
      </c>
      <c r="M13" s="14"/>
      <c r="N13" s="151"/>
    </row>
    <row r="14" spans="1:14">
      <c r="A14" s="151"/>
      <c r="B14" s="14"/>
      <c r="C14" s="14"/>
      <c r="D14" s="306" t="s">
        <v>13</v>
      </c>
      <c r="E14" s="634" t="s">
        <v>99</v>
      </c>
      <c r="F14" s="635"/>
      <c r="G14" s="710" t="str">
        <f>IF(OR($E14="",$E14="Bitte wählen"),("Füllt sich automatisch"),VLOOKUP(E14,EF!$B:$F,2,FALSE))</f>
        <v>Füllt sich automatisch</v>
      </c>
      <c r="H14" s="900"/>
      <c r="I14" s="835"/>
      <c r="J14" s="711"/>
      <c r="K14" s="261">
        <f>IF($E14="",0,(VLOOKUP(E14,EF!$B:$G,6,FALSE)))</f>
        <v>0</v>
      </c>
      <c r="L14" s="712">
        <f t="shared" si="0"/>
        <v>0</v>
      </c>
      <c r="M14" s="14"/>
      <c r="N14" s="151"/>
    </row>
    <row r="15" spans="1:14">
      <c r="A15" s="151"/>
      <c r="B15" s="14"/>
      <c r="C15" s="14"/>
      <c r="D15" s="306" t="s">
        <v>13</v>
      </c>
      <c r="E15" s="634" t="s">
        <v>99</v>
      </c>
      <c r="F15" s="635"/>
      <c r="G15" s="710" t="str">
        <f>IF(OR($E15="",$E15="Bitte wählen"),("Füllt sich automatisch"),VLOOKUP(E15,EF!$B:$F,2,FALSE))</f>
        <v>Füllt sich automatisch</v>
      </c>
      <c r="H15" s="900"/>
      <c r="I15" s="835"/>
      <c r="J15" s="711"/>
      <c r="K15" s="261">
        <f>IF($E15="",0,(VLOOKUP(E15,EF!$B:$G,6,FALSE)))</f>
        <v>0</v>
      </c>
      <c r="L15" s="712">
        <f t="shared" si="0"/>
        <v>0</v>
      </c>
      <c r="M15" s="14"/>
      <c r="N15" s="151"/>
    </row>
    <row r="16" spans="1:14">
      <c r="A16" s="151"/>
      <c r="B16" s="14"/>
      <c r="C16" s="14"/>
      <c r="D16" s="306" t="s">
        <v>13</v>
      </c>
      <c r="E16" s="634" t="s">
        <v>99</v>
      </c>
      <c r="F16" s="635"/>
      <c r="G16" s="710" t="str">
        <f>IF(OR($E16="",$E16="Bitte wählen"),("Füllt sich automatisch"),VLOOKUP(E16,EF!$B:$F,2,FALSE))</f>
        <v>Füllt sich automatisch</v>
      </c>
      <c r="H16" s="900"/>
      <c r="I16" s="835"/>
      <c r="J16" s="711"/>
      <c r="K16" s="261">
        <f>IF($E16="",0,(VLOOKUP(E16,EF!$B:$G,6,FALSE)))</f>
        <v>0</v>
      </c>
      <c r="L16" s="712">
        <f t="shared" si="0"/>
        <v>0</v>
      </c>
      <c r="M16" s="14"/>
      <c r="N16" s="151"/>
    </row>
    <row r="17" spans="1:14">
      <c r="A17" s="151"/>
      <c r="B17" s="14"/>
      <c r="C17" s="14"/>
      <c r="D17" s="306" t="s">
        <v>13</v>
      </c>
      <c r="E17" s="634" t="s">
        <v>99</v>
      </c>
      <c r="F17" s="635"/>
      <c r="G17" s="710" t="str">
        <f>IF(OR($E17="",$E17="Bitte wählen"),("Füllt sich automatisch"),VLOOKUP(E17,EF!$B:$F,2,FALSE))</f>
        <v>Füllt sich automatisch</v>
      </c>
      <c r="H17" s="900"/>
      <c r="I17" s="835"/>
      <c r="J17" s="711"/>
      <c r="K17" s="261">
        <f>IF($E17="",0,(VLOOKUP(E17,EF!$B:$G,6,FALSE)))</f>
        <v>0</v>
      </c>
      <c r="L17" s="712">
        <f>K17*F17</f>
        <v>0</v>
      </c>
      <c r="M17" s="14"/>
      <c r="N17" s="151"/>
    </row>
    <row r="18" spans="1:14">
      <c r="A18" s="151"/>
      <c r="B18" s="14"/>
      <c r="C18" s="14"/>
      <c r="D18" s="306" t="s">
        <v>13</v>
      </c>
      <c r="E18" s="634" t="s">
        <v>99</v>
      </c>
      <c r="F18" s="635"/>
      <c r="G18" s="710" t="str">
        <f>IF(OR($E18="",$E18="Bitte wählen"),("Füllt sich automatisch"),VLOOKUP(E18,EF!$B:$F,2,FALSE))</f>
        <v>Füllt sich automatisch</v>
      </c>
      <c r="H18" s="900"/>
      <c r="I18" s="835"/>
      <c r="J18" s="711"/>
      <c r="K18" s="261">
        <f>IF($E18="",0,(VLOOKUP(E18,EF!$B:$G,6,FALSE)))</f>
        <v>0</v>
      </c>
      <c r="L18" s="712">
        <f t="shared" si="0"/>
        <v>0</v>
      </c>
      <c r="M18" s="14"/>
      <c r="N18" s="151"/>
    </row>
    <row r="19" spans="1:14">
      <c r="A19" s="151"/>
      <c r="B19" s="14"/>
      <c r="C19" s="14"/>
      <c r="D19" s="306" t="s">
        <v>13</v>
      </c>
      <c r="E19" s="634" t="s">
        <v>99</v>
      </c>
      <c r="F19" s="635"/>
      <c r="G19" s="710" t="str">
        <f>IF(OR($E19="",$E19="Bitte wählen"),("Füllt sich automatisch"),VLOOKUP(E19,EF!$B:$F,2,FALSE))</f>
        <v>Füllt sich automatisch</v>
      </c>
      <c r="H19" s="900"/>
      <c r="I19" s="835"/>
      <c r="J19" s="711"/>
      <c r="K19" s="261">
        <f>IF($E19="",0,(VLOOKUP(E19,EF!$B:$G,6,FALSE)))</f>
        <v>0</v>
      </c>
      <c r="L19" s="712">
        <f t="shared" si="0"/>
        <v>0</v>
      </c>
      <c r="M19" s="14"/>
      <c r="N19" s="151"/>
    </row>
    <row r="20" spans="1:14">
      <c r="A20" s="151"/>
      <c r="B20" s="14"/>
      <c r="C20" s="14"/>
      <c r="D20" s="306" t="s">
        <v>13</v>
      </c>
      <c r="E20" s="634" t="s">
        <v>99</v>
      </c>
      <c r="F20" s="635"/>
      <c r="G20" s="710" t="str">
        <f>IF(OR($E20="",$E20="Bitte wählen"),("Füllt sich automatisch"),VLOOKUP(E20,EF!$B:$F,2,FALSE))</f>
        <v>Füllt sich automatisch</v>
      </c>
      <c r="H20" s="900"/>
      <c r="I20" s="835"/>
      <c r="J20" s="711"/>
      <c r="K20" s="261">
        <f>IF($E20="",0,(VLOOKUP(E20,EF!$B:$G,6,FALSE)))</f>
        <v>0</v>
      </c>
      <c r="L20" s="712">
        <f t="shared" si="0"/>
        <v>0</v>
      </c>
      <c r="M20" s="14"/>
      <c r="N20" s="151"/>
    </row>
    <row r="21" spans="1:14">
      <c r="A21" s="151"/>
      <c r="B21" s="14"/>
      <c r="C21" s="14"/>
      <c r="D21" s="306" t="s">
        <v>13</v>
      </c>
      <c r="E21" s="634" t="s">
        <v>99</v>
      </c>
      <c r="F21" s="635"/>
      <c r="G21" s="710" t="str">
        <f>IF(OR($E21="",$E21="Bitte wählen"),("Füllt sich automatisch"),VLOOKUP(E21,EF!$B:$F,2,FALSE))</f>
        <v>Füllt sich automatisch</v>
      </c>
      <c r="H21" s="900"/>
      <c r="I21" s="835"/>
      <c r="J21" s="711"/>
      <c r="K21" s="261">
        <f>IF($E21="",0,(VLOOKUP(E21,EF!$B:$G,6,FALSE)))</f>
        <v>0</v>
      </c>
      <c r="L21" s="712">
        <f t="shared" ref="L21:L29" si="1">K21*F21</f>
        <v>0</v>
      </c>
      <c r="M21" s="14"/>
      <c r="N21" s="151"/>
    </row>
    <row r="22" spans="1:14">
      <c r="A22" s="151"/>
      <c r="B22" s="14"/>
      <c r="C22" s="14"/>
      <c r="D22" s="306" t="s">
        <v>13</v>
      </c>
      <c r="E22" s="634" t="s">
        <v>99</v>
      </c>
      <c r="F22" s="635"/>
      <c r="G22" s="710" t="str">
        <f>IF(OR($E22="",$E22="Bitte wählen"),("Füllt sich automatisch"),VLOOKUP(E22,EF!$B:$F,2,FALSE))</f>
        <v>Füllt sich automatisch</v>
      </c>
      <c r="H22" s="900"/>
      <c r="I22" s="835"/>
      <c r="J22" s="711"/>
      <c r="K22" s="261">
        <f>IF($E22="",0,(VLOOKUP(E22,EF!$B:$G,6,FALSE)))</f>
        <v>0</v>
      </c>
      <c r="L22" s="712">
        <f t="shared" si="1"/>
        <v>0</v>
      </c>
      <c r="M22" s="14"/>
      <c r="N22" s="151"/>
    </row>
    <row r="23" spans="1:14">
      <c r="A23" s="151"/>
      <c r="B23" s="14"/>
      <c r="C23" s="14"/>
      <c r="D23" s="306" t="s">
        <v>13</v>
      </c>
      <c r="E23" s="634" t="s">
        <v>99</v>
      </c>
      <c r="F23" s="635"/>
      <c r="G23" s="710" t="str">
        <f>IF(OR($E23="",$E23="Bitte wählen"),("Füllt sich automatisch"),VLOOKUP(E23,EF!$B:$F,2,FALSE))</f>
        <v>Füllt sich automatisch</v>
      </c>
      <c r="H23" s="900"/>
      <c r="I23" s="835"/>
      <c r="J23" s="711"/>
      <c r="K23" s="261">
        <f>IF($E23="",0,(VLOOKUP(E23,EF!$B:$G,6,FALSE)))</f>
        <v>0</v>
      </c>
      <c r="L23" s="712">
        <f t="shared" si="1"/>
        <v>0</v>
      </c>
      <c r="M23" s="14"/>
      <c r="N23" s="151"/>
    </row>
    <row r="24" spans="1:14">
      <c r="A24" s="151"/>
      <c r="B24" s="14"/>
      <c r="C24" s="14"/>
      <c r="D24" s="306" t="s">
        <v>13</v>
      </c>
      <c r="E24" s="634" t="s">
        <v>99</v>
      </c>
      <c r="F24" s="635"/>
      <c r="G24" s="710" t="str">
        <f>IF(OR($E24="",$E24="Bitte wählen"),("Füllt sich automatisch"),VLOOKUP(E24,EF!$B:$F,2,FALSE))</f>
        <v>Füllt sich automatisch</v>
      </c>
      <c r="H24" s="900"/>
      <c r="I24" s="835"/>
      <c r="J24" s="711"/>
      <c r="K24" s="261">
        <f>IF($E24="",0,(VLOOKUP(E24,EF!$B:$G,6,FALSE)))</f>
        <v>0</v>
      </c>
      <c r="L24" s="712">
        <f t="shared" si="1"/>
        <v>0</v>
      </c>
      <c r="M24" s="14"/>
      <c r="N24" s="151"/>
    </row>
    <row r="25" spans="1:14">
      <c r="A25" s="151"/>
      <c r="B25" s="14"/>
      <c r="C25" s="14"/>
      <c r="D25" s="306" t="s">
        <v>13</v>
      </c>
      <c r="E25" s="634" t="s">
        <v>99</v>
      </c>
      <c r="F25" s="635"/>
      <c r="G25" s="710" t="str">
        <f>IF(OR($E25="",$E25="Bitte wählen"),("Füllt sich automatisch"),VLOOKUP(E25,EF!$B:$F,2,FALSE))</f>
        <v>Füllt sich automatisch</v>
      </c>
      <c r="H25" s="900"/>
      <c r="I25" s="835"/>
      <c r="J25" s="711"/>
      <c r="K25" s="261">
        <f>IF($E25="",0,(VLOOKUP(E25,EF!$B:$G,6,FALSE)))</f>
        <v>0</v>
      </c>
      <c r="L25" s="712">
        <f t="shared" si="1"/>
        <v>0</v>
      </c>
      <c r="M25" s="14"/>
      <c r="N25" s="151"/>
    </row>
    <row r="26" spans="1:14">
      <c r="A26" s="151"/>
      <c r="B26" s="14"/>
      <c r="C26" s="14"/>
      <c r="D26" s="306" t="s">
        <v>13</v>
      </c>
      <c r="E26" s="634" t="s">
        <v>99</v>
      </c>
      <c r="F26" s="635"/>
      <c r="G26" s="710" t="str">
        <f>IF(OR($E26="",$E26="Bitte wählen"),("Füllt sich automatisch"),VLOOKUP(E26,EF!$B:$F,2,FALSE))</f>
        <v>Füllt sich automatisch</v>
      </c>
      <c r="H26" s="900"/>
      <c r="I26" s="835"/>
      <c r="J26" s="711"/>
      <c r="K26" s="261">
        <f>IF($E26="",0,(VLOOKUP(E26,EF!$B:$G,6,FALSE)))</f>
        <v>0</v>
      </c>
      <c r="L26" s="712">
        <f t="shared" si="1"/>
        <v>0</v>
      </c>
      <c r="M26" s="14"/>
      <c r="N26" s="151"/>
    </row>
    <row r="27" spans="1:14">
      <c r="A27" s="151"/>
      <c r="B27" s="14"/>
      <c r="C27" s="14"/>
      <c r="D27" s="306" t="s">
        <v>13</v>
      </c>
      <c r="E27" s="634" t="s">
        <v>99</v>
      </c>
      <c r="F27" s="635"/>
      <c r="G27" s="710" t="str">
        <f>IF(OR($E27="",$E27="Bitte wählen"),("Füllt sich automatisch"),VLOOKUP(E27,EF!$B:$F,2,FALSE))</f>
        <v>Füllt sich automatisch</v>
      </c>
      <c r="H27" s="900"/>
      <c r="I27" s="835"/>
      <c r="J27" s="711"/>
      <c r="K27" s="261">
        <f>IF($E27="",0,(VLOOKUP(E27,EF!$B:$G,6,FALSE)))</f>
        <v>0</v>
      </c>
      <c r="L27" s="712">
        <f t="shared" si="1"/>
        <v>0</v>
      </c>
      <c r="M27" s="14"/>
      <c r="N27" s="151"/>
    </row>
    <row r="28" spans="1:14">
      <c r="A28" s="151"/>
      <c r="B28" s="14"/>
      <c r="C28" s="14"/>
      <c r="D28" s="306" t="s">
        <v>13</v>
      </c>
      <c r="E28" s="634" t="s">
        <v>99</v>
      </c>
      <c r="F28" s="635"/>
      <c r="G28" s="710" t="str">
        <f>IF(OR($E28="",$E28="Bitte wählen"),("Füllt sich automatisch"),VLOOKUP(E28,EF!$B:$F,2,FALSE))</f>
        <v>Füllt sich automatisch</v>
      </c>
      <c r="H28" s="900"/>
      <c r="I28" s="835"/>
      <c r="J28" s="711"/>
      <c r="K28" s="261">
        <f>IF($E28="",0,(VLOOKUP(E28,EF!$B:$G,6,FALSE)))</f>
        <v>0</v>
      </c>
      <c r="L28" s="712">
        <f t="shared" si="1"/>
        <v>0</v>
      </c>
      <c r="M28" s="14"/>
      <c r="N28" s="151"/>
    </row>
    <row r="29" spans="1:14">
      <c r="A29" s="151"/>
      <c r="B29" s="14"/>
      <c r="C29" s="14"/>
      <c r="D29" s="306" t="s">
        <v>13</v>
      </c>
      <c r="E29" s="634" t="s">
        <v>99</v>
      </c>
      <c r="F29" s="635"/>
      <c r="G29" s="710" t="str">
        <f>IF(OR($E29="",$E29="Bitte wählen"),("Füllt sich automatisch"),VLOOKUP(E29,EF!$B:$F,2,FALSE))</f>
        <v>Füllt sich automatisch</v>
      </c>
      <c r="H29" s="900"/>
      <c r="I29" s="835"/>
      <c r="J29" s="711"/>
      <c r="K29" s="261">
        <f>IF($E29="",0,(VLOOKUP(E29,EF!$B:$G,6,FALSE)))</f>
        <v>0</v>
      </c>
      <c r="L29" s="712">
        <f t="shared" si="1"/>
        <v>0</v>
      </c>
      <c r="M29" s="14"/>
      <c r="N29" s="151"/>
    </row>
    <row r="30" spans="1:14">
      <c r="A30" s="151"/>
      <c r="B30" s="14"/>
      <c r="C30" s="14"/>
      <c r="D30" s="306" t="s">
        <v>13</v>
      </c>
      <c r="E30" s="634" t="s">
        <v>99</v>
      </c>
      <c r="F30" s="635"/>
      <c r="G30" s="710" t="str">
        <f>IF(OR($E30="",$E30="Bitte wählen"),("Füllt sich automatisch"),VLOOKUP(E30,EF!$B:$F,2,FALSE))</f>
        <v>Füllt sich automatisch</v>
      </c>
      <c r="H30" s="900"/>
      <c r="I30" s="835"/>
      <c r="J30" s="711"/>
      <c r="K30" s="261">
        <f>IF($E30="",0,(VLOOKUP(E30,EF!$B:$G,6,FALSE)))</f>
        <v>0</v>
      </c>
      <c r="L30" s="712">
        <f t="shared" si="0"/>
        <v>0</v>
      </c>
      <c r="M30" s="14"/>
      <c r="N30" s="151"/>
    </row>
    <row r="31" spans="1:14">
      <c r="A31" s="151"/>
      <c r="B31" s="14"/>
      <c r="C31" s="14"/>
      <c r="D31" s="306" t="s">
        <v>13</v>
      </c>
      <c r="E31" s="636" t="s">
        <v>99</v>
      </c>
      <c r="F31" s="713"/>
      <c r="G31" s="710" t="str">
        <f>IF(OR($E31="",$E31="Bitte wählen"),("Füllt sich automatisch"),VLOOKUP(E31,EF!$B:$F,2,FALSE))</f>
        <v>Füllt sich automatisch</v>
      </c>
      <c r="H31" s="900"/>
      <c r="I31" s="835"/>
      <c r="J31" s="711"/>
      <c r="K31" s="261">
        <f>IF($E31="",0,(VLOOKUP(E31,EF!$B:$G,6,FALSE)))</f>
        <v>0</v>
      </c>
      <c r="L31" s="712">
        <f t="shared" si="0"/>
        <v>0</v>
      </c>
      <c r="M31" s="14"/>
      <c r="N31" s="151"/>
    </row>
    <row r="32" spans="1:14">
      <c r="A32" s="151"/>
      <c r="B32" s="14"/>
      <c r="C32" s="14"/>
      <c r="D32" s="306" t="s">
        <v>13</v>
      </c>
      <c r="E32" s="636" t="s">
        <v>99</v>
      </c>
      <c r="F32" s="713"/>
      <c r="G32" s="710" t="str">
        <f>IF(OR($E32="",$E32="Bitte wählen"),("Füllt sich automatisch"),VLOOKUP(E32,EF!$B:$F,2,FALSE))</f>
        <v>Füllt sich automatisch</v>
      </c>
      <c r="H32" s="900"/>
      <c r="I32" s="835"/>
      <c r="J32" s="711"/>
      <c r="K32" s="261">
        <f>IF($E32="",0,(VLOOKUP(E32,EF!$B:$G,6,FALSE)))</f>
        <v>0</v>
      </c>
      <c r="L32" s="712">
        <f t="shared" si="0"/>
        <v>0</v>
      </c>
      <c r="M32" s="14"/>
      <c r="N32" s="151"/>
    </row>
    <row r="33" spans="1:14">
      <c r="A33" s="151"/>
      <c r="B33" s="14"/>
      <c r="C33" s="14"/>
      <c r="D33" s="306" t="s">
        <v>13</v>
      </c>
      <c r="E33" s="636" t="s">
        <v>99</v>
      </c>
      <c r="F33" s="713"/>
      <c r="G33" s="710" t="str">
        <f>IF(OR($E33="",$E33="Bitte wählen"),("Füllt sich automatisch"),VLOOKUP(E33,EF!$B:$F,2,FALSE))</f>
        <v>Füllt sich automatisch</v>
      </c>
      <c r="H33" s="900"/>
      <c r="I33" s="835"/>
      <c r="J33" s="711"/>
      <c r="K33" s="261">
        <f>IF($E33="",0,(VLOOKUP(E33,EF!$B:$G,6,FALSE)))</f>
        <v>0</v>
      </c>
      <c r="L33" s="712">
        <f t="shared" si="0"/>
        <v>0</v>
      </c>
      <c r="M33" s="14"/>
      <c r="N33" s="151"/>
    </row>
    <row r="34" spans="1:14" ht="15" thickBot="1">
      <c r="A34" s="151"/>
      <c r="B34" s="14"/>
      <c r="C34" s="14"/>
      <c r="D34" s="295" t="s">
        <v>13</v>
      </c>
      <c r="E34" s="103" t="s">
        <v>99</v>
      </c>
      <c r="F34" s="104"/>
      <c r="G34" s="392" t="str">
        <f>IF(OR($E34="",$E34="Bitte wählen"),("Füllt sich automatisch"),VLOOKUP(E34,EF!$B:$F,2,FALSE))</f>
        <v>Füllt sich automatisch</v>
      </c>
      <c r="H34" s="79"/>
      <c r="I34" s="76"/>
      <c r="J34" s="77"/>
      <c r="K34" s="262">
        <f>IF($E34="",0,(VLOOKUP(E34,EF!$B:$G,6,FALSE)))</f>
        <v>0</v>
      </c>
      <c r="L34" s="259">
        <f t="shared" si="0"/>
        <v>0</v>
      </c>
      <c r="M34" s="14"/>
      <c r="N34" s="151"/>
    </row>
    <row r="35" spans="1:14" ht="15" thickBot="1">
      <c r="A35" s="151"/>
      <c r="B35" s="14"/>
      <c r="C35" s="1302"/>
      <c r="D35" s="1302"/>
      <c r="E35" s="1302"/>
      <c r="F35" s="1302"/>
      <c r="G35" s="1302"/>
      <c r="H35" s="1302"/>
      <c r="I35" s="1302"/>
      <c r="J35" s="1302"/>
      <c r="K35" s="382"/>
      <c r="L35" s="393">
        <f>SUM(L11:L34)</f>
        <v>0</v>
      </c>
      <c r="M35" s="14"/>
      <c r="N35" s="151"/>
    </row>
    <row r="36" spans="1:14" ht="15" thickBot="1">
      <c r="A36" s="151"/>
      <c r="B36" s="14"/>
      <c r="C36" s="1302"/>
      <c r="D36" s="1302"/>
      <c r="E36" s="1302"/>
      <c r="F36" s="1302"/>
      <c r="G36" s="1302"/>
      <c r="H36" s="1302"/>
      <c r="I36" s="1302"/>
      <c r="J36" s="1302"/>
      <c r="K36" s="382"/>
      <c r="L36" s="15"/>
      <c r="M36" s="14"/>
      <c r="N36" s="151"/>
    </row>
    <row r="37" spans="1:14" ht="49.5" customHeight="1" thickBot="1">
      <c r="A37" s="151"/>
      <c r="B37" s="48"/>
      <c r="C37" s="1292" t="s">
        <v>189</v>
      </c>
      <c r="D37" s="1292"/>
      <c r="E37" s="1292"/>
      <c r="F37" s="1292"/>
      <c r="G37" s="1292"/>
      <c r="H37" s="1292"/>
      <c r="I37" s="1292"/>
      <c r="J37" s="1293"/>
      <c r="K37" s="193" t="s">
        <v>186</v>
      </c>
      <c r="L37" s="193" t="s">
        <v>172</v>
      </c>
      <c r="M37" s="48"/>
      <c r="N37" s="151"/>
    </row>
    <row r="38" spans="1:14" ht="15" thickBot="1">
      <c r="A38" s="151"/>
      <c r="B38" s="14"/>
      <c r="C38" s="1302"/>
      <c r="D38" s="1302"/>
      <c r="E38" s="1302"/>
      <c r="F38" s="1302"/>
      <c r="G38" s="1302"/>
      <c r="H38" s="1302"/>
      <c r="I38" s="1302"/>
      <c r="J38" s="1302"/>
      <c r="K38" s="94"/>
      <c r="L38" s="14"/>
      <c r="M38" s="14"/>
      <c r="N38" s="151"/>
    </row>
    <row r="39" spans="1:14" ht="30.75" thickBot="1">
      <c r="A39" s="151"/>
      <c r="B39" s="14"/>
      <c r="C39" s="14"/>
      <c r="D39" s="275" t="s">
        <v>92</v>
      </c>
      <c r="E39" s="389" t="s">
        <v>190</v>
      </c>
      <c r="F39" s="153" t="s">
        <v>188</v>
      </c>
      <c r="G39" s="192" t="s">
        <v>33</v>
      </c>
      <c r="H39" s="275" t="s">
        <v>96</v>
      </c>
      <c r="I39" s="154" t="s">
        <v>97</v>
      </c>
      <c r="J39" s="157" t="s">
        <v>98</v>
      </c>
      <c r="K39" s="390" t="s">
        <v>32</v>
      </c>
      <c r="L39" s="390" t="s">
        <v>32</v>
      </c>
      <c r="M39" s="14"/>
      <c r="N39" s="151"/>
    </row>
    <row r="40" spans="1:14">
      <c r="A40" s="151"/>
      <c r="B40" s="14"/>
      <c r="C40" s="14"/>
      <c r="D40" s="294" t="s">
        <v>13</v>
      </c>
      <c r="E40" s="637" t="s">
        <v>99</v>
      </c>
      <c r="F40" s="635"/>
      <c r="G40" s="638" t="str">
        <f>IF(OR($E40="",$E40="Bitte wählen"),("füllt sich automatisch"),VLOOKUP(E40,EF!$B:$F,2,FALSE))</f>
        <v>füllt sich automatisch</v>
      </c>
      <c r="H40" s="401"/>
      <c r="I40" s="630"/>
      <c r="J40" s="639"/>
      <c r="K40" s="394">
        <f>IF($E40="",0,(VLOOKUP(E40,EF!$B:$G,6,FALSE)))</f>
        <v>0</v>
      </c>
      <c r="L40" s="395">
        <f t="shared" ref="L40:L63" si="2">F40*K40</f>
        <v>0</v>
      </c>
      <c r="M40" s="14"/>
      <c r="N40" s="151"/>
    </row>
    <row r="41" spans="1:14">
      <c r="A41" s="151"/>
      <c r="B41" s="14"/>
      <c r="C41" s="14"/>
      <c r="D41" s="306" t="s">
        <v>13</v>
      </c>
      <c r="E41" s="640" t="s">
        <v>99</v>
      </c>
      <c r="F41" s="713"/>
      <c r="G41" s="710" t="str">
        <f>IF(OR($E41="",$E41="Bitte wählen"),("füllt sich automatisch"),VLOOKUP(E41,EF!$B:$F,2,FALSE))</f>
        <v>füllt sich automatisch</v>
      </c>
      <c r="H41" s="901"/>
      <c r="I41" s="836"/>
      <c r="J41" s="714"/>
      <c r="K41" s="396">
        <f>IF($E41="",0,(VLOOKUP(E41,EF!$B:$G,6,FALSE)))</f>
        <v>0</v>
      </c>
      <c r="L41" s="715">
        <f t="shared" si="2"/>
        <v>0</v>
      </c>
      <c r="M41" s="14"/>
      <c r="N41" s="151"/>
    </row>
    <row r="42" spans="1:14">
      <c r="A42" s="151"/>
      <c r="B42" s="14"/>
      <c r="C42" s="14"/>
      <c r="D42" s="306" t="s">
        <v>13</v>
      </c>
      <c r="E42" s="640" t="s">
        <v>99</v>
      </c>
      <c r="F42" s="713"/>
      <c r="G42" s="710" t="str">
        <f>IF(OR($E42="",$E42="Bitte wählen"),("füllt sich automatisch"),VLOOKUP(E42,EF!$B:$F,2,FALSE))</f>
        <v>füllt sich automatisch</v>
      </c>
      <c r="H42" s="901"/>
      <c r="I42" s="836"/>
      <c r="J42" s="714"/>
      <c r="K42" s="396">
        <f>IF($E42="",0,(VLOOKUP(E42,EF!$B:$G,6,FALSE)))</f>
        <v>0</v>
      </c>
      <c r="L42" s="715">
        <f t="shared" si="2"/>
        <v>0</v>
      </c>
      <c r="M42" s="14"/>
      <c r="N42" s="151"/>
    </row>
    <row r="43" spans="1:14">
      <c r="A43" s="151"/>
      <c r="B43" s="14"/>
      <c r="C43" s="14"/>
      <c r="D43" s="306" t="s">
        <v>13</v>
      </c>
      <c r="E43" s="640" t="s">
        <v>99</v>
      </c>
      <c r="F43" s="713"/>
      <c r="G43" s="710" t="str">
        <f>IF(OR($E43="",$E43="Bitte wählen"),("füllt sich automatisch"),VLOOKUP(E43,EF!$B:$F,2,FALSE))</f>
        <v>füllt sich automatisch</v>
      </c>
      <c r="H43" s="901"/>
      <c r="I43" s="825"/>
      <c r="J43" s="697"/>
      <c r="K43" s="396">
        <f>IF($E43="",0,(VLOOKUP(E43,EF!$B:$G,6,FALSE)))</f>
        <v>0</v>
      </c>
      <c r="L43" s="715">
        <f t="shared" si="2"/>
        <v>0</v>
      </c>
      <c r="M43" s="14"/>
      <c r="N43" s="151"/>
    </row>
    <row r="44" spans="1:14">
      <c r="A44" s="151"/>
      <c r="B44" s="14"/>
      <c r="C44" s="14"/>
      <c r="D44" s="306" t="s">
        <v>13</v>
      </c>
      <c r="E44" s="640" t="s">
        <v>99</v>
      </c>
      <c r="F44" s="713"/>
      <c r="G44" s="710" t="str">
        <f>IF(OR($E44="",$E44="Bitte wählen"),("füllt sich automatisch"),VLOOKUP(E44,EF!$B:$F,2,FALSE))</f>
        <v>füllt sich automatisch</v>
      </c>
      <c r="H44" s="901"/>
      <c r="I44" s="836"/>
      <c r="J44" s="714"/>
      <c r="K44" s="396">
        <f>IF($E44="",0,(VLOOKUP(E44,EF!$B:$G,6,FALSE)))</f>
        <v>0</v>
      </c>
      <c r="L44" s="715">
        <f t="shared" si="2"/>
        <v>0</v>
      </c>
      <c r="M44" s="14"/>
      <c r="N44" s="151"/>
    </row>
    <row r="45" spans="1:14">
      <c r="A45" s="151"/>
      <c r="B45" s="14"/>
      <c r="C45" s="14"/>
      <c r="D45" s="306" t="s">
        <v>13</v>
      </c>
      <c r="E45" s="640" t="s">
        <v>99</v>
      </c>
      <c r="F45" s="713"/>
      <c r="G45" s="710" t="str">
        <f>IF(OR($E45="",$E45="Bitte wählen"),("füllt sich automatisch"),VLOOKUP(E45,EF!$B:$F,2,FALSE))</f>
        <v>füllt sich automatisch</v>
      </c>
      <c r="H45" s="901"/>
      <c r="I45" s="836"/>
      <c r="J45" s="714"/>
      <c r="K45" s="396">
        <f>IF($E45="",0,(VLOOKUP(E45,EF!$B:$G,6,FALSE)))</f>
        <v>0</v>
      </c>
      <c r="L45" s="715">
        <f t="shared" si="2"/>
        <v>0</v>
      </c>
      <c r="M45" s="14"/>
      <c r="N45" s="151"/>
    </row>
    <row r="46" spans="1:14">
      <c r="A46" s="151"/>
      <c r="B46" s="14"/>
      <c r="C46" s="14"/>
      <c r="D46" s="306" t="s">
        <v>13</v>
      </c>
      <c r="E46" s="640" t="s">
        <v>99</v>
      </c>
      <c r="F46" s="713"/>
      <c r="G46" s="710" t="str">
        <f>IF(OR($E46="",$E46="Bitte wählen"),("füllt sich automatisch"),VLOOKUP(E46,EF!$B:$F,2,FALSE))</f>
        <v>füllt sich automatisch</v>
      </c>
      <c r="H46" s="901"/>
      <c r="I46" s="825"/>
      <c r="J46" s="697"/>
      <c r="K46" s="396">
        <f>IF($E46="",0,(VLOOKUP(E46,EF!$B:$G,6,FALSE)))</f>
        <v>0</v>
      </c>
      <c r="L46" s="715">
        <f t="shared" si="2"/>
        <v>0</v>
      </c>
      <c r="M46" s="14"/>
      <c r="N46" s="151"/>
    </row>
    <row r="47" spans="1:14">
      <c r="A47" s="151"/>
      <c r="B47" s="14"/>
      <c r="C47" s="14"/>
      <c r="D47" s="306" t="s">
        <v>13</v>
      </c>
      <c r="E47" s="640" t="s">
        <v>99</v>
      </c>
      <c r="F47" s="713"/>
      <c r="G47" s="710" t="str">
        <f>IF(OR($E47="",$E47="Bitte wählen"),("füllt sich automatisch"),VLOOKUP(E47,EF!$B:$F,2,FALSE))</f>
        <v>füllt sich automatisch</v>
      </c>
      <c r="H47" s="901"/>
      <c r="I47" s="836"/>
      <c r="J47" s="714"/>
      <c r="K47" s="396">
        <f>IF($E47="",0,(VLOOKUP(E47,EF!$B:$G,6,FALSE)))</f>
        <v>0</v>
      </c>
      <c r="L47" s="715">
        <f t="shared" si="2"/>
        <v>0</v>
      </c>
      <c r="M47" s="14"/>
      <c r="N47" s="151"/>
    </row>
    <row r="48" spans="1:14">
      <c r="A48" s="151"/>
      <c r="B48" s="14"/>
      <c r="C48" s="14"/>
      <c r="D48" s="306" t="s">
        <v>13</v>
      </c>
      <c r="E48" s="640" t="s">
        <v>99</v>
      </c>
      <c r="F48" s="713"/>
      <c r="G48" s="710" t="str">
        <f>IF(OR($E48="",$E48="Bitte wählen"),("füllt sich automatisch"),VLOOKUP(E48,EF!$B:$F,2,FALSE))</f>
        <v>füllt sich automatisch</v>
      </c>
      <c r="H48" s="901"/>
      <c r="I48" s="836"/>
      <c r="J48" s="714"/>
      <c r="K48" s="396">
        <f>IF($E48="",0,(VLOOKUP(E48,EF!$B:$G,6,FALSE)))</f>
        <v>0</v>
      </c>
      <c r="L48" s="715">
        <f t="shared" si="2"/>
        <v>0</v>
      </c>
      <c r="M48" s="14"/>
      <c r="N48" s="151"/>
    </row>
    <row r="49" spans="1:14">
      <c r="A49" s="151"/>
      <c r="B49" s="14"/>
      <c r="C49" s="14"/>
      <c r="D49" s="306" t="s">
        <v>13</v>
      </c>
      <c r="E49" s="640" t="s">
        <v>99</v>
      </c>
      <c r="F49" s="713"/>
      <c r="G49" s="710" t="str">
        <f>IF(OR($E49="",$E49="Bitte wählen"),("füllt sich automatisch"),VLOOKUP(E49,EF!$B:$F,2,FALSE))</f>
        <v>füllt sich automatisch</v>
      </c>
      <c r="H49" s="901"/>
      <c r="I49" s="825"/>
      <c r="J49" s="697"/>
      <c r="K49" s="396">
        <f>IF($E49="",0,(VLOOKUP(E49,EF!$B:$G,6,FALSE)))</f>
        <v>0</v>
      </c>
      <c r="L49" s="715">
        <f t="shared" si="2"/>
        <v>0</v>
      </c>
      <c r="M49" s="14"/>
      <c r="N49" s="151"/>
    </row>
    <row r="50" spans="1:14">
      <c r="A50" s="151"/>
      <c r="B50" s="14"/>
      <c r="C50" s="14"/>
      <c r="D50" s="306" t="s">
        <v>13</v>
      </c>
      <c r="E50" s="640" t="s">
        <v>99</v>
      </c>
      <c r="F50" s="713"/>
      <c r="G50" s="710" t="str">
        <f>IF(OR($E50="",$E50="Bitte wählen"),("füllt sich automatisch"),VLOOKUP(E50,EF!$B:$F,2,FALSE))</f>
        <v>füllt sich automatisch</v>
      </c>
      <c r="H50" s="901"/>
      <c r="I50" s="836"/>
      <c r="J50" s="714"/>
      <c r="K50" s="396">
        <f>IF($E50="",0,(VLOOKUP(E50,EF!$B:$G,6,FALSE)))</f>
        <v>0</v>
      </c>
      <c r="L50" s="715">
        <f t="shared" si="2"/>
        <v>0</v>
      </c>
      <c r="M50" s="14"/>
      <c r="N50" s="151"/>
    </row>
    <row r="51" spans="1:14">
      <c r="A51" s="151"/>
      <c r="B51" s="14"/>
      <c r="C51" s="14"/>
      <c r="D51" s="306" t="s">
        <v>13</v>
      </c>
      <c r="E51" s="640" t="s">
        <v>99</v>
      </c>
      <c r="F51" s="713"/>
      <c r="G51" s="710" t="str">
        <f>IF(OR($E51="",$E51="Bitte wählen"),("füllt sich automatisch"),VLOOKUP(E51,EF!$B:$F,2,FALSE))</f>
        <v>füllt sich automatisch</v>
      </c>
      <c r="H51" s="901"/>
      <c r="I51" s="836"/>
      <c r="J51" s="714"/>
      <c r="K51" s="396">
        <f>IF($E51="",0,(VLOOKUP(E51,EF!$B:$G,6,FALSE)))</f>
        <v>0</v>
      </c>
      <c r="L51" s="715">
        <f t="shared" si="2"/>
        <v>0</v>
      </c>
      <c r="M51" s="14"/>
      <c r="N51" s="151"/>
    </row>
    <row r="52" spans="1:14">
      <c r="A52" s="151"/>
      <c r="B52" s="14"/>
      <c r="C52" s="14"/>
      <c r="D52" s="306" t="s">
        <v>13</v>
      </c>
      <c r="E52" s="640" t="s">
        <v>99</v>
      </c>
      <c r="F52" s="713"/>
      <c r="G52" s="710" t="str">
        <f>IF(OR($E52="",$E52="Bitte wählen"),("füllt sich automatisch"),VLOOKUP(E52,EF!$B:$F,2,FALSE))</f>
        <v>füllt sich automatisch</v>
      </c>
      <c r="H52" s="901"/>
      <c r="I52" s="836"/>
      <c r="J52" s="714"/>
      <c r="K52" s="396">
        <f>IF($E52="",0,(VLOOKUP(E52,EF!$B:$G,6,FALSE)))</f>
        <v>0</v>
      </c>
      <c r="L52" s="715">
        <f t="shared" si="2"/>
        <v>0</v>
      </c>
      <c r="M52" s="14"/>
      <c r="N52" s="151"/>
    </row>
    <row r="53" spans="1:14">
      <c r="A53" s="151"/>
      <c r="B53" s="14"/>
      <c r="C53" s="14"/>
      <c r="D53" s="306" t="s">
        <v>13</v>
      </c>
      <c r="E53" s="640" t="s">
        <v>99</v>
      </c>
      <c r="F53" s="713"/>
      <c r="G53" s="710" t="str">
        <f>IF(OR($E53="",$E53="Bitte wählen"),("füllt sich automatisch"),VLOOKUP(E53,EF!$B:$F,2,FALSE))</f>
        <v>füllt sich automatisch</v>
      </c>
      <c r="H53" s="901"/>
      <c r="I53" s="825"/>
      <c r="J53" s="697"/>
      <c r="K53" s="396">
        <f>IF($E53="",0,(VLOOKUP(E53,EF!$B:$G,6,FALSE)))</f>
        <v>0</v>
      </c>
      <c r="L53" s="715">
        <f t="shared" si="2"/>
        <v>0</v>
      </c>
      <c r="M53" s="14"/>
      <c r="N53" s="151"/>
    </row>
    <row r="54" spans="1:14">
      <c r="A54" s="151"/>
      <c r="B54" s="14"/>
      <c r="C54" s="14"/>
      <c r="D54" s="306" t="s">
        <v>13</v>
      </c>
      <c r="E54" s="640" t="s">
        <v>99</v>
      </c>
      <c r="F54" s="713"/>
      <c r="G54" s="710" t="str">
        <f>IF(OR($E54="",$E54="Bitte wählen"),("füllt sich automatisch"),VLOOKUP(E54,EF!$B:$F,2,FALSE))</f>
        <v>füllt sich automatisch</v>
      </c>
      <c r="H54" s="901"/>
      <c r="I54" s="836"/>
      <c r="J54" s="714"/>
      <c r="K54" s="396">
        <f>IF($E54="",0,(VLOOKUP(E54,EF!$B:$G,6,FALSE)))</f>
        <v>0</v>
      </c>
      <c r="L54" s="715">
        <f t="shared" si="2"/>
        <v>0</v>
      </c>
      <c r="M54" s="14"/>
      <c r="N54" s="151"/>
    </row>
    <row r="55" spans="1:14">
      <c r="A55" s="151"/>
      <c r="B55" s="14"/>
      <c r="C55" s="14"/>
      <c r="D55" s="306" t="s">
        <v>13</v>
      </c>
      <c r="E55" s="640" t="s">
        <v>99</v>
      </c>
      <c r="F55" s="713"/>
      <c r="G55" s="710" t="str">
        <f>IF(OR($E55="",$E55="Bitte wählen"),("füllt sich automatisch"),VLOOKUP(E55,EF!$B:$F,2,FALSE))</f>
        <v>füllt sich automatisch</v>
      </c>
      <c r="H55" s="901"/>
      <c r="I55" s="836"/>
      <c r="J55" s="714"/>
      <c r="K55" s="396">
        <f>IF($E55="",0,(VLOOKUP(E55,EF!$B:$G,6,FALSE)))</f>
        <v>0</v>
      </c>
      <c r="L55" s="715">
        <f>F55*K55</f>
        <v>0</v>
      </c>
      <c r="M55" s="14"/>
      <c r="N55" s="151"/>
    </row>
    <row r="56" spans="1:14">
      <c r="A56" s="151"/>
      <c r="B56" s="14"/>
      <c r="C56" s="14"/>
      <c r="D56" s="306" t="s">
        <v>13</v>
      </c>
      <c r="E56" s="640" t="s">
        <v>99</v>
      </c>
      <c r="F56" s="713"/>
      <c r="G56" s="710" t="str">
        <f>IF(OR($E56="",$E56="Bitte wählen"),("füllt sich automatisch"),VLOOKUP(E56,EF!$B:$F,2,FALSE))</f>
        <v>füllt sich automatisch</v>
      </c>
      <c r="H56" s="901"/>
      <c r="I56" s="825"/>
      <c r="J56" s="697"/>
      <c r="K56" s="396">
        <f>IF($E56="",0,(VLOOKUP(E56,EF!$B:$G,6,FALSE)))</f>
        <v>0</v>
      </c>
      <c r="L56" s="715">
        <f t="shared" si="2"/>
        <v>0</v>
      </c>
      <c r="M56" s="14"/>
      <c r="N56" s="151"/>
    </row>
    <row r="57" spans="1:14">
      <c r="A57" s="151"/>
      <c r="B57" s="14"/>
      <c r="C57" s="14"/>
      <c r="D57" s="306" t="s">
        <v>13</v>
      </c>
      <c r="E57" s="640" t="s">
        <v>99</v>
      </c>
      <c r="F57" s="713"/>
      <c r="G57" s="710" t="str">
        <f>IF(OR($E57="",$E57="Bitte wählen"),("füllt sich automatisch"),VLOOKUP(E57,EF!$B:$F,2,FALSE))</f>
        <v>füllt sich automatisch</v>
      </c>
      <c r="H57" s="901"/>
      <c r="I57" s="836"/>
      <c r="J57" s="714"/>
      <c r="K57" s="396">
        <f>IF($E57="",0,(VLOOKUP(E57,EF!$B:$G,6,FALSE)))</f>
        <v>0</v>
      </c>
      <c r="L57" s="715">
        <f t="shared" si="2"/>
        <v>0</v>
      </c>
      <c r="M57" s="14"/>
      <c r="N57" s="151"/>
    </row>
    <row r="58" spans="1:14">
      <c r="A58" s="151"/>
      <c r="B58" s="14"/>
      <c r="C58" s="14"/>
      <c r="D58" s="306" t="s">
        <v>13</v>
      </c>
      <c r="E58" s="640" t="s">
        <v>99</v>
      </c>
      <c r="F58" s="713"/>
      <c r="G58" s="710" t="str">
        <f>IF(OR($E58="",$E58="Bitte wählen"),("füllt sich automatisch"),VLOOKUP(E58,EF!$B:$F,2,FALSE))</f>
        <v>füllt sich automatisch</v>
      </c>
      <c r="H58" s="901"/>
      <c r="I58" s="836"/>
      <c r="J58" s="714"/>
      <c r="K58" s="396">
        <f>IF($E58="",0,(VLOOKUP(E58,EF!$B:$G,6,FALSE)))</f>
        <v>0</v>
      </c>
      <c r="L58" s="715">
        <f t="shared" si="2"/>
        <v>0</v>
      </c>
      <c r="M58" s="14"/>
      <c r="N58" s="151"/>
    </row>
    <row r="59" spans="1:14">
      <c r="A59" s="151"/>
      <c r="B59" s="14"/>
      <c r="C59" s="14"/>
      <c r="D59" s="306" t="s">
        <v>13</v>
      </c>
      <c r="E59" s="640" t="s">
        <v>99</v>
      </c>
      <c r="F59" s="713"/>
      <c r="G59" s="710" t="str">
        <f>IF(OR($E59="",$E59="Bitte wählen"),("füllt sich automatisch"),VLOOKUP(E59,EF!$B:$F,2,FALSE))</f>
        <v>füllt sich automatisch</v>
      </c>
      <c r="H59" s="901"/>
      <c r="I59" s="825"/>
      <c r="J59" s="697"/>
      <c r="K59" s="396">
        <f>IF($E59="",0,(VLOOKUP(E59,EF!$B:$G,6,FALSE)))</f>
        <v>0</v>
      </c>
      <c r="L59" s="715">
        <f t="shared" si="2"/>
        <v>0</v>
      </c>
      <c r="M59" s="14"/>
      <c r="N59" s="151"/>
    </row>
    <row r="60" spans="1:14">
      <c r="A60" s="151"/>
      <c r="B60" s="14"/>
      <c r="C60" s="14"/>
      <c r="D60" s="306" t="s">
        <v>13</v>
      </c>
      <c r="E60" s="640" t="s">
        <v>99</v>
      </c>
      <c r="F60" s="713"/>
      <c r="G60" s="710" t="str">
        <f>IF(OR($E60="",$E60="Bitte wählen"),("füllt sich automatisch"),VLOOKUP(E60,EF!$B:$F,2,FALSE))</f>
        <v>füllt sich automatisch</v>
      </c>
      <c r="H60" s="901"/>
      <c r="I60" s="836"/>
      <c r="J60" s="714"/>
      <c r="K60" s="396">
        <f>IF($E60="",0,(VLOOKUP(E60,EF!$B:$G,6,FALSE)))</f>
        <v>0</v>
      </c>
      <c r="L60" s="715">
        <f t="shared" si="2"/>
        <v>0</v>
      </c>
      <c r="M60" s="14"/>
      <c r="N60" s="151"/>
    </row>
    <row r="61" spans="1:14">
      <c r="A61" s="151"/>
      <c r="B61" s="14"/>
      <c r="C61" s="14"/>
      <c r="D61" s="306" t="s">
        <v>13</v>
      </c>
      <c r="E61" s="640" t="s">
        <v>99</v>
      </c>
      <c r="F61" s="713"/>
      <c r="G61" s="710" t="str">
        <f>IF(OR($E61="",$E61="Bitte wählen"),("füllt sich automatisch"),VLOOKUP(E61,EF!$B:$F,2,FALSE))</f>
        <v>füllt sich automatisch</v>
      </c>
      <c r="H61" s="901"/>
      <c r="I61" s="836"/>
      <c r="J61" s="714"/>
      <c r="K61" s="396">
        <f>IF($E61="",0,(VLOOKUP(E61,EF!$B:$G,6,FALSE)))</f>
        <v>0</v>
      </c>
      <c r="L61" s="715">
        <f t="shared" si="2"/>
        <v>0</v>
      </c>
      <c r="M61" s="14"/>
      <c r="N61" s="151"/>
    </row>
    <row r="62" spans="1:14">
      <c r="A62" s="151"/>
      <c r="B62" s="14"/>
      <c r="C62" s="14"/>
      <c r="D62" s="306" t="s">
        <v>13</v>
      </c>
      <c r="E62" s="640" t="s">
        <v>99</v>
      </c>
      <c r="F62" s="713"/>
      <c r="G62" s="710" t="str">
        <f>IF(OR($E62="",$E62="Bitte wählen"),("füllt sich automatisch"),VLOOKUP(E62,EF!$B:$F,2,FALSE))</f>
        <v>füllt sich automatisch</v>
      </c>
      <c r="H62" s="901"/>
      <c r="I62" s="836"/>
      <c r="J62" s="714"/>
      <c r="K62" s="396">
        <f>IF($E62="",0,(VLOOKUP(E62,EF!$B:$G,6,FALSE)))</f>
        <v>0</v>
      </c>
      <c r="L62" s="715">
        <f t="shared" si="2"/>
        <v>0</v>
      </c>
      <c r="M62" s="14"/>
      <c r="N62" s="151"/>
    </row>
    <row r="63" spans="1:14" ht="15" thickBot="1">
      <c r="A63" s="151"/>
      <c r="B63" s="14"/>
      <c r="C63" s="14"/>
      <c r="D63" s="295" t="s">
        <v>13</v>
      </c>
      <c r="E63" s="105" t="s">
        <v>99</v>
      </c>
      <c r="F63" s="104"/>
      <c r="G63" s="392" t="str">
        <f>IF(OR($E63="",$E63="Bitte wählen"),("füllt sich automatisch"),VLOOKUP(E63,EF!$B:$F,2,FALSE))</f>
        <v>füllt sich automatisch</v>
      </c>
      <c r="H63" s="402"/>
      <c r="I63" s="36"/>
      <c r="J63" s="68"/>
      <c r="K63" s="397">
        <f>IF($E63="",0,(VLOOKUP(E63,EF!$B:$G,6,FALSE)))</f>
        <v>0</v>
      </c>
      <c r="L63" s="257">
        <f t="shared" si="2"/>
        <v>0</v>
      </c>
      <c r="M63" s="14"/>
      <c r="N63" s="151"/>
    </row>
    <row r="64" spans="1:14" ht="15" thickBot="1">
      <c r="A64" s="151"/>
      <c r="B64" s="14"/>
      <c r="C64" s="1302"/>
      <c r="D64" s="1302"/>
      <c r="E64" s="1302"/>
      <c r="F64" s="1302"/>
      <c r="G64" s="1302"/>
      <c r="H64" s="1302"/>
      <c r="I64" s="1302"/>
      <c r="J64" s="1302"/>
      <c r="K64" s="15"/>
      <c r="L64" s="1050">
        <f>SUM(L40:L63)</f>
        <v>0</v>
      </c>
      <c r="M64" s="14"/>
      <c r="N64" s="151"/>
    </row>
    <row r="65" spans="1:14" ht="15" thickBot="1">
      <c r="A65" s="151"/>
      <c r="B65" s="14"/>
      <c r="C65" s="1302"/>
      <c r="D65" s="1302"/>
      <c r="E65" s="1302"/>
      <c r="F65" s="1302"/>
      <c r="G65" s="1302"/>
      <c r="H65" s="1302"/>
      <c r="I65" s="1302"/>
      <c r="J65" s="1302"/>
      <c r="K65" s="15"/>
      <c r="L65" s="382"/>
      <c r="M65" s="14"/>
      <c r="N65" s="151"/>
    </row>
    <row r="66" spans="1:14" ht="34.5" customHeight="1" thickBot="1">
      <c r="A66" s="151"/>
      <c r="B66" s="14"/>
      <c r="C66" s="1292" t="s">
        <v>51</v>
      </c>
      <c r="D66" s="1292"/>
      <c r="E66" s="1292"/>
      <c r="F66" s="1292"/>
      <c r="G66" s="1292"/>
      <c r="H66" s="1292"/>
      <c r="I66" s="1292"/>
      <c r="J66" s="1293"/>
      <c r="K66" s="227" t="s">
        <v>90</v>
      </c>
      <c r="L66" s="227" t="s">
        <v>91</v>
      </c>
      <c r="M66" s="14"/>
      <c r="N66" s="151"/>
    </row>
    <row r="67" spans="1:14" ht="15" thickBot="1">
      <c r="A67" s="151"/>
      <c r="B67" s="14"/>
      <c r="C67" s="1302"/>
      <c r="D67" s="1302"/>
      <c r="E67" s="1302"/>
      <c r="F67" s="1302"/>
      <c r="G67" s="1302"/>
      <c r="H67" s="1302"/>
      <c r="I67" s="1302"/>
      <c r="J67" s="1302"/>
      <c r="K67" s="94"/>
      <c r="L67" s="14"/>
      <c r="M67" s="14"/>
      <c r="N67" s="151"/>
    </row>
    <row r="68" spans="1:14" s="274" customFormat="1" ht="30.75" thickBot="1">
      <c r="A68" s="398"/>
      <c r="B68" s="273"/>
      <c r="C68" s="273"/>
      <c r="D68" s="275" t="s">
        <v>92</v>
      </c>
      <c r="E68" s="152" t="s">
        <v>188</v>
      </c>
      <c r="F68" s="153" t="s">
        <v>188</v>
      </c>
      <c r="G68" s="192" t="s">
        <v>33</v>
      </c>
      <c r="H68" s="291" t="s">
        <v>96</v>
      </c>
      <c r="I68" s="242" t="s">
        <v>97</v>
      </c>
      <c r="J68" s="292" t="s">
        <v>98</v>
      </c>
      <c r="K68" s="399" t="s">
        <v>32</v>
      </c>
      <c r="L68" s="400" t="s">
        <v>32</v>
      </c>
      <c r="M68" s="273"/>
      <c r="N68" s="398"/>
    </row>
    <row r="69" spans="1:14">
      <c r="A69" s="151"/>
      <c r="B69" s="14"/>
      <c r="C69" s="14"/>
      <c r="D69" s="294" t="s">
        <v>13</v>
      </c>
      <c r="E69" s="106" t="s">
        <v>99</v>
      </c>
      <c r="F69" s="102"/>
      <c r="G69" s="391" t="str">
        <f>IF(OR($E69="",$E69="Bitte wählen"),("füllt sich automatisch"),VLOOKUP(E69,EF!$B:$F,2,FALSE))</f>
        <v>füllt sich automatisch</v>
      </c>
      <c r="H69" s="403"/>
      <c r="I69" s="83"/>
      <c r="J69" s="404"/>
      <c r="K69" s="394">
        <f>IF($E69="",0,(VLOOKUP(E69,EF!$B:$G,6,FALSE)))</f>
        <v>0</v>
      </c>
      <c r="L69" s="256">
        <f t="shared" ref="L69:L92" si="3">K69*F69</f>
        <v>0</v>
      </c>
      <c r="M69" s="14"/>
      <c r="N69" s="151"/>
    </row>
    <row r="70" spans="1:14">
      <c r="A70" s="151"/>
      <c r="B70" s="14"/>
      <c r="C70" s="14"/>
      <c r="D70" s="306" t="s">
        <v>13</v>
      </c>
      <c r="E70" s="641" t="s">
        <v>99</v>
      </c>
      <c r="F70" s="713"/>
      <c r="G70" s="710" t="str">
        <f>IF(OR($E70="",$E70="Bitte wählen"),("füllt sich automatisch"),VLOOKUP(E70,EF!$B:$F,2,FALSE))</f>
        <v>füllt sich automatisch</v>
      </c>
      <c r="H70" s="901"/>
      <c r="I70" s="836"/>
      <c r="J70" s="714"/>
      <c r="K70" s="396">
        <f>IF($E70="",0,(VLOOKUP(E70,EF!$B:$G,6,FALSE)))</f>
        <v>0</v>
      </c>
      <c r="L70" s="715">
        <f t="shared" si="3"/>
        <v>0</v>
      </c>
      <c r="M70" s="14"/>
      <c r="N70" s="151"/>
    </row>
    <row r="71" spans="1:14">
      <c r="A71" s="151"/>
      <c r="B71" s="14"/>
      <c r="C71" s="14"/>
      <c r="D71" s="306" t="s">
        <v>13</v>
      </c>
      <c r="E71" s="641" t="s">
        <v>99</v>
      </c>
      <c r="F71" s="713"/>
      <c r="G71" s="710" t="str">
        <f>IF(OR($E71="",$E71="Bitte wählen"),("füllt sich automatisch"),VLOOKUP(E71,EF!$B:$F,2,FALSE))</f>
        <v>füllt sich automatisch</v>
      </c>
      <c r="H71" s="901"/>
      <c r="I71" s="836"/>
      <c r="J71" s="714"/>
      <c r="K71" s="396">
        <f>IF($E71="",0,(VLOOKUP(E71,EF!$B:$G,6,FALSE)))</f>
        <v>0</v>
      </c>
      <c r="L71" s="715">
        <f t="shared" si="3"/>
        <v>0</v>
      </c>
      <c r="M71" s="14"/>
      <c r="N71" s="151"/>
    </row>
    <row r="72" spans="1:14">
      <c r="A72" s="151"/>
      <c r="B72" s="14"/>
      <c r="C72" s="14"/>
      <c r="D72" s="306" t="s">
        <v>13</v>
      </c>
      <c r="E72" s="641" t="s">
        <v>99</v>
      </c>
      <c r="F72" s="713"/>
      <c r="G72" s="710" t="str">
        <f>IF(OR($E72="",$E72="Bitte wählen"),("füllt sich automatisch"),VLOOKUP(E72,EF!$B:$F,2,FALSE))</f>
        <v>füllt sich automatisch</v>
      </c>
      <c r="H72" s="901"/>
      <c r="I72" s="825"/>
      <c r="J72" s="697"/>
      <c r="K72" s="396">
        <f>IF($E72="",0,(VLOOKUP(E72,EF!$B:$G,6,FALSE)))</f>
        <v>0</v>
      </c>
      <c r="L72" s="715">
        <f t="shared" si="3"/>
        <v>0</v>
      </c>
      <c r="M72" s="14"/>
      <c r="N72" s="151"/>
    </row>
    <row r="73" spans="1:14">
      <c r="A73" s="151"/>
      <c r="B73" s="14"/>
      <c r="C73" s="14"/>
      <c r="D73" s="306" t="s">
        <v>13</v>
      </c>
      <c r="E73" s="641" t="s">
        <v>99</v>
      </c>
      <c r="F73" s="713"/>
      <c r="G73" s="710" t="str">
        <f>IF(OR($E73="",$E73="Bitte wählen"),("füllt sich automatisch"),VLOOKUP(E73,EF!$B:$F,2,FALSE))</f>
        <v>füllt sich automatisch</v>
      </c>
      <c r="H73" s="901"/>
      <c r="I73" s="836"/>
      <c r="J73" s="714"/>
      <c r="K73" s="396">
        <f>IF($E73="",0,(VLOOKUP(E73,EF!$B:$G,6,FALSE)))</f>
        <v>0</v>
      </c>
      <c r="L73" s="715">
        <f t="shared" si="3"/>
        <v>0</v>
      </c>
      <c r="M73" s="14"/>
      <c r="N73" s="151"/>
    </row>
    <row r="74" spans="1:14">
      <c r="A74" s="151"/>
      <c r="B74" s="14"/>
      <c r="C74" s="14"/>
      <c r="D74" s="306" t="s">
        <v>13</v>
      </c>
      <c r="E74" s="641" t="s">
        <v>99</v>
      </c>
      <c r="F74" s="713"/>
      <c r="G74" s="710" t="str">
        <f>IF(OR($E74="",$E74="Bitte wählen"),("füllt sich automatisch"),VLOOKUP(E74,EF!$B:$F,2,FALSE))</f>
        <v>füllt sich automatisch</v>
      </c>
      <c r="H74" s="901"/>
      <c r="I74" s="836"/>
      <c r="J74" s="714"/>
      <c r="K74" s="396">
        <f>IF($E74="",0,(VLOOKUP(E74,EF!$B:$G,6,FALSE)))</f>
        <v>0</v>
      </c>
      <c r="L74" s="715">
        <f t="shared" si="3"/>
        <v>0</v>
      </c>
      <c r="M74" s="14"/>
      <c r="N74" s="151"/>
    </row>
    <row r="75" spans="1:14">
      <c r="A75" s="151"/>
      <c r="B75" s="14"/>
      <c r="C75" s="14"/>
      <c r="D75" s="306" t="s">
        <v>13</v>
      </c>
      <c r="E75" s="641" t="s">
        <v>99</v>
      </c>
      <c r="F75" s="713"/>
      <c r="G75" s="710" t="str">
        <f>IF(OR($E75="",$E75="Bitte wählen"),("füllt sich automatisch"),VLOOKUP(E75,EF!$B:$F,2,FALSE))</f>
        <v>füllt sich automatisch</v>
      </c>
      <c r="H75" s="901"/>
      <c r="I75" s="825"/>
      <c r="J75" s="697"/>
      <c r="K75" s="396">
        <f>IF($E75="",0,(VLOOKUP(E75,EF!$B:$G,6,FALSE)))</f>
        <v>0</v>
      </c>
      <c r="L75" s="715">
        <f t="shared" si="3"/>
        <v>0</v>
      </c>
      <c r="M75" s="14"/>
      <c r="N75" s="151"/>
    </row>
    <row r="76" spans="1:14">
      <c r="A76" s="151"/>
      <c r="B76" s="14"/>
      <c r="C76" s="14"/>
      <c r="D76" s="306" t="s">
        <v>13</v>
      </c>
      <c r="E76" s="641" t="s">
        <v>99</v>
      </c>
      <c r="F76" s="713"/>
      <c r="G76" s="710" t="str">
        <f>IF(OR($E76="",$E76="Bitte wählen"),("füllt sich automatisch"),VLOOKUP(E76,EF!$B:$F,2,FALSE))</f>
        <v>füllt sich automatisch</v>
      </c>
      <c r="H76" s="901"/>
      <c r="I76" s="836"/>
      <c r="J76" s="714"/>
      <c r="K76" s="396">
        <f>IF($E76="",0,(VLOOKUP(E76,EF!$B:$G,6,FALSE)))</f>
        <v>0</v>
      </c>
      <c r="L76" s="715">
        <f t="shared" si="3"/>
        <v>0</v>
      </c>
      <c r="M76" s="14"/>
      <c r="N76" s="151"/>
    </row>
    <row r="77" spans="1:14">
      <c r="A77" s="151"/>
      <c r="B77" s="14"/>
      <c r="C77" s="14"/>
      <c r="D77" s="306" t="s">
        <v>13</v>
      </c>
      <c r="E77" s="641" t="s">
        <v>99</v>
      </c>
      <c r="F77" s="713"/>
      <c r="G77" s="710" t="str">
        <f>IF(OR($E77="",$E77="Bitte wählen"),("füllt sich automatisch"),VLOOKUP(E77,EF!$B:$F,2,FALSE))</f>
        <v>füllt sich automatisch</v>
      </c>
      <c r="H77" s="901"/>
      <c r="I77" s="836"/>
      <c r="J77" s="714"/>
      <c r="K77" s="396">
        <f>IF($E77="",0,(VLOOKUP(E77,EF!$B:$G,6,FALSE)))</f>
        <v>0</v>
      </c>
      <c r="L77" s="715">
        <f t="shared" si="3"/>
        <v>0</v>
      </c>
      <c r="M77" s="14"/>
      <c r="N77" s="151"/>
    </row>
    <row r="78" spans="1:14">
      <c r="A78" s="151"/>
      <c r="B78" s="14"/>
      <c r="C78" s="14"/>
      <c r="D78" s="306" t="s">
        <v>13</v>
      </c>
      <c r="E78" s="641" t="s">
        <v>99</v>
      </c>
      <c r="F78" s="713"/>
      <c r="G78" s="710" t="str">
        <f>IF(OR($E78="",$E78="Bitte wählen"),("füllt sich automatisch"),VLOOKUP(E78,EF!$B:$F,2,FALSE))</f>
        <v>füllt sich automatisch</v>
      </c>
      <c r="H78" s="901"/>
      <c r="I78" s="825"/>
      <c r="J78" s="697"/>
      <c r="K78" s="396">
        <f>IF($E78="",0,(VLOOKUP(E78,EF!$B:$G,6,FALSE)))</f>
        <v>0</v>
      </c>
      <c r="L78" s="715">
        <f t="shared" si="3"/>
        <v>0</v>
      </c>
      <c r="M78" s="14"/>
      <c r="N78" s="151"/>
    </row>
    <row r="79" spans="1:14">
      <c r="A79" s="151"/>
      <c r="B79" s="14"/>
      <c r="C79" s="14"/>
      <c r="D79" s="306" t="s">
        <v>13</v>
      </c>
      <c r="E79" s="641" t="s">
        <v>99</v>
      </c>
      <c r="F79" s="713"/>
      <c r="G79" s="710" t="str">
        <f>IF(OR($E79="",$E79="Bitte wählen"),("füllt sich automatisch"),VLOOKUP(E79,EF!$B:$F,2,FALSE))</f>
        <v>füllt sich automatisch</v>
      </c>
      <c r="H79" s="901"/>
      <c r="I79" s="836"/>
      <c r="J79" s="714"/>
      <c r="K79" s="396">
        <f>IF($E79="",0,(VLOOKUP(E79,EF!$B:$G,6,FALSE)))</f>
        <v>0</v>
      </c>
      <c r="L79" s="715">
        <f t="shared" si="3"/>
        <v>0</v>
      </c>
      <c r="M79" s="14"/>
      <c r="N79" s="151"/>
    </row>
    <row r="80" spans="1:14">
      <c r="A80" s="151"/>
      <c r="B80" s="14"/>
      <c r="C80" s="14"/>
      <c r="D80" s="306" t="s">
        <v>13</v>
      </c>
      <c r="E80" s="641" t="s">
        <v>99</v>
      </c>
      <c r="F80" s="713"/>
      <c r="G80" s="710" t="str">
        <f>IF(OR($E80="",$E80="Bitte wählen"),("füllt sich automatisch"),VLOOKUP(E80,EF!$B:$F,2,FALSE))</f>
        <v>füllt sich automatisch</v>
      </c>
      <c r="H80" s="901"/>
      <c r="I80" s="836"/>
      <c r="J80" s="714"/>
      <c r="K80" s="396">
        <f>IF($E80="",0,(VLOOKUP(E80,EF!$B:$G,6,FALSE)))</f>
        <v>0</v>
      </c>
      <c r="L80" s="715">
        <f t="shared" si="3"/>
        <v>0</v>
      </c>
      <c r="M80" s="14"/>
      <c r="N80" s="151"/>
    </row>
    <row r="81" spans="1:14">
      <c r="A81" s="151"/>
      <c r="B81" s="14"/>
      <c r="C81" s="14"/>
      <c r="D81" s="306" t="s">
        <v>13</v>
      </c>
      <c r="E81" s="641" t="s">
        <v>99</v>
      </c>
      <c r="F81" s="713"/>
      <c r="G81" s="710" t="str">
        <f>IF(OR($E81="",$E81="Bitte wählen"),("füllt sich automatisch"),VLOOKUP(E81,EF!$B:$F,2,FALSE))</f>
        <v>füllt sich automatisch</v>
      </c>
      <c r="H81" s="901"/>
      <c r="I81" s="836"/>
      <c r="J81" s="714"/>
      <c r="K81" s="396">
        <f>IF($E81="",0,(VLOOKUP(E81,EF!$B:$G,6,FALSE)))</f>
        <v>0</v>
      </c>
      <c r="L81" s="715">
        <f t="shared" si="3"/>
        <v>0</v>
      </c>
      <c r="M81" s="14"/>
      <c r="N81" s="151"/>
    </row>
    <row r="82" spans="1:14">
      <c r="A82" s="151"/>
      <c r="B82" s="14"/>
      <c r="C82" s="14"/>
      <c r="D82" s="306" t="s">
        <v>13</v>
      </c>
      <c r="E82" s="641" t="s">
        <v>99</v>
      </c>
      <c r="F82" s="713"/>
      <c r="G82" s="710" t="str">
        <f>IF(OR($E82="",$E82="Bitte wählen"),("füllt sich automatisch"),VLOOKUP(E82,EF!$B:$F,2,FALSE))</f>
        <v>füllt sich automatisch</v>
      </c>
      <c r="H82" s="901"/>
      <c r="I82" s="825"/>
      <c r="J82" s="697"/>
      <c r="K82" s="396">
        <f>IF($E82="",0,(VLOOKUP(E82,EF!$B:$G,6,FALSE)))</f>
        <v>0</v>
      </c>
      <c r="L82" s="715">
        <f t="shared" si="3"/>
        <v>0</v>
      </c>
      <c r="M82" s="14"/>
      <c r="N82" s="151"/>
    </row>
    <row r="83" spans="1:14">
      <c r="A83" s="151"/>
      <c r="B83" s="14"/>
      <c r="C83" s="14"/>
      <c r="D83" s="306" t="s">
        <v>13</v>
      </c>
      <c r="E83" s="641" t="s">
        <v>99</v>
      </c>
      <c r="F83" s="713"/>
      <c r="G83" s="710" t="str">
        <f>IF(OR($E83="",$E83="Bitte wählen"),("füllt sich automatisch"),VLOOKUP(E83,EF!$B:$F,2,FALSE))</f>
        <v>füllt sich automatisch</v>
      </c>
      <c r="H83" s="901"/>
      <c r="I83" s="836"/>
      <c r="J83" s="714"/>
      <c r="K83" s="396">
        <f>IF($E83="",0,(VLOOKUP(E83,EF!$B:$G,6,FALSE)))</f>
        <v>0</v>
      </c>
      <c r="L83" s="715">
        <f t="shared" si="3"/>
        <v>0</v>
      </c>
      <c r="M83" s="14"/>
      <c r="N83" s="151"/>
    </row>
    <row r="84" spans="1:14">
      <c r="A84" s="151"/>
      <c r="B84" s="14"/>
      <c r="C84" s="14"/>
      <c r="D84" s="306" t="s">
        <v>13</v>
      </c>
      <c r="E84" s="641" t="s">
        <v>99</v>
      </c>
      <c r="F84" s="713"/>
      <c r="G84" s="710" t="str">
        <f>IF(OR($E84="",$E84="Bitte wählen"),("füllt sich automatisch"),VLOOKUP(E84,EF!$B:$F,2,FALSE))</f>
        <v>füllt sich automatisch</v>
      </c>
      <c r="H84" s="901"/>
      <c r="I84" s="836"/>
      <c r="J84" s="714"/>
      <c r="K84" s="396">
        <f>IF($E84="",0,(VLOOKUP(E84,EF!$B:$G,6,FALSE)))</f>
        <v>0</v>
      </c>
      <c r="L84" s="715">
        <f t="shared" si="3"/>
        <v>0</v>
      </c>
      <c r="M84" s="14"/>
      <c r="N84" s="151"/>
    </row>
    <row r="85" spans="1:14">
      <c r="A85" s="151"/>
      <c r="B85" s="14"/>
      <c r="C85" s="14"/>
      <c r="D85" s="306" t="s">
        <v>13</v>
      </c>
      <c r="E85" s="641" t="s">
        <v>99</v>
      </c>
      <c r="F85" s="713"/>
      <c r="G85" s="710" t="str">
        <f>IF(OR($E85="",$E85="Bitte wählen"),("füllt sich automatisch"),VLOOKUP(E85,EF!$B:$F,2,FALSE))</f>
        <v>füllt sich automatisch</v>
      </c>
      <c r="H85" s="901"/>
      <c r="I85" s="825"/>
      <c r="J85" s="697"/>
      <c r="K85" s="396">
        <f>IF($E85="",0,(VLOOKUP(E85,EF!$B:$G,6,FALSE)))</f>
        <v>0</v>
      </c>
      <c r="L85" s="715">
        <f t="shared" si="3"/>
        <v>0</v>
      </c>
      <c r="M85" s="14"/>
      <c r="N85" s="151"/>
    </row>
    <row r="86" spans="1:14">
      <c r="A86" s="151"/>
      <c r="B86" s="14"/>
      <c r="C86" s="14"/>
      <c r="D86" s="306" t="s">
        <v>13</v>
      </c>
      <c r="E86" s="641" t="s">
        <v>99</v>
      </c>
      <c r="F86" s="713"/>
      <c r="G86" s="710" t="str">
        <f>IF(OR($E86="",$E86="Bitte wählen"),("füllt sich automatisch"),VLOOKUP(E86,EF!$B:$F,2,FALSE))</f>
        <v>füllt sich automatisch</v>
      </c>
      <c r="H86" s="901"/>
      <c r="I86" s="836"/>
      <c r="J86" s="714"/>
      <c r="K86" s="396">
        <f>IF($E86="",0,(VLOOKUP(E86,EF!$B:$G,6,FALSE)))</f>
        <v>0</v>
      </c>
      <c r="L86" s="715">
        <f t="shared" si="3"/>
        <v>0</v>
      </c>
      <c r="M86" s="14"/>
      <c r="N86" s="151"/>
    </row>
    <row r="87" spans="1:14">
      <c r="A87" s="151"/>
      <c r="B87" s="14"/>
      <c r="C87" s="14"/>
      <c r="D87" s="306" t="s">
        <v>13</v>
      </c>
      <c r="E87" s="641" t="s">
        <v>99</v>
      </c>
      <c r="F87" s="713"/>
      <c r="G87" s="710" t="str">
        <f>IF(OR($E87="",$E87="Bitte wählen"),("füllt sich automatisch"),VLOOKUP(E87,EF!$B:$F,2,FALSE))</f>
        <v>füllt sich automatisch</v>
      </c>
      <c r="H87" s="901"/>
      <c r="I87" s="836"/>
      <c r="J87" s="714"/>
      <c r="K87" s="396">
        <f>IF($E87="",0,(VLOOKUP(E87,EF!$B:$G,6,FALSE)))</f>
        <v>0</v>
      </c>
      <c r="L87" s="715">
        <f t="shared" si="3"/>
        <v>0</v>
      </c>
      <c r="M87" s="14"/>
      <c r="N87" s="151"/>
    </row>
    <row r="88" spans="1:14">
      <c r="A88" s="151"/>
      <c r="B88" s="14"/>
      <c r="C88" s="14"/>
      <c r="D88" s="306" t="s">
        <v>13</v>
      </c>
      <c r="E88" s="641" t="s">
        <v>99</v>
      </c>
      <c r="F88" s="713"/>
      <c r="G88" s="710" t="str">
        <f>IF(OR($E88="",$E88="Bitte wählen"),("füllt sich automatisch"),VLOOKUP(E88,EF!$B:$F,2,FALSE))</f>
        <v>füllt sich automatisch</v>
      </c>
      <c r="H88" s="901"/>
      <c r="I88" s="825"/>
      <c r="J88" s="697"/>
      <c r="K88" s="396">
        <f>IF($E88="",0,(VLOOKUP(E88,EF!$B:$G,6,FALSE)))</f>
        <v>0</v>
      </c>
      <c r="L88" s="715">
        <f t="shared" si="3"/>
        <v>0</v>
      </c>
      <c r="M88" s="14"/>
      <c r="N88" s="151"/>
    </row>
    <row r="89" spans="1:14">
      <c r="A89" s="151"/>
      <c r="B89" s="14"/>
      <c r="C89" s="14"/>
      <c r="D89" s="306" t="s">
        <v>13</v>
      </c>
      <c r="E89" s="641" t="s">
        <v>99</v>
      </c>
      <c r="F89" s="713"/>
      <c r="G89" s="710" t="str">
        <f>IF(OR($E89="",$E89="Bitte wählen"),("füllt sich automatisch"),VLOOKUP(E89,EF!$B:$F,2,FALSE))</f>
        <v>füllt sich automatisch</v>
      </c>
      <c r="H89" s="901"/>
      <c r="I89" s="836"/>
      <c r="J89" s="714"/>
      <c r="K89" s="396">
        <f>IF($E89="",0,(VLOOKUP(E89,EF!$B:$G,6,FALSE)))</f>
        <v>0</v>
      </c>
      <c r="L89" s="715">
        <f>K89*F89</f>
        <v>0</v>
      </c>
      <c r="M89" s="14"/>
      <c r="N89" s="151"/>
    </row>
    <row r="90" spans="1:14">
      <c r="A90" s="151"/>
      <c r="B90" s="14"/>
      <c r="C90" s="14"/>
      <c r="D90" s="306" t="s">
        <v>13</v>
      </c>
      <c r="E90" s="641" t="s">
        <v>99</v>
      </c>
      <c r="F90" s="713"/>
      <c r="G90" s="710" t="str">
        <f>IF(OR($E90="",$E90="Bitte wählen"),("füllt sich automatisch"),VLOOKUP(E90,EF!$B:$F,2,FALSE))</f>
        <v>füllt sich automatisch</v>
      </c>
      <c r="H90" s="901"/>
      <c r="I90" s="836"/>
      <c r="J90" s="714"/>
      <c r="K90" s="396">
        <f>IF($E90="",0,(VLOOKUP(E90,EF!$B:$G,6,FALSE)))</f>
        <v>0</v>
      </c>
      <c r="L90" s="715">
        <f t="shared" si="3"/>
        <v>0</v>
      </c>
      <c r="M90" s="14"/>
      <c r="N90" s="151"/>
    </row>
    <row r="91" spans="1:14">
      <c r="A91" s="151"/>
      <c r="B91" s="14"/>
      <c r="C91" s="14"/>
      <c r="D91" s="306" t="s">
        <v>13</v>
      </c>
      <c r="E91" s="641" t="s">
        <v>99</v>
      </c>
      <c r="F91" s="713"/>
      <c r="G91" s="710" t="str">
        <f>IF(OR($E91="",$E91="Bitte wählen"),("füllt sich automatisch"),VLOOKUP(E91,EF!$B:$F,2,FALSE))</f>
        <v>füllt sich automatisch</v>
      </c>
      <c r="H91" s="901"/>
      <c r="I91" s="836"/>
      <c r="J91" s="714"/>
      <c r="K91" s="396">
        <f>IF($E91="",0,(VLOOKUP(E91,EF!$B:$G,6,FALSE)))</f>
        <v>0</v>
      </c>
      <c r="L91" s="715">
        <f t="shared" si="3"/>
        <v>0</v>
      </c>
      <c r="M91" s="14"/>
      <c r="N91" s="151"/>
    </row>
    <row r="92" spans="1:14" ht="15" thickBot="1">
      <c r="A92" s="151"/>
      <c r="B92" s="14"/>
      <c r="C92" s="14"/>
      <c r="D92" s="295" t="s">
        <v>13</v>
      </c>
      <c r="E92" s="107" t="s">
        <v>99</v>
      </c>
      <c r="F92" s="104"/>
      <c r="G92" s="392" t="str">
        <f>IF(OR($E92="",$E92="Bitte wählen"),("füllt sich automatisch"),VLOOKUP(E92,EF!$B:$F,2,FALSE))</f>
        <v>füllt sich automatisch</v>
      </c>
      <c r="H92" s="402"/>
      <c r="I92" s="36"/>
      <c r="J92" s="68"/>
      <c r="K92" s="397">
        <f>IF($E92="",0,(VLOOKUP(E92,EF!$B:$G,6,FALSE)))</f>
        <v>0</v>
      </c>
      <c r="L92" s="257">
        <f t="shared" si="3"/>
        <v>0</v>
      </c>
      <c r="M92" s="14"/>
      <c r="N92" s="151"/>
    </row>
    <row r="93" spans="1:14" ht="15" thickBot="1">
      <c r="A93" s="151"/>
      <c r="B93" s="14"/>
      <c r="C93" s="14"/>
      <c r="D93" s="14"/>
      <c r="E93" s="93"/>
      <c r="F93" s="94"/>
      <c r="G93" s="94"/>
      <c r="H93" s="94"/>
      <c r="I93" s="94"/>
      <c r="J93" s="94"/>
      <c r="K93" s="382"/>
      <c r="L93" s="1050">
        <f>SUM(L69:L92)</f>
        <v>0</v>
      </c>
      <c r="M93" s="14"/>
      <c r="N93" s="151"/>
    </row>
    <row r="94" spans="1:14">
      <c r="A94" s="151"/>
      <c r="B94" s="14"/>
      <c r="C94" s="14"/>
      <c r="D94" s="14"/>
      <c r="E94" s="93"/>
      <c r="F94" s="94"/>
      <c r="G94" s="94"/>
      <c r="H94" s="94"/>
      <c r="I94" s="94"/>
      <c r="J94" s="94"/>
      <c r="K94" s="94"/>
      <c r="L94" s="14"/>
      <c r="M94" s="14"/>
      <c r="N94" s="151"/>
    </row>
    <row r="95" spans="1:14" ht="20.100000000000001" customHeight="1">
      <c r="A95" s="151"/>
      <c r="B95" s="151"/>
      <c r="C95" s="151"/>
      <c r="D95" s="151"/>
      <c r="E95" s="151"/>
      <c r="F95" s="151"/>
      <c r="G95" s="151"/>
      <c r="H95" s="151"/>
      <c r="I95" s="151"/>
      <c r="J95" s="151"/>
      <c r="K95" s="151"/>
      <c r="L95" s="151"/>
      <c r="M95" s="151"/>
      <c r="N95" s="135" t="str">
        <f>Bedienungshinweise!$K$19</f>
        <v>FutureCamp Climate 2022</v>
      </c>
    </row>
  </sheetData>
  <sheetProtection sheet="1" objects="1" scenarios="1"/>
  <mergeCells count="15">
    <mergeCell ref="C67:J67"/>
    <mergeCell ref="C3:J3"/>
    <mergeCell ref="C4:J4"/>
    <mergeCell ref="C7:J7"/>
    <mergeCell ref="C8:J8"/>
    <mergeCell ref="C9:J9"/>
    <mergeCell ref="C35:J35"/>
    <mergeCell ref="C36:J36"/>
    <mergeCell ref="C37:J37"/>
    <mergeCell ref="C38:J38"/>
    <mergeCell ref="C64:J64"/>
    <mergeCell ref="C65:J65"/>
    <mergeCell ref="C66:J66"/>
    <mergeCell ref="C6:J6"/>
    <mergeCell ref="C5:J5"/>
  </mergeCells>
  <dataValidations count="1">
    <dataValidation type="list" allowBlank="1" showInputMessage="1" showErrorMessage="1" sqref="G93:G94">
      <formula1>$P$31</formula1>
    </dataValidation>
  </dataValidations>
  <printOptions horizontalCentered="1" verticalCentered="1"/>
  <pageMargins left="0.39370078740157483" right="0.39370078740157483" top="0.39370078740157483" bottom="0.39370078740157483" header="0.19685039370078741" footer="0.19685039370078741"/>
  <pageSetup paperSize="9" scale="35"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EF!$B$328:$B$331</xm:f>
          </x14:formula1>
          <xm:sqref>E40:E63</xm:sqref>
        </x14:dataValidation>
        <x14:dataValidation type="list" allowBlank="1" showInputMessage="1" showErrorMessage="1">
          <x14:formula1>
            <xm:f>EF!$B$333:$B$336</xm:f>
          </x14:formula1>
          <xm:sqref>E69:E92</xm:sqref>
        </x14:dataValidation>
        <x14:dataValidation type="list" allowBlank="1" showInputMessage="1" showErrorMessage="1">
          <x14:formula1>
            <xm:f>'Projekt-Info'!$C$12:$C$17</xm:f>
          </x14:formula1>
          <xm:sqref>D69:D92 D40:D63 D11:D34</xm:sqref>
        </x14:dataValidation>
        <x14:dataValidation type="list" allowBlank="1" showInputMessage="1" showErrorMessage="1">
          <x14:formula1>
            <xm:f>EF!$B$269:$B$326</xm:f>
          </x14:formula1>
          <xm:sqref>E11:E34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P96"/>
  <sheetViews>
    <sheetView zoomScale="90" zoomScaleNormal="90" workbookViewId="0">
      <selection activeCell="C5" sqref="C5:L5"/>
    </sheetView>
  </sheetViews>
  <sheetFormatPr baseColWidth="10" defaultColWidth="8.125" defaultRowHeight="12.75"/>
  <cols>
    <col min="1" max="1" width="3.625" style="16" customWidth="1"/>
    <col min="2" max="2" width="8.625" style="16" customWidth="1"/>
    <col min="3" max="3" width="3" style="16" customWidth="1"/>
    <col min="4" max="4" width="14.25" style="16" customWidth="1"/>
    <col min="5" max="6" width="25.625" style="16" customWidth="1"/>
    <col min="7" max="7" width="15.625" style="16" customWidth="1"/>
    <col min="8" max="8" width="22.875" style="16" customWidth="1"/>
    <col min="9" max="9" width="15.625" style="16" customWidth="1"/>
    <col min="10" max="14" width="25.625" style="16" customWidth="1"/>
    <col min="15" max="15" width="8.625" style="16" customWidth="1"/>
    <col min="16" max="16" width="3.625" style="16" customWidth="1"/>
    <col min="17" max="18" width="8.125" style="16"/>
    <col min="19" max="19" width="4.5" style="16" customWidth="1"/>
    <col min="20" max="16384" width="8.125" style="16"/>
  </cols>
  <sheetData>
    <row r="1" spans="1:16" ht="20.100000000000001" customHeight="1">
      <c r="A1" s="151"/>
      <c r="B1" s="151"/>
      <c r="C1" s="151"/>
      <c r="D1" s="151"/>
      <c r="E1" s="151"/>
      <c r="F1" s="151"/>
      <c r="G1" s="151"/>
      <c r="H1" s="151"/>
      <c r="I1" s="151"/>
      <c r="J1" s="151"/>
      <c r="K1" s="151"/>
      <c r="L1" s="151"/>
      <c r="M1" s="151"/>
      <c r="N1" s="151"/>
      <c r="O1" s="151"/>
      <c r="P1" s="151"/>
    </row>
    <row r="2" spans="1:16" ht="30" customHeight="1">
      <c r="A2" s="151"/>
      <c r="B2" s="14"/>
      <c r="C2" s="14"/>
      <c r="D2" s="14"/>
      <c r="E2" s="48"/>
      <c r="F2" s="48"/>
      <c r="G2" s="48"/>
      <c r="H2" s="48"/>
      <c r="I2" s="48"/>
      <c r="J2" s="48"/>
      <c r="K2" s="48"/>
      <c r="L2" s="48"/>
      <c r="M2" s="48"/>
      <c r="N2" s="272"/>
      <c r="O2" s="272">
        <f>Ref_Firma</f>
        <v>0</v>
      </c>
      <c r="P2" s="151"/>
    </row>
    <row r="3" spans="1:16" ht="23.25">
      <c r="A3" s="151"/>
      <c r="B3" s="48"/>
      <c r="C3" s="1339" t="s">
        <v>191</v>
      </c>
      <c r="D3" s="1339"/>
      <c r="E3" s="1339"/>
      <c r="F3" s="1339"/>
      <c r="G3" s="1339"/>
      <c r="H3" s="1339"/>
      <c r="I3" s="1339"/>
      <c r="J3" s="1339"/>
      <c r="K3" s="1339"/>
      <c r="L3" s="1339"/>
      <c r="M3" s="48"/>
      <c r="N3" s="272"/>
      <c r="O3" s="272">
        <f>Ref_Berichtsjahr</f>
        <v>0</v>
      </c>
      <c r="P3" s="151"/>
    </row>
    <row r="4" spans="1:16" ht="23.25">
      <c r="A4" s="151"/>
      <c r="B4" s="48"/>
      <c r="C4" s="1291"/>
      <c r="D4" s="1291"/>
      <c r="E4" s="1291"/>
      <c r="F4" s="1291"/>
      <c r="G4" s="1291"/>
      <c r="H4" s="1291"/>
      <c r="I4" s="1291"/>
      <c r="J4" s="1291"/>
      <c r="K4" s="1291"/>
      <c r="L4" s="1291"/>
      <c r="M4" s="48"/>
      <c r="N4" s="48"/>
      <c r="O4" s="354"/>
      <c r="P4" s="151"/>
    </row>
    <row r="5" spans="1:16" ht="23.25">
      <c r="A5" s="151"/>
      <c r="B5" s="48"/>
      <c r="C5" s="1297" t="s">
        <v>87</v>
      </c>
      <c r="D5" s="1297"/>
      <c r="E5" s="1297"/>
      <c r="F5" s="1297"/>
      <c r="G5" s="1297"/>
      <c r="H5" s="1297"/>
      <c r="I5" s="1297"/>
      <c r="J5" s="1297"/>
      <c r="K5" s="1297"/>
      <c r="L5" s="1297"/>
      <c r="M5" s="51"/>
      <c r="N5" s="51"/>
      <c r="O5" s="51"/>
      <c r="P5" s="151"/>
    </row>
    <row r="6" spans="1:16" ht="24" thickBot="1">
      <c r="A6" s="151"/>
      <c r="B6" s="48"/>
      <c r="C6" s="1291"/>
      <c r="D6" s="1291"/>
      <c r="E6" s="1291"/>
      <c r="F6" s="1291"/>
      <c r="G6" s="1291"/>
      <c r="H6" s="1291"/>
      <c r="I6" s="1291"/>
      <c r="J6" s="1291"/>
      <c r="K6" s="1291"/>
      <c r="L6" s="1291"/>
      <c r="M6" s="48"/>
      <c r="N6" s="48"/>
      <c r="O6" s="48"/>
      <c r="P6" s="151"/>
    </row>
    <row r="7" spans="1:16" ht="35.25" thickBot="1">
      <c r="A7" s="151"/>
      <c r="B7" s="14"/>
      <c r="C7" s="1292" t="s">
        <v>192</v>
      </c>
      <c r="D7" s="1292"/>
      <c r="E7" s="1292"/>
      <c r="F7" s="1292"/>
      <c r="G7" s="1292"/>
      <c r="H7" s="1292"/>
      <c r="I7" s="1292"/>
      <c r="J7" s="1292"/>
      <c r="K7" s="1292"/>
      <c r="L7" s="1293"/>
      <c r="M7" s="271" t="s">
        <v>90</v>
      </c>
      <c r="N7" s="227" t="s">
        <v>91</v>
      </c>
      <c r="O7" s="14"/>
      <c r="P7" s="151"/>
    </row>
    <row r="8" spans="1:16" ht="18">
      <c r="A8" s="151"/>
      <c r="B8" s="355"/>
      <c r="C8" s="1338"/>
      <c r="D8" s="1338"/>
      <c r="E8" s="1338"/>
      <c r="F8" s="1338"/>
      <c r="G8" s="1338"/>
      <c r="H8" s="1338"/>
      <c r="I8" s="1338"/>
      <c r="J8" s="1338"/>
      <c r="K8" s="1338"/>
      <c r="L8" s="1338"/>
      <c r="M8" s="14"/>
      <c r="N8" s="14"/>
      <c r="O8" s="14"/>
      <c r="P8" s="151"/>
    </row>
    <row r="9" spans="1:16" ht="18.75" thickBot="1">
      <c r="A9" s="151"/>
      <c r="B9" s="355"/>
      <c r="C9" s="1338" t="s">
        <v>193</v>
      </c>
      <c r="D9" s="1338"/>
      <c r="E9" s="1338"/>
      <c r="F9" s="1338"/>
      <c r="G9" s="1338"/>
      <c r="H9" s="1338"/>
      <c r="I9" s="1338"/>
      <c r="J9" s="1338"/>
      <c r="K9" s="1338"/>
      <c r="L9" s="1338"/>
      <c r="M9" s="14"/>
      <c r="N9" s="14"/>
      <c r="O9" s="14"/>
      <c r="P9" s="151"/>
    </row>
    <row r="10" spans="1:16" ht="54" customHeight="1" thickBot="1">
      <c r="A10" s="151"/>
      <c r="B10" s="355"/>
      <c r="C10" s="355"/>
      <c r="D10" s="275" t="s">
        <v>92</v>
      </c>
      <c r="E10" s="152" t="s">
        <v>194</v>
      </c>
      <c r="F10" s="153" t="s">
        <v>195</v>
      </c>
      <c r="G10" s="153" t="s">
        <v>196</v>
      </c>
      <c r="H10" s="153" t="s">
        <v>197</v>
      </c>
      <c r="I10" s="155" t="s">
        <v>198</v>
      </c>
      <c r="J10" s="152" t="s">
        <v>96</v>
      </c>
      <c r="K10" s="153" t="s">
        <v>97</v>
      </c>
      <c r="L10" s="155" t="s">
        <v>98</v>
      </c>
      <c r="M10" s="356" t="s">
        <v>32</v>
      </c>
      <c r="N10" s="357" t="s">
        <v>32</v>
      </c>
      <c r="O10" s="14"/>
      <c r="P10" s="151"/>
    </row>
    <row r="11" spans="1:16" ht="18">
      <c r="A11" s="151"/>
      <c r="B11" s="355"/>
      <c r="C11" s="355"/>
      <c r="D11" s="294" t="s">
        <v>13</v>
      </c>
      <c r="E11" s="529"/>
      <c r="F11" s="579"/>
      <c r="G11" s="623" t="s">
        <v>99</v>
      </c>
      <c r="H11" s="624"/>
      <c r="I11" s="625"/>
      <c r="J11" s="529"/>
      <c r="K11" s="579"/>
      <c r="L11" s="626"/>
      <c r="M11" s="198">
        <f>IF(AND(I11&gt;0,I11&lt;=800),EF!$G$214,IF(AND(I11&gt;800,I11&lt;=3700),EF!$G$215,IF(I11&gt;3700,EF!$G$216,0)))</f>
        <v>0</v>
      </c>
      <c r="N11" s="199">
        <f t="shared" ref="N11:N27" si="0">M11*I11*IF(G11="Ja",2,1)*IF(H11&gt;0,H11,1)</f>
        <v>0</v>
      </c>
      <c r="O11" s="14"/>
      <c r="P11" s="151"/>
    </row>
    <row r="12" spans="1:16" ht="18">
      <c r="A12" s="151"/>
      <c r="B12" s="355"/>
      <c r="C12" s="355"/>
      <c r="D12" s="306" t="s">
        <v>13</v>
      </c>
      <c r="E12" s="183"/>
      <c r="F12" s="835"/>
      <c r="G12" s="837" t="s">
        <v>99</v>
      </c>
      <c r="H12" s="838"/>
      <c r="I12" s="716"/>
      <c r="J12" s="183"/>
      <c r="K12" s="835"/>
      <c r="L12" s="711"/>
      <c r="M12" s="204">
        <f>IF(AND(I12&gt;0,I12&lt;=800),EF!$G$214,IF(AND(I12&gt;800,I12&lt;=3700),EF!$G$215,IF(I12&gt;3700,EF!$G$216,0)))</f>
        <v>0</v>
      </c>
      <c r="N12" s="200">
        <f>M12*I12*IF(G12="Ja",2,1)*IF(H12&gt;0,H12,1)</f>
        <v>0</v>
      </c>
      <c r="O12" s="14"/>
      <c r="P12" s="151"/>
    </row>
    <row r="13" spans="1:16" ht="18">
      <c r="A13" s="151"/>
      <c r="B13" s="355"/>
      <c r="C13" s="355"/>
      <c r="D13" s="306" t="s">
        <v>13</v>
      </c>
      <c r="E13" s="183"/>
      <c r="F13" s="835"/>
      <c r="G13" s="837" t="s">
        <v>99</v>
      </c>
      <c r="H13" s="838"/>
      <c r="I13" s="716"/>
      <c r="J13" s="183"/>
      <c r="K13" s="835"/>
      <c r="L13" s="711"/>
      <c r="M13" s="204">
        <f>IF(AND(I13&gt;0,I13&lt;=800),EF!$G$214,IF(AND(I13&gt;800,I13&lt;=3700),EF!$G$215,IF(I13&gt;3700,EF!$G$216,0)))</f>
        <v>0</v>
      </c>
      <c r="N13" s="200">
        <f t="shared" si="0"/>
        <v>0</v>
      </c>
      <c r="O13" s="14"/>
      <c r="P13" s="151"/>
    </row>
    <row r="14" spans="1:16" ht="18">
      <c r="A14" s="151"/>
      <c r="B14" s="355"/>
      <c r="C14" s="355"/>
      <c r="D14" s="306" t="s">
        <v>13</v>
      </c>
      <c r="E14" s="183"/>
      <c r="F14" s="835"/>
      <c r="G14" s="837" t="s">
        <v>99</v>
      </c>
      <c r="H14" s="838"/>
      <c r="I14" s="716"/>
      <c r="J14" s="183"/>
      <c r="K14" s="835"/>
      <c r="L14" s="711"/>
      <c r="M14" s="204">
        <f>IF(AND(I14&gt;0,I14&lt;=800),EF!$G$214,IF(AND(I14&gt;800,I14&lt;=3700),EF!$G$215,IF(I14&gt;3700,EF!$G$216,0)))</f>
        <v>0</v>
      </c>
      <c r="N14" s="200">
        <f t="shared" si="0"/>
        <v>0</v>
      </c>
      <c r="O14" s="14"/>
      <c r="P14" s="151"/>
    </row>
    <row r="15" spans="1:16" ht="18">
      <c r="A15" s="151"/>
      <c r="B15" s="355"/>
      <c r="C15" s="355"/>
      <c r="D15" s="306" t="s">
        <v>13</v>
      </c>
      <c r="E15" s="183"/>
      <c r="F15" s="835"/>
      <c r="G15" s="837" t="s">
        <v>99</v>
      </c>
      <c r="H15" s="838"/>
      <c r="I15" s="716"/>
      <c r="J15" s="183"/>
      <c r="K15" s="835"/>
      <c r="L15" s="711"/>
      <c r="M15" s="204">
        <f>IF(AND(I15&gt;0,I15&lt;=800),EF!$G$214,IF(AND(I15&gt;800,I15&lt;=3700),EF!$G$215,IF(I15&gt;3700,EF!$G$216,0)))</f>
        <v>0</v>
      </c>
      <c r="N15" s="200">
        <f t="shared" si="0"/>
        <v>0</v>
      </c>
      <c r="O15" s="14"/>
      <c r="P15" s="151"/>
    </row>
    <row r="16" spans="1:16" ht="18">
      <c r="A16" s="151"/>
      <c r="B16" s="355"/>
      <c r="C16" s="355"/>
      <c r="D16" s="306" t="s">
        <v>13</v>
      </c>
      <c r="E16" s="183"/>
      <c r="F16" s="835"/>
      <c r="G16" s="837" t="s">
        <v>99</v>
      </c>
      <c r="H16" s="838"/>
      <c r="I16" s="716"/>
      <c r="J16" s="183"/>
      <c r="K16" s="835"/>
      <c r="L16" s="711"/>
      <c r="M16" s="204">
        <f>IF(AND(I16&gt;0,I16&lt;=800),EF!$G$214,IF(AND(I16&gt;800,I16&lt;=3700),EF!$G$215,IF(I16&gt;3700,EF!$G$216,0)))</f>
        <v>0</v>
      </c>
      <c r="N16" s="200">
        <f t="shared" si="0"/>
        <v>0</v>
      </c>
      <c r="O16" s="14"/>
      <c r="P16" s="151"/>
    </row>
    <row r="17" spans="1:16" ht="18">
      <c r="A17" s="151"/>
      <c r="B17" s="355"/>
      <c r="C17" s="355"/>
      <c r="D17" s="306" t="s">
        <v>13</v>
      </c>
      <c r="E17" s="183"/>
      <c r="F17" s="835"/>
      <c r="G17" s="837" t="s">
        <v>99</v>
      </c>
      <c r="H17" s="838"/>
      <c r="I17" s="716"/>
      <c r="J17" s="183"/>
      <c r="K17" s="835"/>
      <c r="L17" s="711"/>
      <c r="M17" s="204">
        <f>IF(AND(I17&gt;0,I17&lt;=800),EF!$G$214,IF(AND(I17&gt;800,I17&lt;=3700),EF!$G$215,IF(I17&gt;3700,EF!$G$216,0)))</f>
        <v>0</v>
      </c>
      <c r="N17" s="200">
        <f t="shared" si="0"/>
        <v>0</v>
      </c>
      <c r="O17" s="14"/>
      <c r="P17" s="151"/>
    </row>
    <row r="18" spans="1:16" ht="18">
      <c r="A18" s="151"/>
      <c r="B18" s="355"/>
      <c r="C18" s="355"/>
      <c r="D18" s="306" t="s">
        <v>13</v>
      </c>
      <c r="E18" s="183"/>
      <c r="F18" s="835"/>
      <c r="G18" s="837" t="s">
        <v>99</v>
      </c>
      <c r="H18" s="838"/>
      <c r="I18" s="716"/>
      <c r="J18" s="183"/>
      <c r="K18" s="835"/>
      <c r="L18" s="711"/>
      <c r="M18" s="204">
        <f>IF(AND(I18&gt;0,I18&lt;=800),EF!$G$214,IF(AND(I18&gt;800,I18&lt;=3700),EF!$G$215,IF(I18&gt;3700,EF!$G$216,0)))</f>
        <v>0</v>
      </c>
      <c r="N18" s="200">
        <f t="shared" si="0"/>
        <v>0</v>
      </c>
      <c r="O18" s="14"/>
      <c r="P18" s="151"/>
    </row>
    <row r="19" spans="1:16" ht="18">
      <c r="A19" s="151"/>
      <c r="B19" s="355"/>
      <c r="C19" s="355"/>
      <c r="D19" s="306" t="s">
        <v>13</v>
      </c>
      <c r="E19" s="183"/>
      <c r="F19" s="835"/>
      <c r="G19" s="837" t="s">
        <v>99</v>
      </c>
      <c r="H19" s="838"/>
      <c r="I19" s="716"/>
      <c r="J19" s="183"/>
      <c r="K19" s="835"/>
      <c r="L19" s="711"/>
      <c r="M19" s="204">
        <f>IF(AND(I19&gt;0,I19&lt;=800),EF!$G$214,IF(AND(I19&gt;800,I19&lt;=3700),EF!$G$215,IF(I19&gt;3700,EF!$G$216,0)))</f>
        <v>0</v>
      </c>
      <c r="N19" s="200">
        <f>M19*I19*IF(G19="Ja",2,1)*IF(H19&gt;0,H19,1)</f>
        <v>0</v>
      </c>
      <c r="O19" s="14"/>
      <c r="P19" s="151"/>
    </row>
    <row r="20" spans="1:16" ht="18">
      <c r="A20" s="151"/>
      <c r="B20" s="355"/>
      <c r="C20" s="355"/>
      <c r="D20" s="306" t="s">
        <v>13</v>
      </c>
      <c r="E20" s="183"/>
      <c r="F20" s="835"/>
      <c r="G20" s="837" t="s">
        <v>99</v>
      </c>
      <c r="H20" s="838"/>
      <c r="I20" s="716"/>
      <c r="J20" s="183"/>
      <c r="K20" s="835"/>
      <c r="L20" s="711"/>
      <c r="M20" s="204">
        <f>IF(AND(I20&gt;0,I20&lt;=800),EF!$G$214,IF(AND(I20&gt;800,I20&lt;=3700),EF!$G$215,IF(I20&gt;3700,EF!$G$216,0)))</f>
        <v>0</v>
      </c>
      <c r="N20" s="200">
        <f t="shared" si="0"/>
        <v>0</v>
      </c>
      <c r="O20" s="14"/>
      <c r="P20" s="151"/>
    </row>
    <row r="21" spans="1:16" ht="18">
      <c r="A21" s="151"/>
      <c r="B21" s="355"/>
      <c r="C21" s="355"/>
      <c r="D21" s="306" t="s">
        <v>13</v>
      </c>
      <c r="E21" s="183"/>
      <c r="F21" s="835"/>
      <c r="G21" s="837" t="s">
        <v>99</v>
      </c>
      <c r="H21" s="838"/>
      <c r="I21" s="716"/>
      <c r="J21" s="183"/>
      <c r="K21" s="835"/>
      <c r="L21" s="711"/>
      <c r="M21" s="204">
        <f>IF(AND(I21&gt;0,I21&lt;=800),EF!$G$214,IF(AND(I21&gt;800,I21&lt;=3700),EF!$G$215,IF(I21&gt;3700,EF!$G$216,0)))</f>
        <v>0</v>
      </c>
      <c r="N21" s="200">
        <f t="shared" si="0"/>
        <v>0</v>
      </c>
      <c r="O21" s="14"/>
      <c r="P21" s="151"/>
    </row>
    <row r="22" spans="1:16" ht="18">
      <c r="A22" s="151"/>
      <c r="B22" s="355"/>
      <c r="C22" s="355"/>
      <c r="D22" s="306" t="s">
        <v>13</v>
      </c>
      <c r="E22" s="183"/>
      <c r="F22" s="835"/>
      <c r="G22" s="837" t="s">
        <v>99</v>
      </c>
      <c r="H22" s="838"/>
      <c r="I22" s="716"/>
      <c r="J22" s="183"/>
      <c r="K22" s="835"/>
      <c r="L22" s="711"/>
      <c r="M22" s="204">
        <f>IF(AND(I22&gt;0,I22&lt;=800),EF!$G$214,IF(AND(I22&gt;800,I22&lt;=3700),EF!$G$215,IF(I22&gt;3700,EF!$G$216,0)))</f>
        <v>0</v>
      </c>
      <c r="N22" s="200">
        <f t="shared" si="0"/>
        <v>0</v>
      </c>
      <c r="O22" s="14"/>
      <c r="P22" s="151"/>
    </row>
    <row r="23" spans="1:16" ht="18">
      <c r="A23" s="151"/>
      <c r="B23" s="355"/>
      <c r="C23" s="355"/>
      <c r="D23" s="306" t="s">
        <v>13</v>
      </c>
      <c r="E23" s="183"/>
      <c r="F23" s="835"/>
      <c r="G23" s="837" t="s">
        <v>99</v>
      </c>
      <c r="H23" s="838"/>
      <c r="I23" s="716"/>
      <c r="J23" s="183"/>
      <c r="K23" s="835"/>
      <c r="L23" s="711"/>
      <c r="M23" s="204">
        <f>IF(AND(I23&gt;0,I23&lt;=800),EF!$G$214,IF(AND(I23&gt;800,I23&lt;=3700),EF!$G$215,IF(I23&gt;3700,EF!$G$216,0)))</f>
        <v>0</v>
      </c>
      <c r="N23" s="200">
        <f t="shared" si="0"/>
        <v>0</v>
      </c>
      <c r="O23" s="14"/>
      <c r="P23" s="151"/>
    </row>
    <row r="24" spans="1:16" ht="18">
      <c r="A24" s="151"/>
      <c r="B24" s="355"/>
      <c r="C24" s="355"/>
      <c r="D24" s="306" t="s">
        <v>13</v>
      </c>
      <c r="E24" s="183"/>
      <c r="F24" s="835"/>
      <c r="G24" s="837" t="s">
        <v>99</v>
      </c>
      <c r="H24" s="838"/>
      <c r="I24" s="716"/>
      <c r="J24" s="183"/>
      <c r="K24" s="835"/>
      <c r="L24" s="711"/>
      <c r="M24" s="204">
        <f>IF(AND(I24&gt;0,I24&lt;=800),EF!$G$214,IF(AND(I24&gt;800,I24&lt;=3700),EF!$G$215,IF(I24&gt;3700,EF!$G$216,0)))</f>
        <v>0</v>
      </c>
      <c r="N24" s="200">
        <f t="shared" si="0"/>
        <v>0</v>
      </c>
      <c r="O24" s="14"/>
      <c r="P24" s="151"/>
    </row>
    <row r="25" spans="1:16" ht="18">
      <c r="A25" s="151"/>
      <c r="B25" s="355"/>
      <c r="C25" s="355"/>
      <c r="D25" s="306" t="s">
        <v>13</v>
      </c>
      <c r="E25" s="183"/>
      <c r="F25" s="835"/>
      <c r="G25" s="837" t="s">
        <v>99</v>
      </c>
      <c r="H25" s="838"/>
      <c r="I25" s="716"/>
      <c r="J25" s="183"/>
      <c r="K25" s="835"/>
      <c r="L25" s="711"/>
      <c r="M25" s="204">
        <f>IF(AND(I25&gt;0,I25&lt;=800),EF!$G$214,IF(AND(I25&gt;800,I25&lt;=3700),EF!$G$215,IF(I25&gt;3700,EF!$G$216,0)))</f>
        <v>0</v>
      </c>
      <c r="N25" s="200">
        <f t="shared" si="0"/>
        <v>0</v>
      </c>
      <c r="O25" s="14"/>
      <c r="P25" s="151"/>
    </row>
    <row r="26" spans="1:16" ht="18">
      <c r="A26" s="151"/>
      <c r="B26" s="355"/>
      <c r="C26" s="355"/>
      <c r="D26" s="306" t="s">
        <v>13</v>
      </c>
      <c r="E26" s="183"/>
      <c r="F26" s="835"/>
      <c r="G26" s="837" t="s">
        <v>99</v>
      </c>
      <c r="H26" s="838"/>
      <c r="I26" s="716"/>
      <c r="J26" s="183"/>
      <c r="K26" s="835"/>
      <c r="L26" s="711"/>
      <c r="M26" s="204">
        <f>IF(AND(I26&gt;0,I26&lt;=800),EF!$G$214,IF(AND(I26&gt;800,I26&lt;=3700),EF!$G$215,IF(I26&gt;3700,EF!$G$216,0)))</f>
        <v>0</v>
      </c>
      <c r="N26" s="200">
        <f t="shared" si="0"/>
        <v>0</v>
      </c>
      <c r="O26" s="14"/>
      <c r="P26" s="151"/>
    </row>
    <row r="27" spans="1:16" ht="18">
      <c r="A27" s="151"/>
      <c r="B27" s="355"/>
      <c r="C27" s="355"/>
      <c r="D27" s="306" t="s">
        <v>13</v>
      </c>
      <c r="E27" s="183"/>
      <c r="F27" s="835"/>
      <c r="G27" s="837" t="s">
        <v>99</v>
      </c>
      <c r="H27" s="838"/>
      <c r="I27" s="716"/>
      <c r="J27" s="183"/>
      <c r="K27" s="835"/>
      <c r="L27" s="711"/>
      <c r="M27" s="204">
        <f>IF(AND(I27&gt;0,I27&lt;=800),EF!$G$214,IF(AND(I27&gt;800,I27&lt;=3700),EF!$G$215,IF(I27&gt;3700,EF!$G$216,0)))</f>
        <v>0</v>
      </c>
      <c r="N27" s="200">
        <f t="shared" si="0"/>
        <v>0</v>
      </c>
      <c r="O27" s="14"/>
      <c r="P27" s="151"/>
    </row>
    <row r="28" spans="1:16" ht="18">
      <c r="A28" s="151"/>
      <c r="B28" s="355"/>
      <c r="C28" s="355"/>
      <c r="D28" s="306" t="s">
        <v>13</v>
      </c>
      <c r="E28" s="183"/>
      <c r="F28" s="835"/>
      <c r="G28" s="837" t="s">
        <v>99</v>
      </c>
      <c r="H28" s="838"/>
      <c r="I28" s="716"/>
      <c r="J28" s="183"/>
      <c r="K28" s="835"/>
      <c r="L28" s="711"/>
      <c r="M28" s="204">
        <f>IF(AND(I28&gt;0,I28&lt;=800),EF!$G$214,IF(AND(I28&gt;800,I28&lt;=3700),EF!$G$215,IF(I28&gt;3700,EF!$G$216,0)))</f>
        <v>0</v>
      </c>
      <c r="N28" s="200">
        <f t="shared" ref="N28:N63" si="1">M28*I28*IF(G28="Ja",2,1)*IF(H28&gt;0,H28,1)</f>
        <v>0</v>
      </c>
      <c r="O28" s="14"/>
      <c r="P28" s="151"/>
    </row>
    <row r="29" spans="1:16" ht="18">
      <c r="A29" s="151"/>
      <c r="B29" s="355"/>
      <c r="C29" s="355"/>
      <c r="D29" s="306" t="s">
        <v>13</v>
      </c>
      <c r="E29" s="183"/>
      <c r="F29" s="835"/>
      <c r="G29" s="837" t="s">
        <v>99</v>
      </c>
      <c r="H29" s="838"/>
      <c r="I29" s="716"/>
      <c r="J29" s="183"/>
      <c r="K29" s="835"/>
      <c r="L29" s="711"/>
      <c r="M29" s="204">
        <f>IF(AND(I29&gt;0,I29&lt;=800),EF!$G$214,IF(AND(I29&gt;800,I29&lt;=3700),EF!$G$215,IF(I29&gt;3700,EF!$G$216,0)))</f>
        <v>0</v>
      </c>
      <c r="N29" s="200">
        <f t="shared" si="1"/>
        <v>0</v>
      </c>
      <c r="O29" s="14"/>
      <c r="P29" s="151"/>
    </row>
    <row r="30" spans="1:16" ht="18">
      <c r="A30" s="151"/>
      <c r="B30" s="355"/>
      <c r="C30" s="355"/>
      <c r="D30" s="306" t="s">
        <v>13</v>
      </c>
      <c r="E30" s="183"/>
      <c r="F30" s="835"/>
      <c r="G30" s="837" t="s">
        <v>99</v>
      </c>
      <c r="H30" s="838"/>
      <c r="I30" s="716"/>
      <c r="J30" s="183"/>
      <c r="K30" s="835"/>
      <c r="L30" s="711"/>
      <c r="M30" s="204">
        <f>IF(AND(I30&gt;0,I30&lt;=800),EF!$G$214,IF(AND(I30&gt;800,I30&lt;=3700),EF!$G$215,IF(I30&gt;3700,EF!$G$216,0)))</f>
        <v>0</v>
      </c>
      <c r="N30" s="200">
        <f t="shared" si="1"/>
        <v>0</v>
      </c>
      <c r="O30" s="14"/>
      <c r="P30" s="151"/>
    </row>
    <row r="31" spans="1:16" ht="18">
      <c r="A31" s="151"/>
      <c r="B31" s="355"/>
      <c r="C31" s="355"/>
      <c r="D31" s="306" t="s">
        <v>13</v>
      </c>
      <c r="E31" s="183"/>
      <c r="F31" s="835"/>
      <c r="G31" s="837" t="s">
        <v>99</v>
      </c>
      <c r="H31" s="838"/>
      <c r="I31" s="716"/>
      <c r="J31" s="183"/>
      <c r="K31" s="835"/>
      <c r="L31" s="711"/>
      <c r="M31" s="204">
        <f>IF(AND(I31&gt;0,I31&lt;=800),EF!$G$214,IF(AND(I31&gt;800,I31&lt;=3700),EF!$G$215,IF(I31&gt;3700,EF!$G$216,0)))</f>
        <v>0</v>
      </c>
      <c r="N31" s="200">
        <f t="shared" si="1"/>
        <v>0</v>
      </c>
      <c r="O31" s="14"/>
      <c r="P31" s="151"/>
    </row>
    <row r="32" spans="1:16" ht="18">
      <c r="A32" s="151"/>
      <c r="B32" s="355"/>
      <c r="C32" s="355"/>
      <c r="D32" s="306" t="s">
        <v>13</v>
      </c>
      <c r="E32" s="183"/>
      <c r="F32" s="835"/>
      <c r="G32" s="837" t="s">
        <v>99</v>
      </c>
      <c r="H32" s="838"/>
      <c r="I32" s="716"/>
      <c r="J32" s="183"/>
      <c r="K32" s="835"/>
      <c r="L32" s="711"/>
      <c r="M32" s="204">
        <f>IF(AND(I32&gt;0,I32&lt;=800),EF!$G$214,IF(AND(I32&gt;800,I32&lt;=3700),EF!$G$215,IF(I32&gt;3700,EF!$G$216,0)))</f>
        <v>0</v>
      </c>
      <c r="N32" s="200">
        <f t="shared" si="1"/>
        <v>0</v>
      </c>
      <c r="O32" s="14"/>
      <c r="P32" s="151"/>
    </row>
    <row r="33" spans="1:16" ht="18">
      <c r="A33" s="151"/>
      <c r="B33" s="355"/>
      <c r="C33" s="355"/>
      <c r="D33" s="306" t="s">
        <v>13</v>
      </c>
      <c r="E33" s="183"/>
      <c r="F33" s="835"/>
      <c r="G33" s="837" t="s">
        <v>99</v>
      </c>
      <c r="H33" s="838"/>
      <c r="I33" s="716"/>
      <c r="J33" s="183"/>
      <c r="K33" s="835"/>
      <c r="L33" s="711"/>
      <c r="M33" s="204">
        <f>IF(AND(I33&gt;0,I33&lt;=800),EF!$G$214,IF(AND(I33&gt;800,I33&lt;=3700),EF!$G$215,IF(I33&gt;3700,EF!$G$216,0)))</f>
        <v>0</v>
      </c>
      <c r="N33" s="200">
        <f t="shared" si="1"/>
        <v>0</v>
      </c>
      <c r="O33" s="14"/>
      <c r="P33" s="151"/>
    </row>
    <row r="34" spans="1:16" ht="18">
      <c r="A34" s="151"/>
      <c r="B34" s="355"/>
      <c r="C34" s="355"/>
      <c r="D34" s="306" t="s">
        <v>13</v>
      </c>
      <c r="E34" s="183"/>
      <c r="F34" s="835"/>
      <c r="G34" s="837" t="s">
        <v>99</v>
      </c>
      <c r="H34" s="838"/>
      <c r="I34" s="716"/>
      <c r="J34" s="183"/>
      <c r="K34" s="835"/>
      <c r="L34" s="711"/>
      <c r="M34" s="204">
        <f>IF(AND(I34&gt;0,I34&lt;=800),EF!$G$214,IF(AND(I34&gt;800,I34&lt;=3700),EF!$G$215,IF(I34&gt;3700,EF!$G$216,0)))</f>
        <v>0</v>
      </c>
      <c r="N34" s="200">
        <f t="shared" si="1"/>
        <v>0</v>
      </c>
      <c r="O34" s="14"/>
      <c r="P34" s="151"/>
    </row>
    <row r="35" spans="1:16" ht="18">
      <c r="A35" s="151"/>
      <c r="B35" s="355"/>
      <c r="C35" s="355"/>
      <c r="D35" s="306" t="s">
        <v>13</v>
      </c>
      <c r="E35" s="183"/>
      <c r="F35" s="835"/>
      <c r="G35" s="837" t="s">
        <v>99</v>
      </c>
      <c r="H35" s="838"/>
      <c r="I35" s="716"/>
      <c r="J35" s="183"/>
      <c r="K35" s="835"/>
      <c r="L35" s="711"/>
      <c r="M35" s="204">
        <f>IF(AND(I35&gt;0,I35&lt;=800),EF!$G$214,IF(AND(I35&gt;800,I35&lt;=3700),EF!$G$215,IF(I35&gt;3700,EF!$G$216,0)))</f>
        <v>0</v>
      </c>
      <c r="N35" s="200">
        <f t="shared" si="1"/>
        <v>0</v>
      </c>
      <c r="O35" s="14"/>
      <c r="P35" s="151"/>
    </row>
    <row r="36" spans="1:16" ht="18">
      <c r="A36" s="151"/>
      <c r="B36" s="355"/>
      <c r="C36" s="355"/>
      <c r="D36" s="306" t="s">
        <v>13</v>
      </c>
      <c r="E36" s="183"/>
      <c r="F36" s="835"/>
      <c r="G36" s="837" t="s">
        <v>99</v>
      </c>
      <c r="H36" s="838"/>
      <c r="I36" s="716"/>
      <c r="J36" s="183"/>
      <c r="K36" s="835"/>
      <c r="L36" s="711"/>
      <c r="M36" s="204">
        <f>IF(AND(I36&gt;0,I36&lt;=800),EF!$G$214,IF(AND(I36&gt;800,I36&lt;=3700),EF!$G$215,IF(I36&gt;3700,EF!$G$216,0)))</f>
        <v>0</v>
      </c>
      <c r="N36" s="200">
        <f t="shared" si="1"/>
        <v>0</v>
      </c>
      <c r="O36" s="14"/>
      <c r="P36" s="151"/>
    </row>
    <row r="37" spans="1:16" ht="18">
      <c r="A37" s="151"/>
      <c r="B37" s="355"/>
      <c r="C37" s="355"/>
      <c r="D37" s="306" t="s">
        <v>13</v>
      </c>
      <c r="E37" s="183"/>
      <c r="F37" s="835"/>
      <c r="G37" s="837" t="s">
        <v>99</v>
      </c>
      <c r="H37" s="838"/>
      <c r="I37" s="716"/>
      <c r="J37" s="183"/>
      <c r="K37" s="835"/>
      <c r="L37" s="711"/>
      <c r="M37" s="204">
        <f>IF(AND(I37&gt;0,I37&lt;=800),EF!$G$214,IF(AND(I37&gt;800,I37&lt;=3700),EF!$G$215,IF(I37&gt;3700,EF!$G$216,0)))</f>
        <v>0</v>
      </c>
      <c r="N37" s="200">
        <f t="shared" si="1"/>
        <v>0</v>
      </c>
      <c r="O37" s="14"/>
      <c r="P37" s="151"/>
    </row>
    <row r="38" spans="1:16" ht="18">
      <c r="A38" s="151"/>
      <c r="B38" s="355"/>
      <c r="C38" s="355"/>
      <c r="D38" s="306" t="s">
        <v>13</v>
      </c>
      <c r="E38" s="183"/>
      <c r="F38" s="835"/>
      <c r="G38" s="837" t="s">
        <v>99</v>
      </c>
      <c r="H38" s="838"/>
      <c r="I38" s="716"/>
      <c r="J38" s="183"/>
      <c r="K38" s="835"/>
      <c r="L38" s="711"/>
      <c r="M38" s="204">
        <f>IF(AND(I38&gt;0,I38&lt;=800),EF!$G$214,IF(AND(I38&gt;800,I38&lt;=3700),EF!$G$215,IF(I38&gt;3700,EF!$G$216,0)))</f>
        <v>0</v>
      </c>
      <c r="N38" s="200">
        <f t="shared" si="1"/>
        <v>0</v>
      </c>
      <c r="O38" s="14"/>
      <c r="P38" s="151"/>
    </row>
    <row r="39" spans="1:16" ht="18">
      <c r="A39" s="151"/>
      <c r="B39" s="355"/>
      <c r="C39" s="355"/>
      <c r="D39" s="306" t="s">
        <v>13</v>
      </c>
      <c r="E39" s="183"/>
      <c r="F39" s="835"/>
      <c r="G39" s="837" t="s">
        <v>99</v>
      </c>
      <c r="H39" s="838"/>
      <c r="I39" s="716"/>
      <c r="J39" s="183"/>
      <c r="K39" s="835"/>
      <c r="L39" s="711"/>
      <c r="M39" s="204">
        <f>IF(AND(I39&gt;0,I39&lt;=800),EF!$G$214,IF(AND(I39&gt;800,I39&lt;=3700),EF!$G$215,IF(I39&gt;3700,EF!$G$216,0)))</f>
        <v>0</v>
      </c>
      <c r="N39" s="200">
        <f t="shared" si="1"/>
        <v>0</v>
      </c>
      <c r="O39" s="14"/>
      <c r="P39" s="151"/>
    </row>
    <row r="40" spans="1:16" ht="18">
      <c r="A40" s="151"/>
      <c r="B40" s="355"/>
      <c r="C40" s="355"/>
      <c r="D40" s="306" t="s">
        <v>13</v>
      </c>
      <c r="E40" s="183"/>
      <c r="F40" s="835"/>
      <c r="G40" s="837" t="s">
        <v>99</v>
      </c>
      <c r="H40" s="838"/>
      <c r="I40" s="716"/>
      <c r="J40" s="183"/>
      <c r="K40" s="835"/>
      <c r="L40" s="711"/>
      <c r="M40" s="204">
        <f>IF(AND(I40&gt;0,I40&lt;=800),EF!$G$214,IF(AND(I40&gt;800,I40&lt;=3700),EF!$G$215,IF(I40&gt;3700,EF!$G$216,0)))</f>
        <v>0</v>
      </c>
      <c r="N40" s="200">
        <f t="shared" si="1"/>
        <v>0</v>
      </c>
      <c r="O40" s="14"/>
      <c r="P40" s="151"/>
    </row>
    <row r="41" spans="1:16" ht="18">
      <c r="A41" s="151"/>
      <c r="B41" s="355"/>
      <c r="C41" s="355"/>
      <c r="D41" s="306" t="s">
        <v>13</v>
      </c>
      <c r="E41" s="183"/>
      <c r="F41" s="835"/>
      <c r="G41" s="837" t="s">
        <v>99</v>
      </c>
      <c r="H41" s="838"/>
      <c r="I41" s="716"/>
      <c r="J41" s="183"/>
      <c r="K41" s="835"/>
      <c r="L41" s="711"/>
      <c r="M41" s="204">
        <f>IF(AND(I41&gt;0,I41&lt;=800),EF!$G$214,IF(AND(I41&gt;800,I41&lt;=3700),EF!$G$215,IF(I41&gt;3700,EF!$G$216,0)))</f>
        <v>0</v>
      </c>
      <c r="N41" s="200">
        <f t="shared" si="1"/>
        <v>0</v>
      </c>
      <c r="O41" s="14"/>
      <c r="P41" s="151"/>
    </row>
    <row r="42" spans="1:16" ht="18">
      <c r="A42" s="151"/>
      <c r="B42" s="355"/>
      <c r="C42" s="355"/>
      <c r="D42" s="306" t="s">
        <v>13</v>
      </c>
      <c r="E42" s="183"/>
      <c r="F42" s="835"/>
      <c r="G42" s="837" t="s">
        <v>99</v>
      </c>
      <c r="H42" s="838"/>
      <c r="I42" s="716"/>
      <c r="J42" s="183"/>
      <c r="K42" s="835"/>
      <c r="L42" s="711"/>
      <c r="M42" s="204">
        <f>IF(AND(I42&gt;0,I42&lt;=800),EF!$G$214,IF(AND(I42&gt;800,I42&lt;=3700),EF!$G$215,IF(I42&gt;3700,EF!$G$216,0)))</f>
        <v>0</v>
      </c>
      <c r="N42" s="200">
        <f t="shared" si="1"/>
        <v>0</v>
      </c>
      <c r="O42" s="14"/>
      <c r="P42" s="151"/>
    </row>
    <row r="43" spans="1:16" ht="18">
      <c r="A43" s="151"/>
      <c r="B43" s="355"/>
      <c r="C43" s="355"/>
      <c r="D43" s="306" t="s">
        <v>13</v>
      </c>
      <c r="E43" s="183"/>
      <c r="F43" s="835"/>
      <c r="G43" s="837" t="s">
        <v>99</v>
      </c>
      <c r="H43" s="838"/>
      <c r="I43" s="716"/>
      <c r="J43" s="183"/>
      <c r="K43" s="835"/>
      <c r="L43" s="711"/>
      <c r="M43" s="204">
        <f>IF(AND(I43&gt;0,I43&lt;=800),EF!$G$214,IF(AND(I43&gt;800,I43&lt;=3700),EF!$G$215,IF(I43&gt;3700,EF!$G$216,0)))</f>
        <v>0</v>
      </c>
      <c r="N43" s="200">
        <f t="shared" si="1"/>
        <v>0</v>
      </c>
      <c r="O43" s="14"/>
      <c r="P43" s="151"/>
    </row>
    <row r="44" spans="1:16" ht="18">
      <c r="A44" s="151"/>
      <c r="B44" s="355"/>
      <c r="C44" s="355"/>
      <c r="D44" s="306" t="s">
        <v>13</v>
      </c>
      <c r="E44" s="183"/>
      <c r="F44" s="835"/>
      <c r="G44" s="837" t="s">
        <v>99</v>
      </c>
      <c r="H44" s="838"/>
      <c r="I44" s="716"/>
      <c r="J44" s="183"/>
      <c r="K44" s="835"/>
      <c r="L44" s="711"/>
      <c r="M44" s="204">
        <f>IF(AND(I44&gt;0,I44&lt;=800),EF!$G$214,IF(AND(I44&gt;800,I44&lt;=3700),EF!$G$215,IF(I44&gt;3700,EF!$G$216,0)))</f>
        <v>0</v>
      </c>
      <c r="N44" s="200">
        <f t="shared" si="1"/>
        <v>0</v>
      </c>
      <c r="O44" s="14"/>
      <c r="P44" s="151"/>
    </row>
    <row r="45" spans="1:16" ht="18">
      <c r="A45" s="151"/>
      <c r="B45" s="355"/>
      <c r="C45" s="355"/>
      <c r="D45" s="306" t="s">
        <v>13</v>
      </c>
      <c r="E45" s="183"/>
      <c r="F45" s="835"/>
      <c r="G45" s="837" t="s">
        <v>99</v>
      </c>
      <c r="H45" s="838"/>
      <c r="I45" s="716"/>
      <c r="J45" s="183"/>
      <c r="K45" s="835"/>
      <c r="L45" s="711"/>
      <c r="M45" s="204">
        <f>IF(AND(I45&gt;0,I45&lt;=800),EF!$G$214,IF(AND(I45&gt;800,I45&lt;=3700),EF!$G$215,IF(I45&gt;3700,EF!$G$216,0)))</f>
        <v>0</v>
      </c>
      <c r="N45" s="200">
        <f t="shared" si="1"/>
        <v>0</v>
      </c>
      <c r="O45" s="14"/>
      <c r="P45" s="151"/>
    </row>
    <row r="46" spans="1:16" ht="18">
      <c r="A46" s="151"/>
      <c r="B46" s="355"/>
      <c r="C46" s="355"/>
      <c r="D46" s="306" t="s">
        <v>13</v>
      </c>
      <c r="E46" s="183"/>
      <c r="F46" s="835"/>
      <c r="G46" s="837" t="s">
        <v>99</v>
      </c>
      <c r="H46" s="838"/>
      <c r="I46" s="716"/>
      <c r="J46" s="183"/>
      <c r="K46" s="835"/>
      <c r="L46" s="711"/>
      <c r="M46" s="204">
        <f>IF(AND(I46&gt;0,I46&lt;=800),EF!$G$214,IF(AND(I46&gt;800,I46&lt;=3700),EF!$G$215,IF(I46&gt;3700,EF!$G$216,0)))</f>
        <v>0</v>
      </c>
      <c r="N46" s="200">
        <f t="shared" si="1"/>
        <v>0</v>
      </c>
      <c r="O46" s="14"/>
      <c r="P46" s="151"/>
    </row>
    <row r="47" spans="1:16" ht="18">
      <c r="A47" s="151"/>
      <c r="B47" s="355"/>
      <c r="C47" s="355"/>
      <c r="D47" s="306" t="s">
        <v>13</v>
      </c>
      <c r="E47" s="183"/>
      <c r="F47" s="835"/>
      <c r="G47" s="837" t="s">
        <v>99</v>
      </c>
      <c r="H47" s="838"/>
      <c r="I47" s="716"/>
      <c r="J47" s="183"/>
      <c r="K47" s="835"/>
      <c r="L47" s="711"/>
      <c r="M47" s="204">
        <f>IF(AND(I47&gt;0,I47&lt;=800),EF!$G$214,IF(AND(I47&gt;800,I47&lt;=3700),EF!$G$215,IF(I47&gt;3700,EF!$G$216,0)))</f>
        <v>0</v>
      </c>
      <c r="N47" s="200">
        <f t="shared" si="1"/>
        <v>0</v>
      </c>
      <c r="O47" s="14"/>
      <c r="P47" s="151"/>
    </row>
    <row r="48" spans="1:16" ht="18">
      <c r="A48" s="151"/>
      <c r="B48" s="355"/>
      <c r="C48" s="355"/>
      <c r="D48" s="306" t="s">
        <v>13</v>
      </c>
      <c r="E48" s="183"/>
      <c r="F48" s="835"/>
      <c r="G48" s="837" t="s">
        <v>99</v>
      </c>
      <c r="H48" s="838"/>
      <c r="I48" s="716"/>
      <c r="J48" s="183"/>
      <c r="K48" s="835"/>
      <c r="L48" s="711"/>
      <c r="M48" s="204">
        <f>IF(AND(I48&gt;0,I48&lt;=800),EF!$G$214,IF(AND(I48&gt;800,I48&lt;=3700),EF!$G$215,IF(I48&gt;3700,EF!$G$216,0)))</f>
        <v>0</v>
      </c>
      <c r="N48" s="200">
        <f t="shared" si="1"/>
        <v>0</v>
      </c>
      <c r="O48" s="14"/>
      <c r="P48" s="151"/>
    </row>
    <row r="49" spans="1:16" ht="18">
      <c r="A49" s="151"/>
      <c r="B49" s="355"/>
      <c r="C49" s="355"/>
      <c r="D49" s="306" t="s">
        <v>13</v>
      </c>
      <c r="E49" s="183"/>
      <c r="F49" s="835"/>
      <c r="G49" s="837" t="s">
        <v>99</v>
      </c>
      <c r="H49" s="838"/>
      <c r="I49" s="716"/>
      <c r="J49" s="183"/>
      <c r="K49" s="835"/>
      <c r="L49" s="711"/>
      <c r="M49" s="204">
        <f>IF(AND(I49&gt;0,I49&lt;=800),EF!$G$214,IF(AND(I49&gt;800,I49&lt;=3700),EF!$G$215,IF(I49&gt;3700,EF!$G$216,0)))</f>
        <v>0</v>
      </c>
      <c r="N49" s="200">
        <f t="shared" si="1"/>
        <v>0</v>
      </c>
      <c r="O49" s="14"/>
      <c r="P49" s="151"/>
    </row>
    <row r="50" spans="1:16" ht="18">
      <c r="A50" s="151"/>
      <c r="B50" s="355"/>
      <c r="C50" s="355"/>
      <c r="D50" s="306" t="s">
        <v>13</v>
      </c>
      <c r="E50" s="183"/>
      <c r="F50" s="835"/>
      <c r="G50" s="837" t="s">
        <v>99</v>
      </c>
      <c r="H50" s="838"/>
      <c r="I50" s="716"/>
      <c r="J50" s="183"/>
      <c r="K50" s="835"/>
      <c r="L50" s="711"/>
      <c r="M50" s="204">
        <f>IF(AND(I50&gt;0,I50&lt;=800),EF!$G$214,IF(AND(I50&gt;800,I50&lt;=3700),EF!$G$215,IF(I50&gt;3700,EF!$G$216,0)))</f>
        <v>0</v>
      </c>
      <c r="N50" s="200">
        <f t="shared" ref="N50:N58" si="2">M50*I50*IF(G50="Ja",2,1)*IF(H50&gt;0,H50,1)</f>
        <v>0</v>
      </c>
      <c r="O50" s="14"/>
      <c r="P50" s="151"/>
    </row>
    <row r="51" spans="1:16" ht="18">
      <c r="A51" s="151"/>
      <c r="B51" s="355"/>
      <c r="C51" s="355"/>
      <c r="D51" s="306" t="s">
        <v>13</v>
      </c>
      <c r="E51" s="183"/>
      <c r="F51" s="835"/>
      <c r="G51" s="837" t="s">
        <v>99</v>
      </c>
      <c r="H51" s="838"/>
      <c r="I51" s="716"/>
      <c r="J51" s="183"/>
      <c r="K51" s="835"/>
      <c r="L51" s="711"/>
      <c r="M51" s="204">
        <f>IF(AND(I51&gt;0,I51&lt;=800),EF!$G$214,IF(AND(I51&gt;800,I51&lt;=3700),EF!$G$215,IF(I51&gt;3700,EF!$G$216,0)))</f>
        <v>0</v>
      </c>
      <c r="N51" s="200">
        <f t="shared" si="2"/>
        <v>0</v>
      </c>
      <c r="O51" s="14"/>
      <c r="P51" s="151"/>
    </row>
    <row r="52" spans="1:16" ht="18">
      <c r="A52" s="151"/>
      <c r="B52" s="355"/>
      <c r="C52" s="355"/>
      <c r="D52" s="306" t="s">
        <v>13</v>
      </c>
      <c r="E52" s="183"/>
      <c r="F52" s="835"/>
      <c r="G52" s="837" t="s">
        <v>99</v>
      </c>
      <c r="H52" s="838"/>
      <c r="I52" s="716"/>
      <c r="J52" s="183"/>
      <c r="K52" s="835"/>
      <c r="L52" s="711"/>
      <c r="M52" s="204">
        <f>IF(AND(I52&gt;0,I52&lt;=800),EF!$G$214,IF(AND(I52&gt;800,I52&lt;=3700),EF!$G$215,IF(I52&gt;3700,EF!$G$216,0)))</f>
        <v>0</v>
      </c>
      <c r="N52" s="200">
        <f t="shared" si="2"/>
        <v>0</v>
      </c>
      <c r="O52" s="14"/>
      <c r="P52" s="151"/>
    </row>
    <row r="53" spans="1:16" ht="18">
      <c r="A53" s="151"/>
      <c r="B53" s="355"/>
      <c r="C53" s="355"/>
      <c r="D53" s="306" t="s">
        <v>13</v>
      </c>
      <c r="E53" s="183"/>
      <c r="F53" s="835"/>
      <c r="G53" s="837" t="s">
        <v>99</v>
      </c>
      <c r="H53" s="838"/>
      <c r="I53" s="716"/>
      <c r="J53" s="183"/>
      <c r="K53" s="835"/>
      <c r="L53" s="711"/>
      <c r="M53" s="204">
        <f>IF(AND(I53&gt;0,I53&lt;=800),EF!$G$214,IF(AND(I53&gt;800,I53&lt;=3700),EF!$G$215,IF(I53&gt;3700,EF!$G$216,0)))</f>
        <v>0</v>
      </c>
      <c r="N53" s="200">
        <f t="shared" si="2"/>
        <v>0</v>
      </c>
      <c r="O53" s="14"/>
      <c r="P53" s="151"/>
    </row>
    <row r="54" spans="1:16" ht="18">
      <c r="A54" s="151"/>
      <c r="B54" s="355"/>
      <c r="C54" s="355"/>
      <c r="D54" s="306" t="s">
        <v>13</v>
      </c>
      <c r="E54" s="183"/>
      <c r="F54" s="835"/>
      <c r="G54" s="837" t="s">
        <v>99</v>
      </c>
      <c r="H54" s="838"/>
      <c r="I54" s="716"/>
      <c r="J54" s="183"/>
      <c r="K54" s="835"/>
      <c r="L54" s="711"/>
      <c r="M54" s="204">
        <f>IF(AND(I54&gt;0,I54&lt;=800),EF!$G$214,IF(AND(I54&gt;800,I54&lt;=3700),EF!$G$215,IF(I54&gt;3700,EF!$G$216,0)))</f>
        <v>0</v>
      </c>
      <c r="N54" s="200">
        <f t="shared" si="2"/>
        <v>0</v>
      </c>
      <c r="O54" s="14"/>
      <c r="P54" s="151"/>
    </row>
    <row r="55" spans="1:16" ht="18">
      <c r="A55" s="151"/>
      <c r="B55" s="355"/>
      <c r="C55" s="355"/>
      <c r="D55" s="306" t="s">
        <v>13</v>
      </c>
      <c r="E55" s="183"/>
      <c r="F55" s="835"/>
      <c r="G55" s="837" t="s">
        <v>99</v>
      </c>
      <c r="H55" s="838"/>
      <c r="I55" s="716"/>
      <c r="J55" s="183"/>
      <c r="K55" s="835"/>
      <c r="L55" s="711"/>
      <c r="M55" s="204">
        <f>IF(AND(I55&gt;0,I55&lt;=800),EF!$G$214,IF(AND(I55&gt;800,I55&lt;=3700),EF!$G$215,IF(I55&gt;3700,EF!$G$216,0)))</f>
        <v>0</v>
      </c>
      <c r="N55" s="200">
        <f t="shared" si="2"/>
        <v>0</v>
      </c>
      <c r="O55" s="14"/>
      <c r="P55" s="151"/>
    </row>
    <row r="56" spans="1:16" ht="18">
      <c r="A56" s="151"/>
      <c r="B56" s="355"/>
      <c r="C56" s="355"/>
      <c r="D56" s="306" t="s">
        <v>13</v>
      </c>
      <c r="E56" s="183"/>
      <c r="F56" s="835"/>
      <c r="G56" s="837" t="s">
        <v>99</v>
      </c>
      <c r="H56" s="838"/>
      <c r="I56" s="716"/>
      <c r="J56" s="183"/>
      <c r="K56" s="835"/>
      <c r="L56" s="711"/>
      <c r="M56" s="204">
        <f>IF(AND(I56&gt;0,I56&lt;=800),EF!$G$214,IF(AND(I56&gt;800,I56&lt;=3700),EF!$G$215,IF(I56&gt;3700,EF!$G$216,0)))</f>
        <v>0</v>
      </c>
      <c r="N56" s="200">
        <f t="shared" si="2"/>
        <v>0</v>
      </c>
      <c r="O56" s="14"/>
      <c r="P56" s="151"/>
    </row>
    <row r="57" spans="1:16" ht="18">
      <c r="A57" s="151"/>
      <c r="B57" s="355"/>
      <c r="C57" s="355"/>
      <c r="D57" s="306" t="s">
        <v>13</v>
      </c>
      <c r="E57" s="183"/>
      <c r="F57" s="835"/>
      <c r="G57" s="837" t="s">
        <v>99</v>
      </c>
      <c r="H57" s="838"/>
      <c r="I57" s="716"/>
      <c r="J57" s="183"/>
      <c r="K57" s="835"/>
      <c r="L57" s="711"/>
      <c r="M57" s="204">
        <f>IF(AND(I57&gt;0,I57&lt;=800),EF!$G$214,IF(AND(I57&gt;800,I57&lt;=3700),EF!$G$215,IF(I57&gt;3700,EF!$G$216,0)))</f>
        <v>0</v>
      </c>
      <c r="N57" s="200">
        <f t="shared" si="2"/>
        <v>0</v>
      </c>
      <c r="O57" s="14"/>
      <c r="P57" s="151"/>
    </row>
    <row r="58" spans="1:16" ht="18">
      <c r="A58" s="151"/>
      <c r="B58" s="355"/>
      <c r="C58" s="355"/>
      <c r="D58" s="306" t="s">
        <v>13</v>
      </c>
      <c r="E58" s="183"/>
      <c r="F58" s="835"/>
      <c r="G58" s="837" t="s">
        <v>99</v>
      </c>
      <c r="H58" s="838"/>
      <c r="I58" s="716"/>
      <c r="J58" s="183"/>
      <c r="K58" s="835"/>
      <c r="L58" s="711"/>
      <c r="M58" s="204">
        <f>IF(AND(I58&gt;0,I58&lt;=800),EF!$G$214,IF(AND(I58&gt;800,I58&lt;=3700),EF!$G$215,IF(I58&gt;3700,EF!$G$216,0)))</f>
        <v>0</v>
      </c>
      <c r="N58" s="200">
        <f t="shared" si="2"/>
        <v>0</v>
      </c>
      <c r="O58" s="14"/>
      <c r="P58" s="151"/>
    </row>
    <row r="59" spans="1:16" ht="18">
      <c r="A59" s="151"/>
      <c r="B59" s="355"/>
      <c r="C59" s="355"/>
      <c r="D59" s="306" t="s">
        <v>13</v>
      </c>
      <c r="E59" s="183"/>
      <c r="F59" s="835"/>
      <c r="G59" s="837" t="s">
        <v>99</v>
      </c>
      <c r="H59" s="838"/>
      <c r="I59" s="716"/>
      <c r="J59" s="183"/>
      <c r="K59" s="835"/>
      <c r="L59" s="711"/>
      <c r="M59" s="204">
        <f>IF(AND(I59&gt;0,I59&lt;=800),EF!$G$214,IF(AND(I59&gt;800,I59&lt;=3700),EF!$G$215,IF(I59&gt;3700,EF!$G$216,0)))</f>
        <v>0</v>
      </c>
      <c r="N59" s="200">
        <f t="shared" si="1"/>
        <v>0</v>
      </c>
      <c r="O59" s="14"/>
      <c r="P59" s="151"/>
    </row>
    <row r="60" spans="1:16" ht="18">
      <c r="A60" s="151"/>
      <c r="B60" s="355"/>
      <c r="C60" s="355"/>
      <c r="D60" s="306" t="s">
        <v>13</v>
      </c>
      <c r="E60" s="183"/>
      <c r="F60" s="835"/>
      <c r="G60" s="837" t="s">
        <v>99</v>
      </c>
      <c r="H60" s="838"/>
      <c r="I60" s="716"/>
      <c r="J60" s="183"/>
      <c r="K60" s="835"/>
      <c r="L60" s="711"/>
      <c r="M60" s="204">
        <f>IF(AND(I60&gt;0,I60&lt;=800),EF!$G$214,IF(AND(I60&gt;800,I60&lt;=3700),EF!$G$215,IF(I60&gt;3700,EF!$G$216,0)))</f>
        <v>0</v>
      </c>
      <c r="N60" s="200">
        <f t="shared" si="1"/>
        <v>0</v>
      </c>
      <c r="O60" s="14"/>
      <c r="P60" s="151"/>
    </row>
    <row r="61" spans="1:16" ht="18">
      <c r="A61" s="151"/>
      <c r="B61" s="355"/>
      <c r="C61" s="355"/>
      <c r="D61" s="306" t="s">
        <v>13</v>
      </c>
      <c r="E61" s="183"/>
      <c r="F61" s="835"/>
      <c r="G61" s="837" t="s">
        <v>99</v>
      </c>
      <c r="H61" s="838"/>
      <c r="I61" s="716"/>
      <c r="J61" s="183"/>
      <c r="K61" s="835"/>
      <c r="L61" s="711"/>
      <c r="M61" s="204">
        <f>IF(AND(I61&gt;0,I61&lt;=800),EF!$G$214,IF(AND(I61&gt;800,I61&lt;=3700),EF!$G$215,IF(I61&gt;3700,EF!$G$216,0)))</f>
        <v>0</v>
      </c>
      <c r="N61" s="200">
        <f t="shared" si="1"/>
        <v>0</v>
      </c>
      <c r="O61" s="14"/>
      <c r="P61" s="151"/>
    </row>
    <row r="62" spans="1:16" ht="18">
      <c r="A62" s="151"/>
      <c r="B62" s="355"/>
      <c r="C62" s="355"/>
      <c r="D62" s="306" t="s">
        <v>13</v>
      </c>
      <c r="E62" s="183"/>
      <c r="F62" s="835"/>
      <c r="G62" s="837" t="s">
        <v>99</v>
      </c>
      <c r="H62" s="838"/>
      <c r="I62" s="716"/>
      <c r="J62" s="183"/>
      <c r="K62" s="835"/>
      <c r="L62" s="711"/>
      <c r="M62" s="204">
        <f>IF(AND(I62&gt;0,I62&lt;=800),EF!$G$214,IF(AND(I62&gt;800,I62&lt;=3700),EF!$G$215,IF(I62&gt;3700,EF!$G$216,0)))</f>
        <v>0</v>
      </c>
      <c r="N62" s="200">
        <f t="shared" si="1"/>
        <v>0</v>
      </c>
      <c r="O62" s="14"/>
      <c r="P62" s="151"/>
    </row>
    <row r="63" spans="1:16" ht="18">
      <c r="A63" s="151"/>
      <c r="B63" s="355"/>
      <c r="C63" s="355"/>
      <c r="D63" s="306" t="s">
        <v>13</v>
      </c>
      <c r="E63" s="183"/>
      <c r="F63" s="835"/>
      <c r="G63" s="837" t="s">
        <v>99</v>
      </c>
      <c r="H63" s="838"/>
      <c r="I63" s="716"/>
      <c r="J63" s="183"/>
      <c r="K63" s="835"/>
      <c r="L63" s="711"/>
      <c r="M63" s="204">
        <f>IF(AND(I63&gt;0,I63&lt;=800),EF!$G$214,IF(AND(I63&gt;800,I63&lt;=3700),EF!$G$215,IF(I63&gt;3700,EF!$G$216,0)))</f>
        <v>0</v>
      </c>
      <c r="N63" s="200">
        <f t="shared" si="1"/>
        <v>0</v>
      </c>
      <c r="O63" s="14"/>
      <c r="P63" s="151"/>
    </row>
    <row r="64" spans="1:16" ht="18">
      <c r="A64" s="151"/>
      <c r="B64" s="355"/>
      <c r="C64" s="355"/>
      <c r="D64" s="306" t="s">
        <v>13</v>
      </c>
      <c r="E64" s="183"/>
      <c r="F64" s="835"/>
      <c r="G64" s="837" t="s">
        <v>99</v>
      </c>
      <c r="H64" s="838"/>
      <c r="I64" s="716"/>
      <c r="J64" s="183"/>
      <c r="K64" s="835"/>
      <c r="L64" s="711"/>
      <c r="M64" s="204">
        <f>IF(AND(I64&gt;0,I64&lt;=800),EF!$G$214,IF(AND(I64&gt;800,I64&lt;=3700),EF!$G$215,IF(I64&gt;3700,EF!$G$216,0)))</f>
        <v>0</v>
      </c>
      <c r="N64" s="200">
        <f>M64*I64*IF(G64="Ja",2,1)*IF(H64&gt;0,H64,1)</f>
        <v>0</v>
      </c>
      <c r="O64" s="14"/>
      <c r="P64" s="151"/>
    </row>
    <row r="65" spans="1:16" ht="18">
      <c r="A65" s="151"/>
      <c r="B65" s="355"/>
      <c r="C65" s="355"/>
      <c r="D65" s="306" t="s">
        <v>13</v>
      </c>
      <c r="E65" s="183"/>
      <c r="F65" s="835"/>
      <c r="G65" s="837" t="s">
        <v>99</v>
      </c>
      <c r="H65" s="838"/>
      <c r="I65" s="716"/>
      <c r="J65" s="183"/>
      <c r="K65" s="835"/>
      <c r="L65" s="711"/>
      <c r="M65" s="204">
        <f>IF(AND(I65&gt;0,I65&lt;=800),EF!$G$214,IF(AND(I65&gt;800,I65&lt;=3700),EF!$G$215,IF(I65&gt;3700,EF!$G$216,0)))</f>
        <v>0</v>
      </c>
      <c r="N65" s="200">
        <f>M65*I65*IF(G65="Ja",2,1)*IF(H65&gt;0,H65,1)</f>
        <v>0</v>
      </c>
      <c r="O65" s="14"/>
      <c r="P65" s="151"/>
    </row>
    <row r="66" spans="1:16" ht="18">
      <c r="A66" s="151"/>
      <c r="B66" s="355"/>
      <c r="C66" s="355"/>
      <c r="D66" s="306" t="s">
        <v>13</v>
      </c>
      <c r="E66" s="183"/>
      <c r="F66" s="835"/>
      <c r="G66" s="837" t="s">
        <v>99</v>
      </c>
      <c r="H66" s="838"/>
      <c r="I66" s="716"/>
      <c r="J66" s="183"/>
      <c r="K66" s="835"/>
      <c r="L66" s="711"/>
      <c r="M66" s="204">
        <f>IF(AND(I66&gt;0,I66&lt;=800),EF!$G$214,IF(AND(I66&gt;800,I66&lt;=3700),EF!$G$215,IF(I66&gt;3700,EF!$G$216,0)))</f>
        <v>0</v>
      </c>
      <c r="N66" s="200">
        <f>M66*I66*IF(G66="Ja",2,1)*IF(H66&gt;0,H66,1)</f>
        <v>0</v>
      </c>
      <c r="O66" s="14"/>
      <c r="P66" s="151"/>
    </row>
    <row r="67" spans="1:16" ht="18.75" thickBot="1">
      <c r="A67" s="151"/>
      <c r="B67" s="355"/>
      <c r="C67" s="355"/>
      <c r="D67" s="295" t="s">
        <v>13</v>
      </c>
      <c r="E67" s="75"/>
      <c r="F67" s="76"/>
      <c r="G67" s="35" t="s">
        <v>99</v>
      </c>
      <c r="H67" s="361"/>
      <c r="I67" s="362"/>
      <c r="J67" s="75"/>
      <c r="K67" s="76"/>
      <c r="L67" s="77"/>
      <c r="M67" s="201">
        <f>IF(AND(I67&gt;0,I67&lt;=800),EF!$G$214,IF(AND(I67&gt;800,I67&lt;=3700),EF!$G$215,IF(I67&gt;3700,EF!$G$216,0)))</f>
        <v>0</v>
      </c>
      <c r="N67" s="202">
        <f>M67*I67*IF(G67="Ja",2,1)*IF(H67&gt;0,H67,1)</f>
        <v>0</v>
      </c>
      <c r="O67" s="14"/>
      <c r="P67" s="151"/>
    </row>
    <row r="68" spans="1:16" ht="18.75" thickBot="1">
      <c r="A68" s="151"/>
      <c r="B68" s="355"/>
      <c r="C68" s="355"/>
      <c r="D68" s="669"/>
      <c r="E68" s="717"/>
      <c r="F68" s="58"/>
      <c r="G68" s="14"/>
      <c r="H68" s="14"/>
      <c r="I68" s="14"/>
      <c r="J68" s="14"/>
      <c r="K68" s="14"/>
      <c r="L68" s="14"/>
      <c r="M68" s="15"/>
      <c r="N68" s="1052">
        <f>SUM(N11:N67)</f>
        <v>0</v>
      </c>
      <c r="O68" s="14"/>
      <c r="P68" s="151"/>
    </row>
    <row r="69" spans="1:16" ht="18.75" thickBot="1">
      <c r="A69" s="151"/>
      <c r="B69" s="355"/>
      <c r="C69" s="1338" t="s">
        <v>199</v>
      </c>
      <c r="D69" s="1338"/>
      <c r="E69" s="1338"/>
      <c r="F69" s="1338"/>
      <c r="G69" s="1338"/>
      <c r="H69" s="1338"/>
      <c r="I69" s="1338"/>
      <c r="J69" s="14"/>
      <c r="K69" s="14"/>
      <c r="L69" s="14"/>
      <c r="M69" s="14"/>
      <c r="N69" s="14"/>
      <c r="O69" s="14"/>
      <c r="P69" s="151"/>
    </row>
    <row r="70" spans="1:16" ht="47.25" customHeight="1" thickBot="1">
      <c r="A70" s="151"/>
      <c r="B70" s="355"/>
      <c r="C70" s="355"/>
      <c r="D70" s="275" t="s">
        <v>92</v>
      </c>
      <c r="E70" s="180" t="s">
        <v>46</v>
      </c>
      <c r="F70" s="153" t="s">
        <v>200</v>
      </c>
      <c r="G70" s="154" t="s">
        <v>33</v>
      </c>
      <c r="H70" s="155" t="s">
        <v>201</v>
      </c>
      <c r="I70" s="14"/>
      <c r="J70" s="156" t="s">
        <v>96</v>
      </c>
      <c r="K70" s="154" t="s">
        <v>97</v>
      </c>
      <c r="L70" s="358" t="s">
        <v>98</v>
      </c>
      <c r="M70" s="359" t="s">
        <v>32</v>
      </c>
      <c r="N70" s="357" t="s">
        <v>32</v>
      </c>
      <c r="O70" s="14"/>
      <c r="P70" s="151"/>
    </row>
    <row r="71" spans="1:16" ht="18">
      <c r="A71" s="151"/>
      <c r="B71" s="355"/>
      <c r="C71" s="355"/>
      <c r="D71" s="306" t="s">
        <v>202</v>
      </c>
      <c r="E71" s="198" t="s">
        <v>203</v>
      </c>
      <c r="F71" s="612"/>
      <c r="G71" s="627" t="s">
        <v>204</v>
      </c>
      <c r="H71" s="628"/>
      <c r="I71" s="14"/>
      <c r="J71" s="78"/>
      <c r="K71" s="579"/>
      <c r="L71" s="578"/>
      <c r="M71" s="207">
        <f>VLOOKUP(E71,EF!$B$214:$H$216,6,0)</f>
        <v>2.7277999999999997E-4</v>
      </c>
      <c r="N71" s="208">
        <f>IF(H71&gt;0,H71*M71,(M71*F71*800))</f>
        <v>0</v>
      </c>
      <c r="O71" s="14"/>
      <c r="P71" s="151"/>
    </row>
    <row r="72" spans="1:16" ht="18">
      <c r="A72" s="151"/>
      <c r="B72" s="355"/>
      <c r="C72" s="355"/>
      <c r="D72" s="306" t="s">
        <v>202</v>
      </c>
      <c r="E72" s="204" t="s">
        <v>205</v>
      </c>
      <c r="F72" s="839"/>
      <c r="G72" s="718" t="s">
        <v>204</v>
      </c>
      <c r="H72" s="719"/>
      <c r="I72" s="14"/>
      <c r="J72" s="900"/>
      <c r="K72" s="835"/>
      <c r="L72" s="720"/>
      <c r="M72" s="209">
        <f>VLOOKUP(E72,EF!$B$214:$H$216,6,0)</f>
        <v>1.7034000000000003E-4</v>
      </c>
      <c r="N72" s="210">
        <f>IF(H72&gt;0,H72*M72,(M72*F72*2500))</f>
        <v>0</v>
      </c>
      <c r="O72" s="14"/>
      <c r="P72" s="151"/>
    </row>
    <row r="73" spans="1:16" ht="18.75" thickBot="1">
      <c r="A73" s="151"/>
      <c r="B73" s="355"/>
      <c r="C73" s="355"/>
      <c r="D73" s="295" t="s">
        <v>202</v>
      </c>
      <c r="E73" s="201" t="s">
        <v>206</v>
      </c>
      <c r="F73" s="363"/>
      <c r="G73" s="205" t="s">
        <v>204</v>
      </c>
      <c r="H73" s="364"/>
      <c r="I73" s="14"/>
      <c r="J73" s="79"/>
      <c r="K73" s="76"/>
      <c r="L73" s="196"/>
      <c r="M73" s="211">
        <f>VLOOKUP(E73,EF!$B$214:$H$216,6,0)</f>
        <v>2.1423000000000001E-4</v>
      </c>
      <c r="N73" s="212">
        <f>IF(H73&gt;0,H73*M73,(M73*F73*10000))</f>
        <v>0</v>
      </c>
      <c r="O73" s="14"/>
      <c r="P73" s="151"/>
    </row>
    <row r="74" spans="1:16" ht="18.75" thickBot="1">
      <c r="A74" s="151"/>
      <c r="B74" s="355"/>
      <c r="C74" s="355"/>
      <c r="D74" s="355"/>
      <c r="E74" s="90"/>
      <c r="F74" s="58"/>
      <c r="G74" s="58"/>
      <c r="H74" s="14"/>
      <c r="I74" s="14"/>
      <c r="J74" s="14"/>
      <c r="K74" s="14"/>
      <c r="L74" s="14"/>
      <c r="M74" s="14"/>
      <c r="N74" s="14"/>
      <c r="O74" s="14"/>
      <c r="P74" s="151"/>
    </row>
    <row r="75" spans="1:16" ht="18">
      <c r="A75" s="151"/>
      <c r="B75" s="355"/>
      <c r="C75" s="355"/>
      <c r="D75" s="294" t="s">
        <v>207</v>
      </c>
      <c r="E75" s="203" t="s">
        <v>203</v>
      </c>
      <c r="F75" s="329"/>
      <c r="G75" s="206" t="s">
        <v>204</v>
      </c>
      <c r="H75" s="365"/>
      <c r="I75" s="14"/>
      <c r="J75" s="80"/>
      <c r="K75" s="81"/>
      <c r="L75" s="197"/>
      <c r="M75" s="207">
        <f>VLOOKUP(E75,EF!$B$214:$H$216,6,0)</f>
        <v>2.7277999999999997E-4</v>
      </c>
      <c r="N75" s="213">
        <f>IF(H75&gt;0,H75*M75,(M75*F75*800))</f>
        <v>0</v>
      </c>
      <c r="O75" s="14"/>
      <c r="P75" s="151"/>
    </row>
    <row r="76" spans="1:16" ht="18">
      <c r="A76" s="151"/>
      <c r="B76" s="355"/>
      <c r="C76" s="355"/>
      <c r="D76" s="306" t="s">
        <v>207</v>
      </c>
      <c r="E76" s="204" t="s">
        <v>205</v>
      </c>
      <c r="F76" s="839"/>
      <c r="G76" s="718" t="s">
        <v>204</v>
      </c>
      <c r="H76" s="719"/>
      <c r="I76" s="14"/>
      <c r="J76" s="900"/>
      <c r="K76" s="835"/>
      <c r="L76" s="720"/>
      <c r="M76" s="209">
        <f>VLOOKUP(E76,EF!$B$214:$H$216,6,0)</f>
        <v>1.7034000000000003E-4</v>
      </c>
      <c r="N76" s="210">
        <f>IF(H76&gt;0,H76*M76,(M76*F76*2500))</f>
        <v>0</v>
      </c>
      <c r="O76" s="14"/>
      <c r="P76" s="151"/>
    </row>
    <row r="77" spans="1:16" ht="18.75" thickBot="1">
      <c r="A77" s="151"/>
      <c r="B77" s="355"/>
      <c r="C77" s="355"/>
      <c r="D77" s="295" t="s">
        <v>207</v>
      </c>
      <c r="E77" s="201" t="s">
        <v>206</v>
      </c>
      <c r="F77" s="363"/>
      <c r="G77" s="205" t="s">
        <v>204</v>
      </c>
      <c r="H77" s="364"/>
      <c r="I77" s="14"/>
      <c r="J77" s="79"/>
      <c r="K77" s="76"/>
      <c r="L77" s="196"/>
      <c r="M77" s="211">
        <f>VLOOKUP(E77,EF!$B$214:$H$216,6,0)</f>
        <v>2.1423000000000001E-4</v>
      </c>
      <c r="N77" s="212">
        <f>IF(H77&gt;0,H77*M77,(M77*F77*10000))</f>
        <v>0</v>
      </c>
      <c r="O77" s="14"/>
      <c r="P77" s="151"/>
    </row>
    <row r="78" spans="1:16" ht="18.75" thickBot="1">
      <c r="A78" s="151"/>
      <c r="B78" s="355"/>
      <c r="C78" s="355"/>
      <c r="D78" s="355"/>
      <c r="E78" s="90"/>
      <c r="F78" s="58"/>
      <c r="G78" s="58"/>
      <c r="H78" s="14"/>
      <c r="I78" s="14"/>
      <c r="J78" s="14"/>
      <c r="K78" s="14"/>
      <c r="L78" s="14"/>
      <c r="M78" s="14"/>
      <c r="N78" s="14"/>
      <c r="O78" s="14"/>
      <c r="P78" s="151"/>
    </row>
    <row r="79" spans="1:16" ht="18">
      <c r="A79" s="151"/>
      <c r="B79" s="355"/>
      <c r="C79" s="355"/>
      <c r="D79" s="294" t="s">
        <v>208</v>
      </c>
      <c r="E79" s="203" t="s">
        <v>203</v>
      </c>
      <c r="F79" s="329"/>
      <c r="G79" s="206" t="s">
        <v>204</v>
      </c>
      <c r="H79" s="365"/>
      <c r="I79" s="14"/>
      <c r="J79" s="80"/>
      <c r="K79" s="81"/>
      <c r="L79" s="197"/>
      <c r="M79" s="207">
        <f>VLOOKUP(E79,EF!$B$214:$H$216,6,0)</f>
        <v>2.7277999999999997E-4</v>
      </c>
      <c r="N79" s="213">
        <f>IF(H79&gt;0,H79*M79,(M79*F79*800))</f>
        <v>0</v>
      </c>
      <c r="O79" s="14"/>
      <c r="P79" s="151"/>
    </row>
    <row r="80" spans="1:16" ht="18">
      <c r="A80" s="151"/>
      <c r="B80" s="355"/>
      <c r="C80" s="355"/>
      <c r="D80" s="306" t="s">
        <v>208</v>
      </c>
      <c r="E80" s="204" t="s">
        <v>205</v>
      </c>
      <c r="F80" s="839"/>
      <c r="G80" s="718" t="s">
        <v>204</v>
      </c>
      <c r="H80" s="719"/>
      <c r="I80" s="14"/>
      <c r="J80" s="900"/>
      <c r="K80" s="835"/>
      <c r="L80" s="720"/>
      <c r="M80" s="209">
        <f>VLOOKUP(E80,EF!$B$214:$H$216,6,0)</f>
        <v>1.7034000000000003E-4</v>
      </c>
      <c r="N80" s="210">
        <f>IF(H80&gt;0,H80*M80,(M80*F80*2500))</f>
        <v>0</v>
      </c>
      <c r="O80" s="14"/>
      <c r="P80" s="151"/>
    </row>
    <row r="81" spans="1:16" ht="18.75" thickBot="1">
      <c r="A81" s="151"/>
      <c r="B81" s="355"/>
      <c r="C81" s="355"/>
      <c r="D81" s="295" t="s">
        <v>208</v>
      </c>
      <c r="E81" s="201" t="s">
        <v>206</v>
      </c>
      <c r="F81" s="363"/>
      <c r="G81" s="205" t="s">
        <v>204</v>
      </c>
      <c r="H81" s="364"/>
      <c r="I81" s="14"/>
      <c r="J81" s="79"/>
      <c r="K81" s="76"/>
      <c r="L81" s="196"/>
      <c r="M81" s="211">
        <f>VLOOKUP(E81,EF!$B$214:$H$216,6,0)</f>
        <v>2.1423000000000001E-4</v>
      </c>
      <c r="N81" s="212">
        <f>IF(H81&gt;0,H81*M81,(M81*F81*10000))</f>
        <v>0</v>
      </c>
      <c r="O81" s="14"/>
      <c r="P81" s="151"/>
    </row>
    <row r="82" spans="1:16" ht="18.75" thickBot="1">
      <c r="A82" s="151"/>
      <c r="B82" s="355"/>
      <c r="C82" s="355"/>
      <c r="D82" s="355"/>
      <c r="E82" s="90"/>
      <c r="F82" s="58"/>
      <c r="G82" s="58"/>
      <c r="H82" s="14"/>
      <c r="I82" s="14"/>
      <c r="J82" s="14"/>
      <c r="K82" s="14"/>
      <c r="L82" s="14"/>
      <c r="M82" s="14"/>
      <c r="N82" s="14"/>
      <c r="O82" s="14"/>
      <c r="P82" s="151"/>
    </row>
    <row r="83" spans="1:16" ht="18">
      <c r="A83" s="151"/>
      <c r="B83" s="355"/>
      <c r="C83" s="355"/>
      <c r="D83" s="294" t="s">
        <v>209</v>
      </c>
      <c r="E83" s="203" t="s">
        <v>203</v>
      </c>
      <c r="F83" s="329"/>
      <c r="G83" s="206" t="s">
        <v>204</v>
      </c>
      <c r="H83" s="365"/>
      <c r="I83" s="14"/>
      <c r="J83" s="80"/>
      <c r="K83" s="81"/>
      <c r="L83" s="197"/>
      <c r="M83" s="207">
        <f>VLOOKUP(E83,EF!$B$214:$H$216,6,0)</f>
        <v>2.7277999999999997E-4</v>
      </c>
      <c r="N83" s="213">
        <f>IF(H83&gt;0,H83*M83,(M83*F83*800))</f>
        <v>0</v>
      </c>
      <c r="O83" s="14"/>
      <c r="P83" s="151"/>
    </row>
    <row r="84" spans="1:16" ht="18">
      <c r="A84" s="151"/>
      <c r="B84" s="355"/>
      <c r="C84" s="355"/>
      <c r="D84" s="306" t="s">
        <v>209</v>
      </c>
      <c r="E84" s="204" t="s">
        <v>205</v>
      </c>
      <c r="F84" s="839"/>
      <c r="G84" s="718" t="s">
        <v>204</v>
      </c>
      <c r="H84" s="719"/>
      <c r="I84" s="14"/>
      <c r="J84" s="900"/>
      <c r="K84" s="835"/>
      <c r="L84" s="720"/>
      <c r="M84" s="209">
        <f>VLOOKUP(E84,EF!$B$214:$H$216,6,0)</f>
        <v>1.7034000000000003E-4</v>
      </c>
      <c r="N84" s="210">
        <f>IF(H84&gt;0,H84*M84,(M84*F84*2500))</f>
        <v>0</v>
      </c>
      <c r="O84" s="14"/>
      <c r="P84" s="151"/>
    </row>
    <row r="85" spans="1:16" ht="18.75" thickBot="1">
      <c r="A85" s="151"/>
      <c r="B85" s="355"/>
      <c r="C85" s="355"/>
      <c r="D85" s="295" t="s">
        <v>209</v>
      </c>
      <c r="E85" s="201" t="s">
        <v>206</v>
      </c>
      <c r="F85" s="363"/>
      <c r="G85" s="205" t="s">
        <v>204</v>
      </c>
      <c r="H85" s="364"/>
      <c r="I85" s="14"/>
      <c r="J85" s="79"/>
      <c r="K85" s="76"/>
      <c r="L85" s="196"/>
      <c r="M85" s="211">
        <f>VLOOKUP(E85,EF!$B$214:$H$216,6,0)</f>
        <v>2.1423000000000001E-4</v>
      </c>
      <c r="N85" s="212">
        <f>IF(H85&gt;0,H85*M85,(M85*F85*10000))</f>
        <v>0</v>
      </c>
      <c r="O85" s="14"/>
      <c r="P85" s="151"/>
    </row>
    <row r="86" spans="1:16" ht="18.75" thickBot="1">
      <c r="A86" s="151"/>
      <c r="B86" s="355"/>
      <c r="C86" s="355"/>
      <c r="D86" s="355"/>
      <c r="E86" s="90"/>
      <c r="F86" s="58"/>
      <c r="G86" s="58"/>
      <c r="H86" s="14"/>
      <c r="I86" s="14"/>
      <c r="J86" s="14"/>
      <c r="K86" s="14"/>
      <c r="L86" s="14"/>
      <c r="M86" s="14"/>
      <c r="N86" s="14"/>
      <c r="O86" s="14"/>
      <c r="P86" s="151"/>
    </row>
    <row r="87" spans="1:16" ht="18">
      <c r="A87" s="151"/>
      <c r="B87" s="355"/>
      <c r="C87" s="355"/>
      <c r="D87" s="294" t="s">
        <v>210</v>
      </c>
      <c r="E87" s="203" t="s">
        <v>203</v>
      </c>
      <c r="F87" s="329"/>
      <c r="G87" s="206" t="s">
        <v>204</v>
      </c>
      <c r="H87" s="365"/>
      <c r="I87" s="14"/>
      <c r="J87" s="80"/>
      <c r="K87" s="81"/>
      <c r="L87" s="197"/>
      <c r="M87" s="207">
        <f>VLOOKUP(E87,EF!$B$214:$H$216,6,0)</f>
        <v>2.7277999999999997E-4</v>
      </c>
      <c r="N87" s="213">
        <f>IF(H87&gt;0,H87*M87,(M87*F87*800))</f>
        <v>0</v>
      </c>
      <c r="O87" s="14"/>
      <c r="P87" s="151"/>
    </row>
    <row r="88" spans="1:16" ht="18">
      <c r="A88" s="151"/>
      <c r="B88" s="355"/>
      <c r="C88" s="355"/>
      <c r="D88" s="306" t="s">
        <v>210</v>
      </c>
      <c r="E88" s="204" t="s">
        <v>205</v>
      </c>
      <c r="F88" s="839"/>
      <c r="G88" s="718" t="s">
        <v>204</v>
      </c>
      <c r="H88" s="719"/>
      <c r="I88" s="14"/>
      <c r="J88" s="900"/>
      <c r="K88" s="835"/>
      <c r="L88" s="720"/>
      <c r="M88" s="209">
        <f>VLOOKUP(E88,EF!$B$214:$H$216,6,0)</f>
        <v>1.7034000000000003E-4</v>
      </c>
      <c r="N88" s="210">
        <f>IF(H88&gt;0,H88*M88,(M88*F88*2500))</f>
        <v>0</v>
      </c>
      <c r="O88" s="14"/>
      <c r="P88" s="151"/>
    </row>
    <row r="89" spans="1:16" ht="18.75" thickBot="1">
      <c r="A89" s="151"/>
      <c r="B89" s="355"/>
      <c r="C89" s="355"/>
      <c r="D89" s="295" t="s">
        <v>210</v>
      </c>
      <c r="E89" s="201" t="s">
        <v>206</v>
      </c>
      <c r="F89" s="363"/>
      <c r="G89" s="205" t="s">
        <v>204</v>
      </c>
      <c r="H89" s="364"/>
      <c r="I89" s="14"/>
      <c r="J89" s="79"/>
      <c r="K89" s="76"/>
      <c r="L89" s="196"/>
      <c r="M89" s="211">
        <f>VLOOKUP(E89,EF!$B$214:$H$216,6,0)</f>
        <v>2.1423000000000001E-4</v>
      </c>
      <c r="N89" s="212">
        <f>IF(H89&gt;0,H89*M89,(M89*F89*10000))</f>
        <v>0</v>
      </c>
      <c r="O89" s="14"/>
      <c r="P89" s="151"/>
    </row>
    <row r="90" spans="1:16" ht="18.75" thickBot="1">
      <c r="A90" s="151"/>
      <c r="B90" s="355"/>
      <c r="C90" s="355"/>
      <c r="D90" s="355"/>
      <c r="E90" s="90"/>
      <c r="F90" s="58"/>
      <c r="G90" s="58"/>
      <c r="H90" s="14"/>
      <c r="I90" s="14"/>
      <c r="J90" s="14"/>
      <c r="K90" s="14"/>
      <c r="L90" s="14"/>
      <c r="M90" s="14"/>
      <c r="N90" s="14"/>
      <c r="O90" s="14"/>
      <c r="P90" s="151"/>
    </row>
    <row r="91" spans="1:16" ht="18">
      <c r="A91" s="151"/>
      <c r="B91" s="355"/>
      <c r="C91" s="355"/>
      <c r="D91" s="294" t="s">
        <v>211</v>
      </c>
      <c r="E91" s="203" t="s">
        <v>203</v>
      </c>
      <c r="F91" s="329"/>
      <c r="G91" s="206" t="s">
        <v>204</v>
      </c>
      <c r="H91" s="365"/>
      <c r="I91" s="14"/>
      <c r="J91" s="80"/>
      <c r="K91" s="81"/>
      <c r="L91" s="197"/>
      <c r="M91" s="207">
        <f>VLOOKUP(E91,EF!$B$214:$H$216,6,0)</f>
        <v>2.7277999999999997E-4</v>
      </c>
      <c r="N91" s="213">
        <f>IF(H91&gt;0,H91*M91,(M91*F91*800))</f>
        <v>0</v>
      </c>
      <c r="O91" s="14"/>
      <c r="P91" s="151"/>
    </row>
    <row r="92" spans="1:16" ht="18">
      <c r="A92" s="151"/>
      <c r="B92" s="355"/>
      <c r="C92" s="355"/>
      <c r="D92" s="306" t="s">
        <v>211</v>
      </c>
      <c r="E92" s="204" t="s">
        <v>205</v>
      </c>
      <c r="F92" s="839"/>
      <c r="G92" s="718" t="s">
        <v>204</v>
      </c>
      <c r="H92" s="719"/>
      <c r="I92" s="14"/>
      <c r="J92" s="900"/>
      <c r="K92" s="835"/>
      <c r="L92" s="720"/>
      <c r="M92" s="209">
        <f>VLOOKUP(E92,EF!$B$214:$H$216,6,0)</f>
        <v>1.7034000000000003E-4</v>
      </c>
      <c r="N92" s="210">
        <f>IF(H92&gt;0,H92*M92,(M92*F92*2500))</f>
        <v>0</v>
      </c>
      <c r="O92" s="14"/>
      <c r="P92" s="151"/>
    </row>
    <row r="93" spans="1:16" ht="18.75" thickBot="1">
      <c r="A93" s="151"/>
      <c r="B93" s="355"/>
      <c r="C93" s="355"/>
      <c r="D93" s="295" t="s">
        <v>211</v>
      </c>
      <c r="E93" s="201" t="s">
        <v>206</v>
      </c>
      <c r="F93" s="363"/>
      <c r="G93" s="205" t="s">
        <v>204</v>
      </c>
      <c r="H93" s="364"/>
      <c r="I93" s="14"/>
      <c r="J93" s="79"/>
      <c r="K93" s="76"/>
      <c r="L93" s="196"/>
      <c r="M93" s="211">
        <f>VLOOKUP(E93,EF!$B$214:$H$216,6,0)</f>
        <v>2.1423000000000001E-4</v>
      </c>
      <c r="N93" s="212">
        <f>IF(H93&gt;0,H93*M93,(M93*F93*10000))</f>
        <v>0</v>
      </c>
      <c r="O93" s="14"/>
      <c r="P93" s="151"/>
    </row>
    <row r="94" spans="1:16" ht="18.75" thickBot="1">
      <c r="A94" s="151"/>
      <c r="B94" s="355"/>
      <c r="C94" s="355"/>
      <c r="D94" s="355"/>
      <c r="E94" s="90"/>
      <c r="F94" s="58"/>
      <c r="G94" s="58"/>
      <c r="H94" s="14"/>
      <c r="I94" s="14"/>
      <c r="J94" s="14"/>
      <c r="K94" s="14"/>
      <c r="L94" s="14"/>
      <c r="M94" s="15"/>
      <c r="N94" s="1051">
        <f>SUM(N71:N73)+SUM(N75:N77)+SUM(N79:N81)+SUM(N83:N85)+SUM(N87:N89)+SUM(N91:N93)</f>
        <v>0</v>
      </c>
      <c r="O94" s="14"/>
      <c r="P94" s="151"/>
    </row>
    <row r="95" spans="1:16" ht="18">
      <c r="A95" s="151"/>
      <c r="B95" s="355"/>
      <c r="C95" s="355"/>
      <c r="D95" s="355"/>
      <c r="E95" s="90"/>
      <c r="F95" s="58"/>
      <c r="G95" s="58"/>
      <c r="H95" s="14"/>
      <c r="I95" s="14"/>
      <c r="J95" s="14"/>
      <c r="K95" s="14"/>
      <c r="L95" s="14"/>
      <c r="M95" s="14"/>
      <c r="N95" s="14"/>
      <c r="O95" s="14"/>
      <c r="P95" s="151"/>
    </row>
    <row r="96" spans="1:16" ht="20.100000000000001" customHeight="1">
      <c r="A96" s="151"/>
      <c r="B96" s="151"/>
      <c r="C96" s="151"/>
      <c r="D96" s="151"/>
      <c r="E96" s="151"/>
      <c r="F96" s="151"/>
      <c r="G96" s="151"/>
      <c r="H96" s="151"/>
      <c r="I96" s="151"/>
      <c r="J96" s="151"/>
      <c r="K96" s="151"/>
      <c r="L96" s="151"/>
      <c r="M96" s="151"/>
      <c r="N96" s="151"/>
      <c r="O96" s="360"/>
      <c r="P96" s="135" t="str">
        <f>Bedienungshinweise!$K$19</f>
        <v>FutureCamp Climate 2022</v>
      </c>
    </row>
  </sheetData>
  <sheetProtection sheet="1" objects="1" scenarios="1"/>
  <mergeCells count="8">
    <mergeCell ref="C8:L8"/>
    <mergeCell ref="C9:L9"/>
    <mergeCell ref="C69:I69"/>
    <mergeCell ref="C3:L3"/>
    <mergeCell ref="C4:L4"/>
    <mergeCell ref="C5:L5"/>
    <mergeCell ref="C6:L6"/>
    <mergeCell ref="C7:L7"/>
  </mergeCells>
  <dataValidations count="1">
    <dataValidation type="list" allowBlank="1" showInputMessage="1" showErrorMessage="1" sqref="G11:G67">
      <formula1>"Bitte wählen,Ja,Nein"</formula1>
    </dataValidation>
  </dataValidations>
  <printOptions horizontalCentered="1" verticalCentered="1"/>
  <pageMargins left="0.39370078740157483" right="0.39370078740157483" top="0.39370078740157483" bottom="0.39370078740157483" header="0.19685039370078741" footer="0.19685039370078741"/>
  <pageSetup paperSize="9" scale="28" orientation="landscape" verticalDpi="601"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'Projekt-Info'!$C$12:$C$17</xm:f>
          </x14:formula1>
          <xm:sqref>D71:D73 D75:D77 D91:D93 D87:D89 D83:D85 D79:D81 D11:D67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O79"/>
  <sheetViews>
    <sheetView zoomScale="90" zoomScaleNormal="90" workbookViewId="0">
      <selection activeCell="L9" sqref="L9"/>
    </sheetView>
  </sheetViews>
  <sheetFormatPr baseColWidth="10" defaultColWidth="10.875" defaultRowHeight="14.25" outlineLevelCol="1"/>
  <cols>
    <col min="1" max="1" width="3.625" style="19" customWidth="1"/>
    <col min="2" max="2" width="8.625" style="19" customWidth="1"/>
    <col min="3" max="3" width="1.375" style="19" customWidth="1"/>
    <col min="4" max="4" width="15.125" style="19" customWidth="1"/>
    <col min="5" max="5" width="24.875" style="19" customWidth="1"/>
    <col min="6" max="6" width="23.625" style="19" customWidth="1"/>
    <col min="7" max="7" width="14.875" style="19" customWidth="1"/>
    <col min="8" max="8" width="16.25" style="19" customWidth="1"/>
    <col min="9" max="9" width="24" style="19" customWidth="1" outlineLevel="1"/>
    <col min="10" max="10" width="32.375" style="19" customWidth="1" outlineLevel="1"/>
    <col min="11" max="11" width="27.125" style="19" customWidth="1" outlineLevel="1"/>
    <col min="12" max="12" width="19.375" style="19" customWidth="1"/>
    <col min="13" max="13" width="17.125" style="19" customWidth="1"/>
    <col min="14" max="14" width="8.625" style="19" customWidth="1"/>
    <col min="15" max="15" width="3.625" style="19" customWidth="1"/>
    <col min="16" max="16384" width="10.875" style="19"/>
  </cols>
  <sheetData>
    <row r="1" spans="1:15" ht="20.100000000000001" customHeight="1">
      <c r="A1" s="151"/>
      <c r="B1" s="151"/>
      <c r="C1" s="151"/>
      <c r="D1" s="151"/>
      <c r="E1" s="151"/>
      <c r="F1" s="151"/>
      <c r="G1" s="151"/>
      <c r="H1" s="151"/>
      <c r="I1" s="151"/>
      <c r="J1" s="151"/>
      <c r="K1" s="151"/>
      <c r="L1" s="151"/>
      <c r="M1" s="151"/>
      <c r="N1" s="151"/>
      <c r="O1" s="151"/>
    </row>
    <row r="2" spans="1:15" ht="30" customHeight="1">
      <c r="A2" s="151"/>
      <c r="B2" s="14"/>
      <c r="C2" s="14"/>
      <c r="D2" s="14"/>
      <c r="E2" s="48"/>
      <c r="F2" s="48"/>
      <c r="G2" s="48"/>
      <c r="H2" s="48"/>
      <c r="I2" s="48"/>
      <c r="J2" s="48"/>
      <c r="K2" s="669"/>
      <c r="L2" s="669"/>
      <c r="M2" s="48"/>
      <c r="N2" s="272">
        <f>Ref_Firma</f>
        <v>0</v>
      </c>
      <c r="O2" s="151"/>
    </row>
    <row r="3" spans="1:15" ht="23.25">
      <c r="A3" s="151"/>
      <c r="B3" s="48"/>
      <c r="C3" s="1291" t="s">
        <v>226</v>
      </c>
      <c r="D3" s="1291"/>
      <c r="E3" s="1291"/>
      <c r="F3" s="1291"/>
      <c r="G3" s="1291"/>
      <c r="H3" s="1291"/>
      <c r="I3" s="1291"/>
      <c r="J3" s="1291"/>
      <c r="K3" s="1291"/>
      <c r="L3" s="1291"/>
      <c r="M3" s="1291"/>
      <c r="N3" s="272">
        <f>Ref_Berichtsjahr</f>
        <v>0</v>
      </c>
      <c r="O3" s="151"/>
    </row>
    <row r="4" spans="1:15" ht="14.65" customHeight="1">
      <c r="A4" s="151"/>
      <c r="B4" s="48"/>
      <c r="C4" s="1291"/>
      <c r="D4" s="1291"/>
      <c r="E4" s="1291"/>
      <c r="F4" s="1291"/>
      <c r="G4" s="1291"/>
      <c r="H4" s="1291"/>
      <c r="I4" s="1291"/>
      <c r="J4" s="1291"/>
      <c r="K4" s="1291"/>
      <c r="L4" s="1291"/>
      <c r="M4" s="1291"/>
      <c r="N4" s="48"/>
      <c r="O4" s="151"/>
    </row>
    <row r="5" spans="1:15" ht="38.1" customHeight="1">
      <c r="A5" s="151"/>
      <c r="B5" s="48"/>
      <c r="C5" s="1297" t="s">
        <v>87</v>
      </c>
      <c r="D5" s="1297"/>
      <c r="E5" s="1297"/>
      <c r="F5" s="1297"/>
      <c r="G5" s="1297"/>
      <c r="H5" s="1297"/>
      <c r="I5" s="1297"/>
      <c r="J5" s="1297"/>
      <c r="K5" s="1297"/>
      <c r="L5" s="1297"/>
      <c r="M5" s="1297"/>
      <c r="N5" s="50"/>
      <c r="O5" s="151"/>
    </row>
    <row r="6" spans="1:15" ht="31.15" customHeight="1" thickBot="1">
      <c r="A6" s="151"/>
      <c r="B6" s="14"/>
      <c r="C6" s="1292" t="s">
        <v>227</v>
      </c>
      <c r="D6" s="1292"/>
      <c r="E6" s="1292"/>
      <c r="F6" s="1292"/>
      <c r="G6" s="1292"/>
      <c r="H6" s="1292"/>
      <c r="I6" s="1292"/>
      <c r="J6" s="1292"/>
      <c r="K6" s="1292"/>
      <c r="L6" s="1292"/>
      <c r="M6" s="1293"/>
      <c r="N6" s="14"/>
      <c r="O6" s="151"/>
    </row>
    <row r="7" spans="1:15" ht="36.6" customHeight="1" thickBot="1">
      <c r="A7" s="151"/>
      <c r="B7" s="14"/>
      <c r="C7" s="1340" t="s">
        <v>228</v>
      </c>
      <c r="D7" s="1340"/>
      <c r="E7" s="1340"/>
      <c r="F7" s="1340"/>
      <c r="G7" s="1340"/>
      <c r="H7" s="1340"/>
      <c r="I7" s="1340"/>
      <c r="J7" s="1340"/>
      <c r="K7" s="1341"/>
      <c r="L7" s="227" t="s">
        <v>90</v>
      </c>
      <c r="M7" s="227" t="s">
        <v>91</v>
      </c>
      <c r="N7" s="14"/>
      <c r="O7" s="151"/>
    </row>
    <row r="8" spans="1:15" ht="67.5" customHeight="1" thickBot="1">
      <c r="A8" s="151"/>
      <c r="B8" s="14"/>
      <c r="C8" s="14"/>
      <c r="D8" s="275" t="s">
        <v>92</v>
      </c>
      <c r="E8" s="152" t="s">
        <v>229</v>
      </c>
      <c r="F8" s="153" t="s">
        <v>119</v>
      </c>
      <c r="G8" s="154" t="s">
        <v>165</v>
      </c>
      <c r="H8" s="155" t="s">
        <v>230</v>
      </c>
      <c r="I8" s="180" t="s">
        <v>96</v>
      </c>
      <c r="J8" s="154" t="s">
        <v>97</v>
      </c>
      <c r="K8" s="157" t="s">
        <v>98</v>
      </c>
      <c r="L8" s="91" t="s">
        <v>32</v>
      </c>
      <c r="M8" s="72" t="s">
        <v>32</v>
      </c>
      <c r="N8" s="14"/>
      <c r="O8" s="151"/>
    </row>
    <row r="9" spans="1:15">
      <c r="A9" s="151"/>
      <c r="B9" s="14"/>
      <c r="C9" s="14"/>
      <c r="D9" s="294" t="s">
        <v>13</v>
      </c>
      <c r="E9" s="529"/>
      <c r="F9" s="530" t="s">
        <v>99</v>
      </c>
      <c r="G9" s="230"/>
      <c r="H9" s="231" t="str">
        <f>IF(OR(F9="",F9="Bitte wählen"),(("Kraftstoff auswählen")),VLOOKUP(F9,EF!$B:$F,2,FALSE))</f>
        <v>Kraftstoff auswählen</v>
      </c>
      <c r="I9" s="629"/>
      <c r="J9" s="630"/>
      <c r="K9" s="566"/>
      <c r="L9" s="233">
        <f>IF($F9="",0,(IF(F9="Sonstiges","Individuell prüfen",VLOOKUP(F9,EF!$B:$G,6,FALSE))))</f>
        <v>0</v>
      </c>
      <c r="M9" s="236">
        <f t="shared" ref="M9:M15" si="0">L9*G9</f>
        <v>0</v>
      </c>
      <c r="N9" s="14"/>
      <c r="O9" s="151"/>
    </row>
    <row r="10" spans="1:15">
      <c r="A10" s="151"/>
      <c r="B10" s="14"/>
      <c r="C10" s="14"/>
      <c r="D10" s="306" t="s">
        <v>13</v>
      </c>
      <c r="E10" s="183"/>
      <c r="F10" s="827" t="s">
        <v>99</v>
      </c>
      <c r="G10" s="816"/>
      <c r="H10" s="726" t="str">
        <f>IF(OR(F10="",F10="Bitte wählen"),(("Kraftstoff auswählen")),VLOOKUP(F10,EF!$B:$F,2,FALSE))</f>
        <v>Kraftstoff auswählen</v>
      </c>
      <c r="I10" s="567"/>
      <c r="J10" s="836"/>
      <c r="K10" s="697"/>
      <c r="L10" s="234">
        <f>IF($F10="",0,(IF(F10="Sonstiges","Individuell prüfen",VLOOKUP(F10,EF!$B:$G,6,FALSE))))</f>
        <v>0</v>
      </c>
      <c r="M10" s="727">
        <f t="shared" si="0"/>
        <v>0</v>
      </c>
      <c r="N10" s="14"/>
      <c r="O10" s="151"/>
    </row>
    <row r="11" spans="1:15">
      <c r="A11" s="151"/>
      <c r="B11" s="14"/>
      <c r="C11" s="14"/>
      <c r="D11" s="306" t="s">
        <v>13</v>
      </c>
      <c r="E11" s="183"/>
      <c r="F11" s="827" t="s">
        <v>99</v>
      </c>
      <c r="G11" s="816"/>
      <c r="H11" s="726" t="str">
        <f>IF(OR(F11="",F11="Bitte wählen"),(("Kraftstoff auswählen")),VLOOKUP(F11,EF!$B:$F,2,FALSE))</f>
        <v>Kraftstoff auswählen</v>
      </c>
      <c r="I11" s="567"/>
      <c r="J11" s="836"/>
      <c r="K11" s="697"/>
      <c r="L11" s="234">
        <f>IF($F11="",0,(IF(F11="Sonstiges","Individuell prüfen",VLOOKUP(F11,EF!$B:$G,6,FALSE))))</f>
        <v>0</v>
      </c>
      <c r="M11" s="727">
        <f t="shared" si="0"/>
        <v>0</v>
      </c>
      <c r="N11" s="14"/>
      <c r="O11" s="151"/>
    </row>
    <row r="12" spans="1:15">
      <c r="A12" s="151"/>
      <c r="B12" s="14"/>
      <c r="C12" s="14"/>
      <c r="D12" s="306" t="s">
        <v>13</v>
      </c>
      <c r="E12" s="183"/>
      <c r="F12" s="827" t="s">
        <v>99</v>
      </c>
      <c r="G12" s="816"/>
      <c r="H12" s="726" t="str">
        <f>IF(OR(F12="",F12="Bitte wählen"),(("Kraftstoff auswählen")),VLOOKUP(F12,EF!$B:$F,2,FALSE))</f>
        <v>Kraftstoff auswählen</v>
      </c>
      <c r="I12" s="567"/>
      <c r="J12" s="836"/>
      <c r="K12" s="697"/>
      <c r="L12" s="234">
        <f>IF($F12="",0,(IF(F12="Sonstiges","Individuell prüfen",VLOOKUP(F12,EF!$B:$G,6,FALSE))))</f>
        <v>0</v>
      </c>
      <c r="M12" s="727">
        <f t="shared" si="0"/>
        <v>0</v>
      </c>
      <c r="N12" s="14"/>
      <c r="O12" s="151"/>
    </row>
    <row r="13" spans="1:15">
      <c r="A13" s="151"/>
      <c r="B13" s="14"/>
      <c r="C13" s="14"/>
      <c r="D13" s="306" t="s">
        <v>13</v>
      </c>
      <c r="E13" s="183"/>
      <c r="F13" s="827" t="s">
        <v>99</v>
      </c>
      <c r="G13" s="816"/>
      <c r="H13" s="726" t="str">
        <f>IF(OR(F13="",F13="Bitte wählen"),(("Kraftstoff auswählen")),VLOOKUP(F13,EF!$B:$F,2,FALSE))</f>
        <v>Kraftstoff auswählen</v>
      </c>
      <c r="I13" s="567"/>
      <c r="J13" s="836"/>
      <c r="K13" s="697"/>
      <c r="L13" s="234">
        <f>IF($F13="",0,(IF(F13="Sonstiges","Individuell prüfen",VLOOKUP(F13,EF!$B:$G,6,FALSE))))</f>
        <v>0</v>
      </c>
      <c r="M13" s="727">
        <f>L13*G13</f>
        <v>0</v>
      </c>
      <c r="N13" s="14"/>
      <c r="O13" s="151"/>
    </row>
    <row r="14" spans="1:15">
      <c r="A14" s="151"/>
      <c r="B14" s="14"/>
      <c r="C14" s="14"/>
      <c r="D14" s="306" t="s">
        <v>13</v>
      </c>
      <c r="E14" s="183"/>
      <c r="F14" s="827" t="s">
        <v>99</v>
      </c>
      <c r="G14" s="816"/>
      <c r="H14" s="726" t="str">
        <f>IF(OR(F14="",F14="Bitte wählen"),(("Kraftstoff auswählen")),VLOOKUP(F14,EF!$B:$F,2,FALSE))</f>
        <v>Kraftstoff auswählen</v>
      </c>
      <c r="I14" s="567"/>
      <c r="J14" s="836"/>
      <c r="K14" s="697"/>
      <c r="L14" s="234">
        <f>IF($F14="",0,(IF(F14="Sonstiges","Individuell prüfen",VLOOKUP(F14,EF!$B:$G,6,FALSE))))</f>
        <v>0</v>
      </c>
      <c r="M14" s="727">
        <f t="shared" si="0"/>
        <v>0</v>
      </c>
      <c r="N14" s="14"/>
      <c r="O14" s="151"/>
    </row>
    <row r="15" spans="1:15">
      <c r="A15" s="151"/>
      <c r="B15" s="14"/>
      <c r="C15" s="14"/>
      <c r="D15" s="306" t="s">
        <v>13</v>
      </c>
      <c r="E15" s="183"/>
      <c r="F15" s="827" t="s">
        <v>99</v>
      </c>
      <c r="G15" s="816"/>
      <c r="H15" s="726" t="str">
        <f>IF(OR(F15="",F15="Bitte wählen"),(("Kraftstoff auswählen")),VLOOKUP(F15,EF!$B:$F,2,FALSE))</f>
        <v>Kraftstoff auswählen</v>
      </c>
      <c r="I15" s="181"/>
      <c r="J15" s="825"/>
      <c r="K15" s="697"/>
      <c r="L15" s="234">
        <f>IF($F15="",0,(IF(F15="Sonstiges","Individuell prüfen",VLOOKUP(F15,EF!$B:$G,6,FALSE))))</f>
        <v>0</v>
      </c>
      <c r="M15" s="727">
        <f t="shared" si="0"/>
        <v>0</v>
      </c>
      <c r="N15" s="14"/>
      <c r="O15" s="151"/>
    </row>
    <row r="16" spans="1:15">
      <c r="A16" s="151"/>
      <c r="B16" s="14"/>
      <c r="C16" s="14"/>
      <c r="D16" s="306" t="s">
        <v>13</v>
      </c>
      <c r="E16" s="183"/>
      <c r="F16" s="827" t="s">
        <v>99</v>
      </c>
      <c r="G16" s="816"/>
      <c r="H16" s="726" t="str">
        <f>IF(OR(F16="",F16="Bitte wählen"),(("Kraftstoff auswählen")),VLOOKUP(F16,EF!$B:$F,2,FALSE))</f>
        <v>Kraftstoff auswählen</v>
      </c>
      <c r="I16" s="567"/>
      <c r="J16" s="836"/>
      <c r="K16" s="697"/>
      <c r="L16" s="234">
        <f>IF($F16="",0,(IF(F16="Sonstiges","Individuell prüfen",VLOOKUP(F16,EF!$B:$G,6,FALSE))))</f>
        <v>0</v>
      </c>
      <c r="M16" s="727">
        <f t="shared" ref="M16:M27" si="1">L16*G16</f>
        <v>0</v>
      </c>
      <c r="N16" s="14"/>
      <c r="O16" s="151"/>
    </row>
    <row r="17" spans="1:15">
      <c r="A17" s="151"/>
      <c r="B17" s="14"/>
      <c r="C17" s="14"/>
      <c r="D17" s="306" t="s">
        <v>13</v>
      </c>
      <c r="E17" s="183"/>
      <c r="F17" s="827" t="s">
        <v>99</v>
      </c>
      <c r="G17" s="816"/>
      <c r="H17" s="726" t="str">
        <f>IF(OR(F17="",F17="Bitte wählen"),(("Kraftstoff auswählen")),VLOOKUP(F17,EF!$B:$F,2,FALSE))</f>
        <v>Kraftstoff auswählen</v>
      </c>
      <c r="I17" s="567"/>
      <c r="J17" s="836"/>
      <c r="K17" s="697"/>
      <c r="L17" s="234">
        <f>IF($F17="",0,(IF(F17="Sonstiges","Individuell prüfen",VLOOKUP(F17,EF!$B:$G,6,FALSE))))</f>
        <v>0</v>
      </c>
      <c r="M17" s="727">
        <f t="shared" si="1"/>
        <v>0</v>
      </c>
      <c r="N17" s="14"/>
      <c r="O17" s="151"/>
    </row>
    <row r="18" spans="1:15">
      <c r="A18" s="151"/>
      <c r="B18" s="14"/>
      <c r="C18" s="14"/>
      <c r="D18" s="306" t="s">
        <v>13</v>
      </c>
      <c r="E18" s="183"/>
      <c r="F18" s="827" t="s">
        <v>99</v>
      </c>
      <c r="G18" s="816"/>
      <c r="H18" s="726" t="str">
        <f>IF(OR(F18="",F18="Bitte wählen"),(("Kraftstoff auswählen")),VLOOKUP(F18,EF!$B:$F,2,FALSE))</f>
        <v>Kraftstoff auswählen</v>
      </c>
      <c r="I18" s="567"/>
      <c r="J18" s="836"/>
      <c r="K18" s="697"/>
      <c r="L18" s="234">
        <f>IF($F18="",0,(IF(F18="Sonstiges","Individuell prüfen",VLOOKUP(F18,EF!$B:$G,6,FALSE))))</f>
        <v>0</v>
      </c>
      <c r="M18" s="727">
        <f t="shared" si="1"/>
        <v>0</v>
      </c>
      <c r="N18" s="14"/>
      <c r="O18" s="151"/>
    </row>
    <row r="19" spans="1:15">
      <c r="A19" s="151"/>
      <c r="B19" s="14"/>
      <c r="C19" s="14"/>
      <c r="D19" s="306" t="s">
        <v>13</v>
      </c>
      <c r="E19" s="183"/>
      <c r="F19" s="827" t="s">
        <v>99</v>
      </c>
      <c r="G19" s="816"/>
      <c r="H19" s="726" t="str">
        <f>IF(OR(F19="",F19="Bitte wählen"),(("Kraftstoff auswählen")),VLOOKUP(F19,EF!$B:$F,2,FALSE))</f>
        <v>Kraftstoff auswählen</v>
      </c>
      <c r="I19" s="567"/>
      <c r="J19" s="836"/>
      <c r="K19" s="697"/>
      <c r="L19" s="234">
        <f>IF($F19="",0,(IF(F19="Sonstiges","Individuell prüfen",VLOOKUP(F19,EF!$B:$G,6,FALSE))))</f>
        <v>0</v>
      </c>
      <c r="M19" s="727">
        <f t="shared" si="1"/>
        <v>0</v>
      </c>
      <c r="N19" s="14"/>
      <c r="O19" s="151"/>
    </row>
    <row r="20" spans="1:15">
      <c r="A20" s="151"/>
      <c r="B20" s="14"/>
      <c r="C20" s="14"/>
      <c r="D20" s="306" t="s">
        <v>13</v>
      </c>
      <c r="E20" s="183"/>
      <c r="F20" s="827" t="s">
        <v>99</v>
      </c>
      <c r="G20" s="816"/>
      <c r="H20" s="726" t="str">
        <f>IF(OR(F20="",F20="Bitte wählen"),(("Kraftstoff auswählen")),VLOOKUP(F20,EF!$B:$F,2,FALSE))</f>
        <v>Kraftstoff auswählen</v>
      </c>
      <c r="I20" s="567"/>
      <c r="J20" s="836"/>
      <c r="K20" s="697"/>
      <c r="L20" s="234">
        <f>IF($F20="",0,(IF(F20="Sonstiges","Individuell prüfen",VLOOKUP(F20,EF!$B:$G,6,FALSE))))</f>
        <v>0</v>
      </c>
      <c r="M20" s="727">
        <f t="shared" si="1"/>
        <v>0</v>
      </c>
      <c r="N20" s="14"/>
      <c r="O20" s="151"/>
    </row>
    <row r="21" spans="1:15">
      <c r="A21" s="151"/>
      <c r="B21" s="14"/>
      <c r="C21" s="14"/>
      <c r="D21" s="306" t="s">
        <v>13</v>
      </c>
      <c r="E21" s="183"/>
      <c r="F21" s="827" t="s">
        <v>99</v>
      </c>
      <c r="G21" s="816"/>
      <c r="H21" s="726" t="str">
        <f>IF(OR(F21="",F21="Bitte wählen"),(("Kraftstoff auswählen")),VLOOKUP(F21,EF!$B:$F,2,FALSE))</f>
        <v>Kraftstoff auswählen</v>
      </c>
      <c r="I21" s="567"/>
      <c r="J21" s="836"/>
      <c r="K21" s="697"/>
      <c r="L21" s="234">
        <f>IF($F21="",0,(IF(F21="Sonstiges","Individuell prüfen",VLOOKUP(F21,EF!$B:$G,6,FALSE))))</f>
        <v>0</v>
      </c>
      <c r="M21" s="727">
        <f t="shared" si="1"/>
        <v>0</v>
      </c>
      <c r="N21" s="14"/>
      <c r="O21" s="151"/>
    </row>
    <row r="22" spans="1:15">
      <c r="A22" s="151"/>
      <c r="B22" s="14"/>
      <c r="C22" s="14"/>
      <c r="D22" s="306" t="s">
        <v>13</v>
      </c>
      <c r="E22" s="183"/>
      <c r="F22" s="827" t="s">
        <v>99</v>
      </c>
      <c r="G22" s="816"/>
      <c r="H22" s="726" t="str">
        <f>IF(OR(F22="",F22="Bitte wählen"),(("Kraftstoff auswählen")),VLOOKUP(F22,EF!$B:$F,2,FALSE))</f>
        <v>Kraftstoff auswählen</v>
      </c>
      <c r="I22" s="567"/>
      <c r="J22" s="836"/>
      <c r="K22" s="697"/>
      <c r="L22" s="234">
        <f>IF($F22="",0,(IF(F22="Sonstiges","Individuell prüfen",VLOOKUP(F22,EF!$B:$G,6,FALSE))))</f>
        <v>0</v>
      </c>
      <c r="M22" s="727">
        <f t="shared" si="1"/>
        <v>0</v>
      </c>
      <c r="N22" s="14"/>
      <c r="O22" s="151"/>
    </row>
    <row r="23" spans="1:15">
      <c r="A23" s="151"/>
      <c r="B23" s="14"/>
      <c r="C23" s="14"/>
      <c r="D23" s="306" t="s">
        <v>13</v>
      </c>
      <c r="E23" s="183"/>
      <c r="F23" s="827" t="s">
        <v>99</v>
      </c>
      <c r="G23" s="816"/>
      <c r="H23" s="726" t="str">
        <f>IF(OR(F23="",F23="Bitte wählen"),(("Kraftstoff auswählen")),VLOOKUP(F23,EF!$B:$F,2,FALSE))</f>
        <v>Kraftstoff auswählen</v>
      </c>
      <c r="I23" s="567"/>
      <c r="J23" s="836"/>
      <c r="K23" s="697"/>
      <c r="L23" s="234">
        <f>IF($F23="",0,(IF(F23="Sonstiges","Individuell prüfen",VLOOKUP(F23,EF!$B:$G,6,FALSE))))</f>
        <v>0</v>
      </c>
      <c r="M23" s="727">
        <f t="shared" si="1"/>
        <v>0</v>
      </c>
      <c r="N23" s="14"/>
      <c r="O23" s="151"/>
    </row>
    <row r="24" spans="1:15">
      <c r="A24" s="151"/>
      <c r="B24" s="14"/>
      <c r="C24" s="14"/>
      <c r="D24" s="306" t="s">
        <v>13</v>
      </c>
      <c r="E24" s="183"/>
      <c r="F24" s="827" t="s">
        <v>99</v>
      </c>
      <c r="G24" s="816"/>
      <c r="H24" s="726" t="str">
        <f>IF(OR(F24="",F24="Bitte wählen"),(("Kraftstoff auswählen")),VLOOKUP(F24,EF!$B:$F,2,FALSE))</f>
        <v>Kraftstoff auswählen</v>
      </c>
      <c r="I24" s="181"/>
      <c r="J24" s="825"/>
      <c r="K24" s="697"/>
      <c r="L24" s="234">
        <f>IF($F24="",0,(IF(F24="Sonstiges","Individuell prüfen",VLOOKUP(F24,EF!$B:$G,6,FALSE))))</f>
        <v>0</v>
      </c>
      <c r="M24" s="727">
        <f t="shared" si="1"/>
        <v>0</v>
      </c>
      <c r="N24" s="14"/>
      <c r="O24" s="151"/>
    </row>
    <row r="25" spans="1:15">
      <c r="A25" s="151"/>
      <c r="B25" s="14"/>
      <c r="C25" s="14"/>
      <c r="D25" s="306" t="s">
        <v>13</v>
      </c>
      <c r="E25" s="183"/>
      <c r="F25" s="827" t="s">
        <v>99</v>
      </c>
      <c r="G25" s="816"/>
      <c r="H25" s="726" t="str">
        <f>IF(OR(F25="",F25="Bitte wählen"),(("Kraftstoff auswählen")),VLOOKUP(F25,EF!$B:$F,2,FALSE))</f>
        <v>Kraftstoff auswählen</v>
      </c>
      <c r="I25" s="567"/>
      <c r="J25" s="836"/>
      <c r="K25" s="697"/>
      <c r="L25" s="234">
        <f>IF($F25="",0,(IF(F25="Sonstiges","Individuell prüfen",VLOOKUP(F25,EF!$B:$G,6,FALSE))))</f>
        <v>0</v>
      </c>
      <c r="M25" s="727">
        <f>L25*G25</f>
        <v>0</v>
      </c>
      <c r="N25" s="14"/>
      <c r="O25" s="151"/>
    </row>
    <row r="26" spans="1:15">
      <c r="A26" s="151"/>
      <c r="B26" s="14"/>
      <c r="C26" s="14"/>
      <c r="D26" s="306" t="s">
        <v>13</v>
      </c>
      <c r="E26" s="183"/>
      <c r="F26" s="827" t="s">
        <v>99</v>
      </c>
      <c r="G26" s="816"/>
      <c r="H26" s="726" t="str">
        <f>IF(OR(F26="",F26="Bitte wählen"),(("Kraftstoff auswählen")),VLOOKUP(F26,EF!$B:$F,2,FALSE))</f>
        <v>Kraftstoff auswählen</v>
      </c>
      <c r="I26" s="567"/>
      <c r="J26" s="836"/>
      <c r="K26" s="697"/>
      <c r="L26" s="234">
        <f>IF($F26="",0,(IF(F26="Sonstiges","Individuell prüfen",VLOOKUP(F26,EF!$B:$G,6,FALSE))))</f>
        <v>0</v>
      </c>
      <c r="M26" s="727">
        <f>L26*G26</f>
        <v>0</v>
      </c>
      <c r="N26" s="14"/>
      <c r="O26" s="151"/>
    </row>
    <row r="27" spans="1:15">
      <c r="A27" s="151"/>
      <c r="B27" s="14"/>
      <c r="C27" s="14"/>
      <c r="D27" s="306" t="s">
        <v>13</v>
      </c>
      <c r="E27" s="183"/>
      <c r="F27" s="827" t="s">
        <v>99</v>
      </c>
      <c r="G27" s="816"/>
      <c r="H27" s="726" t="str">
        <f>IF(OR(F27="",F27="Bitte wählen"),(("Kraftstoff auswählen")),VLOOKUP(F27,EF!$B:$F,2,FALSE))</f>
        <v>Kraftstoff auswählen</v>
      </c>
      <c r="I27" s="181"/>
      <c r="J27" s="825"/>
      <c r="K27" s="697"/>
      <c r="L27" s="234">
        <f>IF($F27="",0,(IF(F27="Sonstiges","Individuell prüfen",VLOOKUP(F27,EF!$B:$G,6,FALSE))))</f>
        <v>0</v>
      </c>
      <c r="M27" s="727">
        <f t="shared" si="1"/>
        <v>0</v>
      </c>
      <c r="N27" s="14"/>
      <c r="O27" s="151"/>
    </row>
    <row r="28" spans="1:15">
      <c r="A28" s="151"/>
      <c r="B28" s="14"/>
      <c r="C28" s="14"/>
      <c r="D28" s="306" t="s">
        <v>13</v>
      </c>
      <c r="E28" s="183"/>
      <c r="F28" s="827" t="s">
        <v>99</v>
      </c>
      <c r="G28" s="816"/>
      <c r="H28" s="726" t="str">
        <f>IF(OR(F28="",F28="Bitte wählen"),(("Kraftstoff auswählen")),VLOOKUP(F28,EF!$B:$F,2,FALSE))</f>
        <v>Kraftstoff auswählen</v>
      </c>
      <c r="I28" s="181"/>
      <c r="J28" s="825"/>
      <c r="K28" s="697"/>
      <c r="L28" s="234">
        <f>IF($F28="",0,(IF(F28="Sonstiges","Individuell prüfen",VLOOKUP(F28,EF!$B:$G,6,FALSE))))</f>
        <v>0</v>
      </c>
      <c r="M28" s="727">
        <f>L28*G28</f>
        <v>0</v>
      </c>
      <c r="N28" s="14"/>
      <c r="O28" s="151"/>
    </row>
    <row r="29" spans="1:15">
      <c r="A29" s="151"/>
      <c r="B29" s="14"/>
      <c r="C29" s="14"/>
      <c r="D29" s="306" t="s">
        <v>13</v>
      </c>
      <c r="E29" s="183"/>
      <c r="F29" s="827" t="s">
        <v>99</v>
      </c>
      <c r="G29" s="816"/>
      <c r="H29" s="726" t="str">
        <f>IF(OR(F29="",F29="Bitte wählen"),(("Kraftstoff auswählen")),VLOOKUP(F29,EF!$B:$F,2,FALSE))</f>
        <v>Kraftstoff auswählen</v>
      </c>
      <c r="I29" s="567"/>
      <c r="J29" s="836"/>
      <c r="K29" s="697"/>
      <c r="L29" s="234">
        <f>IF($F29="",0,(IF(F29="Sonstiges","Individuell prüfen",VLOOKUP(F29,EF!$B:$G,6,FALSE))))</f>
        <v>0</v>
      </c>
      <c r="M29" s="727">
        <f>L29*G29</f>
        <v>0</v>
      </c>
      <c r="N29" s="14"/>
      <c r="O29" s="151"/>
    </row>
    <row r="30" spans="1:15">
      <c r="A30" s="151"/>
      <c r="B30" s="14"/>
      <c r="C30" s="14"/>
      <c r="D30" s="306" t="s">
        <v>13</v>
      </c>
      <c r="E30" s="183"/>
      <c r="F30" s="827" t="s">
        <v>99</v>
      </c>
      <c r="G30" s="816"/>
      <c r="H30" s="726" t="str">
        <f>IF(OR(F30="",F30="Bitte wählen"),(("Kraftstoff auswählen")),VLOOKUP(F30,EF!$B:$F,2,FALSE))</f>
        <v>Kraftstoff auswählen</v>
      </c>
      <c r="I30" s="567"/>
      <c r="J30" s="836"/>
      <c r="K30" s="697"/>
      <c r="L30" s="234">
        <f>IF($F30="",0,(IF(F30="Sonstiges","Individuell prüfen",VLOOKUP(F30,EF!$B:$G,6,FALSE))))</f>
        <v>0</v>
      </c>
      <c r="M30" s="727">
        <f t="shared" ref="M30:M39" si="2">L30*G30</f>
        <v>0</v>
      </c>
      <c r="N30" s="14"/>
      <c r="O30" s="151"/>
    </row>
    <row r="31" spans="1:15">
      <c r="A31" s="151"/>
      <c r="B31" s="14"/>
      <c r="C31" s="14"/>
      <c r="D31" s="306" t="s">
        <v>13</v>
      </c>
      <c r="E31" s="183"/>
      <c r="F31" s="827" t="s">
        <v>99</v>
      </c>
      <c r="G31" s="816"/>
      <c r="H31" s="726" t="str">
        <f>IF(OR(F31="",F31="Bitte wählen"),(("Kraftstoff auswählen")),VLOOKUP(F31,EF!$B:$F,2,FALSE))</f>
        <v>Kraftstoff auswählen</v>
      </c>
      <c r="I31" s="567"/>
      <c r="J31" s="836"/>
      <c r="K31" s="697"/>
      <c r="L31" s="234">
        <f>IF($F31="",0,(IF(F31="Sonstiges","Individuell prüfen",VLOOKUP(F31,EF!$B:$G,6,FALSE))))</f>
        <v>0</v>
      </c>
      <c r="M31" s="727">
        <f t="shared" si="2"/>
        <v>0</v>
      </c>
      <c r="N31" s="14"/>
      <c r="O31" s="151"/>
    </row>
    <row r="32" spans="1:15">
      <c r="A32" s="151"/>
      <c r="B32" s="14"/>
      <c r="C32" s="14"/>
      <c r="D32" s="306" t="s">
        <v>13</v>
      </c>
      <c r="E32" s="183"/>
      <c r="F32" s="827" t="s">
        <v>99</v>
      </c>
      <c r="G32" s="816"/>
      <c r="H32" s="726" t="str">
        <f>IF(OR(F32="",F32="Bitte wählen"),(("Kraftstoff auswählen")),VLOOKUP(F32,EF!$B:$F,2,FALSE))</f>
        <v>Kraftstoff auswählen</v>
      </c>
      <c r="I32" s="567"/>
      <c r="J32" s="836"/>
      <c r="K32" s="697"/>
      <c r="L32" s="234">
        <f>IF($F32="",0,(IF(F32="Sonstiges","Individuell prüfen",VLOOKUP(F32,EF!$B:$G,6,FALSE))))</f>
        <v>0</v>
      </c>
      <c r="M32" s="727">
        <f t="shared" si="2"/>
        <v>0</v>
      </c>
      <c r="N32" s="14"/>
      <c r="O32" s="151"/>
    </row>
    <row r="33" spans="1:15">
      <c r="A33" s="151"/>
      <c r="B33" s="14"/>
      <c r="C33" s="14"/>
      <c r="D33" s="306" t="s">
        <v>13</v>
      </c>
      <c r="E33" s="183"/>
      <c r="F33" s="827" t="s">
        <v>99</v>
      </c>
      <c r="G33" s="816"/>
      <c r="H33" s="726" t="str">
        <f>IF(OR(F33="",F33="Bitte wählen"),(("Kraftstoff auswählen")),VLOOKUP(F33,EF!$B:$F,2,FALSE))</f>
        <v>Kraftstoff auswählen</v>
      </c>
      <c r="I33" s="181"/>
      <c r="J33" s="825"/>
      <c r="K33" s="697"/>
      <c r="L33" s="234">
        <f>IF($F33="",0,(IF(F33="Sonstiges","Individuell prüfen",VLOOKUP(F33,EF!$B:$G,6,FALSE))))</f>
        <v>0</v>
      </c>
      <c r="M33" s="727">
        <f t="shared" si="2"/>
        <v>0</v>
      </c>
      <c r="N33" s="14"/>
      <c r="O33" s="151"/>
    </row>
    <row r="34" spans="1:15">
      <c r="A34" s="151"/>
      <c r="B34" s="14"/>
      <c r="C34" s="14"/>
      <c r="D34" s="306" t="s">
        <v>13</v>
      </c>
      <c r="E34" s="183"/>
      <c r="F34" s="827" t="s">
        <v>99</v>
      </c>
      <c r="G34" s="816"/>
      <c r="H34" s="726" t="str">
        <f>IF(OR(F34="",F34="Bitte wählen"),(("Kraftstoff auswählen")),VLOOKUP(F34,EF!$B:$F,2,FALSE))</f>
        <v>Kraftstoff auswählen</v>
      </c>
      <c r="I34" s="181"/>
      <c r="J34" s="825"/>
      <c r="K34" s="697"/>
      <c r="L34" s="234">
        <f>IF($F34="",0,(IF(F34="Sonstiges","Individuell prüfen",VLOOKUP(F34,EF!$B:$G,6,FALSE))))</f>
        <v>0</v>
      </c>
      <c r="M34" s="727">
        <f>L34*G34</f>
        <v>0</v>
      </c>
      <c r="N34" s="14"/>
      <c r="O34" s="151"/>
    </row>
    <row r="35" spans="1:15">
      <c r="A35" s="151"/>
      <c r="B35" s="14"/>
      <c r="C35" s="14"/>
      <c r="D35" s="306" t="s">
        <v>13</v>
      </c>
      <c r="E35" s="183"/>
      <c r="F35" s="827" t="s">
        <v>99</v>
      </c>
      <c r="G35" s="816"/>
      <c r="H35" s="726" t="str">
        <f>IF(OR(F35="",F35="Bitte wählen"),(("Kraftstoff auswählen")),VLOOKUP(F35,EF!$B:$F,2,FALSE))</f>
        <v>Kraftstoff auswählen</v>
      </c>
      <c r="I35" s="567"/>
      <c r="J35" s="836"/>
      <c r="K35" s="697"/>
      <c r="L35" s="234">
        <f>IF($F35="",0,(IF(F35="Sonstiges","Individuell prüfen",VLOOKUP(F35,EF!$B:$G,6,FALSE))))</f>
        <v>0</v>
      </c>
      <c r="M35" s="727">
        <f t="shared" si="2"/>
        <v>0</v>
      </c>
      <c r="N35" s="14"/>
      <c r="O35" s="151"/>
    </row>
    <row r="36" spans="1:15">
      <c r="A36" s="151"/>
      <c r="B36" s="14"/>
      <c r="C36" s="14"/>
      <c r="D36" s="306" t="s">
        <v>13</v>
      </c>
      <c r="E36" s="183"/>
      <c r="F36" s="827" t="s">
        <v>99</v>
      </c>
      <c r="G36" s="816"/>
      <c r="H36" s="726" t="str">
        <f>IF(OR(F36="",F36="Bitte wählen"),(("Kraftstoff auswählen")),VLOOKUP(F36,EF!$B:$F,2,FALSE))</f>
        <v>Kraftstoff auswählen</v>
      </c>
      <c r="I36" s="567"/>
      <c r="J36" s="836"/>
      <c r="K36" s="697"/>
      <c r="L36" s="234">
        <f>IF($F36="",0,(IF(F36="Sonstiges","Individuell prüfen",VLOOKUP(F36,EF!$B:$G,6,FALSE))))</f>
        <v>0</v>
      </c>
      <c r="M36" s="727">
        <f t="shared" si="2"/>
        <v>0</v>
      </c>
      <c r="N36" s="14"/>
      <c r="O36" s="151"/>
    </row>
    <row r="37" spans="1:15">
      <c r="A37" s="151"/>
      <c r="B37" s="14"/>
      <c r="C37" s="14"/>
      <c r="D37" s="306" t="s">
        <v>13</v>
      </c>
      <c r="E37" s="183"/>
      <c r="F37" s="827" t="s">
        <v>99</v>
      </c>
      <c r="G37" s="816"/>
      <c r="H37" s="726" t="str">
        <f>IF(OR(F37="",F37="Bitte wählen"),(("Kraftstoff auswählen")),VLOOKUP(F37,EF!$B:$F,2,FALSE))</f>
        <v>Kraftstoff auswählen</v>
      </c>
      <c r="I37" s="567"/>
      <c r="J37" s="836"/>
      <c r="K37" s="697"/>
      <c r="L37" s="234">
        <f>IF($F37="",0,(IF(F37="Sonstiges","Individuell prüfen",VLOOKUP(F37,EF!$B:$G,6,FALSE))))</f>
        <v>0</v>
      </c>
      <c r="M37" s="727">
        <f>L37*G37</f>
        <v>0</v>
      </c>
      <c r="N37" s="14"/>
      <c r="O37" s="151"/>
    </row>
    <row r="38" spans="1:15">
      <c r="A38" s="151"/>
      <c r="B38" s="14"/>
      <c r="C38" s="14"/>
      <c r="D38" s="306" t="s">
        <v>13</v>
      </c>
      <c r="E38" s="183"/>
      <c r="F38" s="827" t="s">
        <v>99</v>
      </c>
      <c r="G38" s="816"/>
      <c r="H38" s="726" t="str">
        <f>IF(OR(F38="",F38="Bitte wählen"),(("Kraftstoff auswählen")),VLOOKUP(F38,EF!$B:$F,2,FALSE))</f>
        <v>Kraftstoff auswählen</v>
      </c>
      <c r="I38" s="567"/>
      <c r="J38" s="836"/>
      <c r="K38" s="697"/>
      <c r="L38" s="234">
        <f>IF($F38="",0,(IF(F38="Sonstiges","Individuell prüfen",VLOOKUP(F38,EF!$B:$G,6,FALSE))))</f>
        <v>0</v>
      </c>
      <c r="M38" s="727">
        <f t="shared" si="2"/>
        <v>0</v>
      </c>
      <c r="N38" s="14"/>
      <c r="O38" s="151"/>
    </row>
    <row r="39" spans="1:15">
      <c r="A39" s="151"/>
      <c r="B39" s="14"/>
      <c r="C39" s="14"/>
      <c r="D39" s="306" t="s">
        <v>13</v>
      </c>
      <c r="E39" s="183"/>
      <c r="F39" s="827" t="s">
        <v>99</v>
      </c>
      <c r="G39" s="816"/>
      <c r="H39" s="726" t="str">
        <f>IF(OR(F39="",F39="Bitte wählen"),(("Kraftstoff auswählen")),VLOOKUP(F39,EF!$B:$F,2,FALSE))</f>
        <v>Kraftstoff auswählen</v>
      </c>
      <c r="I39" s="567"/>
      <c r="J39" s="836"/>
      <c r="K39" s="697"/>
      <c r="L39" s="234">
        <f>IF($F39="",0,(IF(F39="Sonstiges","Individuell prüfen",VLOOKUP(F39,EF!$B:$G,6,FALSE))))</f>
        <v>0</v>
      </c>
      <c r="M39" s="727">
        <f t="shared" si="2"/>
        <v>0</v>
      </c>
      <c r="N39" s="14"/>
      <c r="O39" s="151"/>
    </row>
    <row r="40" spans="1:15" ht="15" thickBot="1">
      <c r="A40" s="151"/>
      <c r="B40" s="14"/>
      <c r="C40" s="14"/>
      <c r="D40" s="295" t="s">
        <v>13</v>
      </c>
      <c r="E40" s="59"/>
      <c r="F40" s="63" t="s">
        <v>99</v>
      </c>
      <c r="G40" s="43"/>
      <c r="H40" s="232" t="str">
        <f>IF(OR(F40="",F40="Bitte wählen"),(("Kraftstoff auswählen")),VLOOKUP(F40,EF!$B:$F,2,FALSE))</f>
        <v>Kraftstoff auswählen</v>
      </c>
      <c r="I40" s="67"/>
      <c r="J40" s="36"/>
      <c r="K40" s="68"/>
      <c r="L40" s="235">
        <f>IF($F40="",0,(IF(F40="Sonstiges","Individuell prüfen",VLOOKUP(F40,EF!$B:$G,6,FALSE))))</f>
        <v>0</v>
      </c>
      <c r="M40" s="727">
        <f>L40*G40</f>
        <v>0</v>
      </c>
      <c r="N40" s="14"/>
      <c r="O40" s="151"/>
    </row>
    <row r="41" spans="1:15" ht="15" thickBot="1">
      <c r="A41" s="151"/>
      <c r="B41" s="14"/>
      <c r="C41" s="14"/>
      <c r="D41" s="92" t="s">
        <v>124</v>
      </c>
      <c r="E41" s="92"/>
      <c r="F41" s="93"/>
      <c r="G41" s="94"/>
      <c r="H41" s="94"/>
      <c r="I41" s="94"/>
      <c r="J41" s="94"/>
      <c r="K41" s="94"/>
      <c r="L41" s="94"/>
      <c r="M41" s="1034">
        <f>SUM(M9:M40)</f>
        <v>0</v>
      </c>
      <c r="N41" s="14"/>
      <c r="O41" s="151"/>
    </row>
    <row r="42" spans="1:15" ht="15" thickBot="1">
      <c r="A42" s="151"/>
      <c r="B42" s="14"/>
      <c r="C42" s="14"/>
      <c r="D42" s="14"/>
      <c r="E42" s="90"/>
      <c r="F42" s="93"/>
      <c r="G42" s="94"/>
      <c r="H42" s="94"/>
      <c r="I42" s="94"/>
      <c r="J42" s="94"/>
      <c r="K42" s="94"/>
      <c r="L42" s="94"/>
      <c r="M42" s="94"/>
      <c r="N42" s="14"/>
      <c r="O42" s="151"/>
    </row>
    <row r="43" spans="1:15" ht="45" customHeight="1" thickBot="1">
      <c r="A43" s="151"/>
      <c r="B43" s="14"/>
      <c r="C43" s="14"/>
      <c r="D43" s="1340" t="s">
        <v>231</v>
      </c>
      <c r="E43" s="1340"/>
      <c r="F43" s="1340"/>
      <c r="G43" s="1340"/>
      <c r="H43" s="1340"/>
      <c r="I43" s="1340"/>
      <c r="J43" s="1340"/>
      <c r="K43" s="1341"/>
      <c r="L43" s="227" t="s">
        <v>90</v>
      </c>
      <c r="M43" s="227" t="s">
        <v>91</v>
      </c>
      <c r="N43" s="14"/>
      <c r="O43" s="151"/>
    </row>
    <row r="44" spans="1:15" ht="67.150000000000006" customHeight="1" thickBot="1">
      <c r="A44" s="151"/>
      <c r="B44" s="14"/>
      <c r="C44" s="14"/>
      <c r="D44" s="275" t="s">
        <v>92</v>
      </c>
      <c r="E44" s="152" t="s">
        <v>1001</v>
      </c>
      <c r="F44" s="228" t="s">
        <v>232</v>
      </c>
      <c r="G44" s="155" t="s">
        <v>1002</v>
      </c>
      <c r="H44" s="180" t="s">
        <v>96</v>
      </c>
      <c r="I44" s="154" t="s">
        <v>97</v>
      </c>
      <c r="J44" s="157" t="s">
        <v>98</v>
      </c>
      <c r="K44" s="14"/>
      <c r="L44" s="91" t="s">
        <v>32</v>
      </c>
      <c r="M44" s="72" t="s">
        <v>32</v>
      </c>
      <c r="N44" s="14"/>
      <c r="O44" s="151"/>
    </row>
    <row r="45" spans="1:15">
      <c r="A45" s="151"/>
      <c r="B45" s="14"/>
      <c r="C45" s="14"/>
      <c r="D45" s="294" t="s">
        <v>13</v>
      </c>
      <c r="E45" s="529"/>
      <c r="F45" s="530" t="s">
        <v>99</v>
      </c>
      <c r="G45" s="631"/>
      <c r="H45" s="565"/>
      <c r="I45" s="632"/>
      <c r="J45" s="566"/>
      <c r="K45" s="14"/>
      <c r="L45" s="233">
        <f>IF($F45="",0,(IF(F45="Sonstiges","Individuell prüfen",VLOOKUP(F45,EF!$B:$G,6,FALSE))))</f>
        <v>0</v>
      </c>
      <c r="M45" s="236">
        <f t="shared" ref="M45:M53" si="3">L45*G45</f>
        <v>0</v>
      </c>
      <c r="N45" s="14"/>
      <c r="O45" s="151"/>
    </row>
    <row r="46" spans="1:15">
      <c r="A46" s="151"/>
      <c r="B46" s="14"/>
      <c r="C46" s="14"/>
      <c r="D46" s="306" t="s">
        <v>13</v>
      </c>
      <c r="E46" s="183"/>
      <c r="F46" s="827" t="s">
        <v>99</v>
      </c>
      <c r="G46" s="728"/>
      <c r="H46" s="181"/>
      <c r="I46" s="841"/>
      <c r="J46" s="697"/>
      <c r="K46" s="14"/>
      <c r="L46" s="234">
        <f>IF($F46="",0,(IF(F46="Sonstiges","Individuell prüfen",VLOOKUP(F46,EF!$B:$G,6,FALSE))))</f>
        <v>0</v>
      </c>
      <c r="M46" s="727">
        <f t="shared" si="3"/>
        <v>0</v>
      </c>
      <c r="N46" s="14"/>
      <c r="O46" s="151"/>
    </row>
    <row r="47" spans="1:15">
      <c r="A47" s="151"/>
      <c r="B47" s="14"/>
      <c r="C47" s="14"/>
      <c r="D47" s="306" t="s">
        <v>13</v>
      </c>
      <c r="E47" s="183"/>
      <c r="F47" s="827" t="s">
        <v>99</v>
      </c>
      <c r="G47" s="728"/>
      <c r="H47" s="181"/>
      <c r="I47" s="841"/>
      <c r="J47" s="697"/>
      <c r="K47" s="14"/>
      <c r="L47" s="234">
        <f>IF($F47="",0,(IF(F47="Sonstiges","Individuell prüfen",VLOOKUP(F47,EF!$B:$G,6,FALSE))))</f>
        <v>0</v>
      </c>
      <c r="M47" s="727">
        <f t="shared" si="3"/>
        <v>0</v>
      </c>
      <c r="N47" s="14"/>
      <c r="O47" s="151"/>
    </row>
    <row r="48" spans="1:15">
      <c r="A48" s="151"/>
      <c r="B48" s="14"/>
      <c r="C48" s="14"/>
      <c r="D48" s="306" t="s">
        <v>13</v>
      </c>
      <c r="E48" s="183"/>
      <c r="F48" s="827" t="s">
        <v>99</v>
      </c>
      <c r="G48" s="728"/>
      <c r="H48" s="181"/>
      <c r="I48" s="841"/>
      <c r="J48" s="697"/>
      <c r="K48" s="14"/>
      <c r="L48" s="234">
        <f>IF($F48="",0,(IF(F48="Sonstiges","Individuell prüfen",VLOOKUP(F48,EF!$B:$G,6,FALSE))))</f>
        <v>0</v>
      </c>
      <c r="M48" s="727">
        <f t="shared" si="3"/>
        <v>0</v>
      </c>
      <c r="N48" s="14"/>
      <c r="O48" s="151"/>
    </row>
    <row r="49" spans="1:15">
      <c r="A49" s="151"/>
      <c r="B49" s="14"/>
      <c r="C49" s="14"/>
      <c r="D49" s="306" t="s">
        <v>13</v>
      </c>
      <c r="E49" s="183"/>
      <c r="F49" s="827" t="s">
        <v>99</v>
      </c>
      <c r="G49" s="728"/>
      <c r="H49" s="181"/>
      <c r="I49" s="841"/>
      <c r="J49" s="697"/>
      <c r="K49" s="14"/>
      <c r="L49" s="234">
        <f>IF($F49="",0,(IF(F49="Sonstiges","Individuell prüfen",VLOOKUP(F49,EF!$B:$G,6,FALSE))))</f>
        <v>0</v>
      </c>
      <c r="M49" s="727">
        <f>L49*G49</f>
        <v>0</v>
      </c>
      <c r="N49" s="14"/>
      <c r="O49" s="151"/>
    </row>
    <row r="50" spans="1:15">
      <c r="A50" s="151"/>
      <c r="B50" s="14"/>
      <c r="C50" s="14"/>
      <c r="D50" s="306" t="s">
        <v>13</v>
      </c>
      <c r="E50" s="183"/>
      <c r="F50" s="827" t="s">
        <v>99</v>
      </c>
      <c r="G50" s="728"/>
      <c r="H50" s="181"/>
      <c r="I50" s="825"/>
      <c r="J50" s="697"/>
      <c r="K50" s="14"/>
      <c r="L50" s="234">
        <f>IF($F50="",0,(IF(F50="Sonstiges","Individuell prüfen",VLOOKUP(F50,EF!$B:$G,6,FALSE))))</f>
        <v>0</v>
      </c>
      <c r="M50" s="727">
        <f t="shared" si="3"/>
        <v>0</v>
      </c>
      <c r="N50" s="14"/>
      <c r="O50" s="151"/>
    </row>
    <row r="51" spans="1:15">
      <c r="A51" s="151"/>
      <c r="B51" s="14"/>
      <c r="C51" s="14"/>
      <c r="D51" s="306" t="s">
        <v>13</v>
      </c>
      <c r="E51" s="183"/>
      <c r="F51" s="827" t="s">
        <v>99</v>
      </c>
      <c r="G51" s="728"/>
      <c r="H51" s="181"/>
      <c r="I51" s="825"/>
      <c r="J51" s="697"/>
      <c r="K51" s="14"/>
      <c r="L51" s="234">
        <f>IF($F51="",0,(IF(F51="Sonstiges","Individuell prüfen",VLOOKUP(F51,EF!$B:$G,6,FALSE))))</f>
        <v>0</v>
      </c>
      <c r="M51" s="727">
        <f t="shared" si="3"/>
        <v>0</v>
      </c>
      <c r="N51" s="14"/>
      <c r="O51" s="151"/>
    </row>
    <row r="52" spans="1:15">
      <c r="A52" s="151"/>
      <c r="B52" s="14"/>
      <c r="C52" s="14"/>
      <c r="D52" s="306" t="s">
        <v>13</v>
      </c>
      <c r="E52" s="183"/>
      <c r="F52" s="827" t="s">
        <v>99</v>
      </c>
      <c r="G52" s="728"/>
      <c r="H52" s="181"/>
      <c r="I52" s="825"/>
      <c r="J52" s="697"/>
      <c r="K52" s="14"/>
      <c r="L52" s="234">
        <f>IF($F52="",0,(IF(F52="Sonstiges","Individuell prüfen",VLOOKUP(F52,EF!$B:$G,6,FALSE))))</f>
        <v>0</v>
      </c>
      <c r="M52" s="727">
        <f t="shared" si="3"/>
        <v>0</v>
      </c>
      <c r="N52" s="14"/>
      <c r="O52" s="151"/>
    </row>
    <row r="53" spans="1:15">
      <c r="A53" s="151"/>
      <c r="B53" s="14"/>
      <c r="C53" s="14"/>
      <c r="D53" s="306" t="s">
        <v>13</v>
      </c>
      <c r="E53" s="183"/>
      <c r="F53" s="827" t="s">
        <v>99</v>
      </c>
      <c r="G53" s="728"/>
      <c r="H53" s="181"/>
      <c r="I53" s="825"/>
      <c r="J53" s="697"/>
      <c r="K53" s="14"/>
      <c r="L53" s="234">
        <f>IF($F53="",0,(IF(F53="Sonstiges","Individuell prüfen",VLOOKUP(F53,EF!$B:$G,6,FALSE))))</f>
        <v>0</v>
      </c>
      <c r="M53" s="727">
        <f t="shared" si="3"/>
        <v>0</v>
      </c>
      <c r="N53" s="14"/>
      <c r="O53" s="151"/>
    </row>
    <row r="54" spans="1:15">
      <c r="A54" s="151"/>
      <c r="B54" s="14"/>
      <c r="C54" s="14"/>
      <c r="D54" s="306" t="s">
        <v>13</v>
      </c>
      <c r="E54" s="183"/>
      <c r="F54" s="827" t="s">
        <v>99</v>
      </c>
      <c r="G54" s="728"/>
      <c r="H54" s="181"/>
      <c r="I54" s="841"/>
      <c r="J54" s="697"/>
      <c r="K54" s="14"/>
      <c r="L54" s="234">
        <f>IF($F54="",0,(IF(F54="Sonstiges","Individuell prüfen",VLOOKUP(F54,EF!$B:$G,6,FALSE))))</f>
        <v>0</v>
      </c>
      <c r="M54" s="727">
        <f t="shared" ref="M54:M59" si="4">L54*G54</f>
        <v>0</v>
      </c>
      <c r="N54" s="14"/>
      <c r="O54" s="151"/>
    </row>
    <row r="55" spans="1:15">
      <c r="A55" s="151"/>
      <c r="B55" s="14"/>
      <c r="C55" s="14"/>
      <c r="D55" s="306" t="s">
        <v>13</v>
      </c>
      <c r="E55" s="183"/>
      <c r="F55" s="827" t="s">
        <v>99</v>
      </c>
      <c r="G55" s="728"/>
      <c r="H55" s="181"/>
      <c r="I55" s="841"/>
      <c r="J55" s="697"/>
      <c r="K55" s="14"/>
      <c r="L55" s="234">
        <f>IF($F55="",0,(IF(F55="Sonstiges","Individuell prüfen",VLOOKUP(F55,EF!$B:$G,6,FALSE))))</f>
        <v>0</v>
      </c>
      <c r="M55" s="727">
        <f t="shared" si="4"/>
        <v>0</v>
      </c>
      <c r="N55" s="14"/>
      <c r="O55" s="151"/>
    </row>
    <row r="56" spans="1:15">
      <c r="A56" s="151"/>
      <c r="B56" s="14"/>
      <c r="C56" s="14"/>
      <c r="D56" s="306" t="s">
        <v>13</v>
      </c>
      <c r="E56" s="183"/>
      <c r="F56" s="827" t="s">
        <v>99</v>
      </c>
      <c r="G56" s="728"/>
      <c r="H56" s="181"/>
      <c r="I56" s="841"/>
      <c r="J56" s="697"/>
      <c r="K56" s="14"/>
      <c r="L56" s="234">
        <f>IF($F56="",0,(IF(F56="Sonstiges","Individuell prüfen",VLOOKUP(F56,EF!$B:$G,6,FALSE))))</f>
        <v>0</v>
      </c>
      <c r="M56" s="727">
        <f t="shared" si="4"/>
        <v>0</v>
      </c>
      <c r="N56" s="14"/>
      <c r="O56" s="151"/>
    </row>
    <row r="57" spans="1:15">
      <c r="A57" s="151"/>
      <c r="B57" s="14"/>
      <c r="C57" s="14"/>
      <c r="D57" s="306" t="s">
        <v>13</v>
      </c>
      <c r="E57" s="183"/>
      <c r="F57" s="827" t="s">
        <v>99</v>
      </c>
      <c r="G57" s="728"/>
      <c r="H57" s="181"/>
      <c r="I57" s="825"/>
      <c r="J57" s="697"/>
      <c r="K57" s="14"/>
      <c r="L57" s="234">
        <f>IF($F57="",0,(IF(F57="Sonstiges","Individuell prüfen",VLOOKUP(F57,EF!$B:$G,6,FALSE))))</f>
        <v>0</v>
      </c>
      <c r="M57" s="727">
        <f t="shared" si="4"/>
        <v>0</v>
      </c>
      <c r="N57" s="14"/>
      <c r="O57" s="151"/>
    </row>
    <row r="58" spans="1:15">
      <c r="A58" s="151"/>
      <c r="B58" s="14"/>
      <c r="C58" s="14"/>
      <c r="D58" s="306" t="s">
        <v>13</v>
      </c>
      <c r="E58" s="183"/>
      <c r="F58" s="827" t="s">
        <v>99</v>
      </c>
      <c r="G58" s="728"/>
      <c r="H58" s="181"/>
      <c r="I58" s="825"/>
      <c r="J58" s="697"/>
      <c r="K58" s="14"/>
      <c r="L58" s="234">
        <f>IF($F58="",0,(IF(F58="Sonstiges","Individuell prüfen",VLOOKUP(F58,EF!$B:$G,6,FALSE))))</f>
        <v>0</v>
      </c>
      <c r="M58" s="727">
        <f t="shared" si="4"/>
        <v>0</v>
      </c>
      <c r="N58" s="14"/>
      <c r="O58" s="151"/>
    </row>
    <row r="59" spans="1:15">
      <c r="A59" s="151"/>
      <c r="B59" s="14"/>
      <c r="C59" s="14"/>
      <c r="D59" s="306" t="s">
        <v>13</v>
      </c>
      <c r="E59" s="183"/>
      <c r="F59" s="827" t="s">
        <v>99</v>
      </c>
      <c r="G59" s="728"/>
      <c r="H59" s="181"/>
      <c r="I59" s="825"/>
      <c r="J59" s="697"/>
      <c r="K59" s="14"/>
      <c r="L59" s="234">
        <f>IF($F59="",0,(IF(F59="Sonstiges","Individuell prüfen",VLOOKUP(F59,EF!$B:$G,6,FALSE))))</f>
        <v>0</v>
      </c>
      <c r="M59" s="727">
        <f t="shared" si="4"/>
        <v>0</v>
      </c>
      <c r="N59" s="14"/>
      <c r="O59" s="151"/>
    </row>
    <row r="60" spans="1:15">
      <c r="A60" s="151"/>
      <c r="B60" s="14"/>
      <c r="C60" s="14"/>
      <c r="D60" s="306" t="s">
        <v>13</v>
      </c>
      <c r="E60" s="183"/>
      <c r="F60" s="827" t="s">
        <v>99</v>
      </c>
      <c r="G60" s="728"/>
      <c r="H60" s="181"/>
      <c r="I60" s="841"/>
      <c r="J60" s="697"/>
      <c r="K60" s="14"/>
      <c r="L60" s="234">
        <f>IF($F60="",0,(IF(F60="Sonstiges","Individuell prüfen",VLOOKUP(F60,EF!$B:$G,6,FALSE))))</f>
        <v>0</v>
      </c>
      <c r="M60" s="727">
        <f>L60*G60</f>
        <v>0</v>
      </c>
      <c r="N60" s="14"/>
      <c r="O60" s="151"/>
    </row>
    <row r="61" spans="1:15">
      <c r="A61" s="151"/>
      <c r="B61" s="14"/>
      <c r="C61" s="14"/>
      <c r="D61" s="306" t="s">
        <v>13</v>
      </c>
      <c r="E61" s="183"/>
      <c r="F61" s="827" t="s">
        <v>99</v>
      </c>
      <c r="G61" s="728"/>
      <c r="H61" s="181"/>
      <c r="I61" s="841"/>
      <c r="J61" s="697"/>
      <c r="K61" s="14"/>
      <c r="L61" s="234">
        <f>IF($F61="",0,(IF(F61="Sonstiges","Individuell prüfen",VLOOKUP(F61,EF!$B:$G,6,FALSE))))</f>
        <v>0</v>
      </c>
      <c r="M61" s="727">
        <f t="shared" ref="M61:M74" si="5">L61*G61</f>
        <v>0</v>
      </c>
      <c r="N61" s="14"/>
      <c r="O61" s="151"/>
    </row>
    <row r="62" spans="1:15">
      <c r="A62" s="151"/>
      <c r="B62" s="14"/>
      <c r="C62" s="14"/>
      <c r="D62" s="306" t="s">
        <v>13</v>
      </c>
      <c r="E62" s="183"/>
      <c r="F62" s="827" t="s">
        <v>99</v>
      </c>
      <c r="G62" s="728"/>
      <c r="H62" s="181"/>
      <c r="I62" s="841"/>
      <c r="J62" s="697"/>
      <c r="K62" s="14"/>
      <c r="L62" s="234">
        <f>IF($F62="",0,(IF(F62="Sonstiges","Individuell prüfen",VLOOKUP(F62,EF!$B:$G,6,FALSE))))</f>
        <v>0</v>
      </c>
      <c r="M62" s="727">
        <f t="shared" si="5"/>
        <v>0</v>
      </c>
      <c r="N62" s="14"/>
      <c r="O62" s="151"/>
    </row>
    <row r="63" spans="1:15">
      <c r="A63" s="151"/>
      <c r="B63" s="14"/>
      <c r="C63" s="14"/>
      <c r="D63" s="306" t="s">
        <v>13</v>
      </c>
      <c r="E63" s="183"/>
      <c r="F63" s="827" t="s">
        <v>99</v>
      </c>
      <c r="G63" s="728"/>
      <c r="H63" s="181"/>
      <c r="I63" s="841"/>
      <c r="J63" s="697"/>
      <c r="K63" s="14"/>
      <c r="L63" s="234">
        <f>IF($F63="",0,(IF(F63="Sonstiges","Individuell prüfen",VLOOKUP(F63,EF!$B:$G,6,FALSE))))</f>
        <v>0</v>
      </c>
      <c r="M63" s="727">
        <f t="shared" si="5"/>
        <v>0</v>
      </c>
      <c r="N63" s="14"/>
      <c r="O63" s="151"/>
    </row>
    <row r="64" spans="1:15">
      <c r="A64" s="151"/>
      <c r="B64" s="14"/>
      <c r="C64" s="14"/>
      <c r="D64" s="306" t="s">
        <v>13</v>
      </c>
      <c r="E64" s="183"/>
      <c r="F64" s="827" t="s">
        <v>99</v>
      </c>
      <c r="G64" s="728"/>
      <c r="H64" s="181"/>
      <c r="I64" s="825"/>
      <c r="J64" s="697"/>
      <c r="K64" s="14"/>
      <c r="L64" s="234">
        <f>IF($F64="",0,(IF(F64="Sonstiges","Individuell prüfen",VLOOKUP(F64,EF!$B:$G,6,FALSE))))</f>
        <v>0</v>
      </c>
      <c r="M64" s="727">
        <f t="shared" si="5"/>
        <v>0</v>
      </c>
      <c r="N64" s="14"/>
      <c r="O64" s="151"/>
    </row>
    <row r="65" spans="1:15">
      <c r="A65" s="151"/>
      <c r="B65" s="14"/>
      <c r="C65" s="14"/>
      <c r="D65" s="306" t="s">
        <v>13</v>
      </c>
      <c r="E65" s="183"/>
      <c r="F65" s="827" t="s">
        <v>99</v>
      </c>
      <c r="G65" s="728"/>
      <c r="H65" s="181"/>
      <c r="I65" s="825"/>
      <c r="J65" s="697"/>
      <c r="K65" s="14"/>
      <c r="L65" s="234">
        <f>IF($F65="",0,(IF(F65="Sonstiges","Individuell prüfen",VLOOKUP(F65,EF!$B:$G,6,FALSE))))</f>
        <v>0</v>
      </c>
      <c r="M65" s="727">
        <f t="shared" si="5"/>
        <v>0</v>
      </c>
      <c r="N65" s="14"/>
      <c r="O65" s="151"/>
    </row>
    <row r="66" spans="1:15">
      <c r="A66" s="151"/>
      <c r="B66" s="14"/>
      <c r="C66" s="14"/>
      <c r="D66" s="306" t="s">
        <v>13</v>
      </c>
      <c r="E66" s="183"/>
      <c r="F66" s="827" t="s">
        <v>99</v>
      </c>
      <c r="G66" s="728"/>
      <c r="H66" s="181"/>
      <c r="I66" s="825"/>
      <c r="J66" s="697"/>
      <c r="K66" s="14"/>
      <c r="L66" s="234">
        <f>IF($F66="",0,(IF(F66="Sonstiges","Individuell prüfen",VLOOKUP(F66,EF!$B:$G,6,FALSE))))</f>
        <v>0</v>
      </c>
      <c r="M66" s="727">
        <f>L66*G66</f>
        <v>0</v>
      </c>
      <c r="N66" s="14"/>
      <c r="O66" s="151"/>
    </row>
    <row r="67" spans="1:15">
      <c r="A67" s="151"/>
      <c r="B67" s="14"/>
      <c r="C67" s="14"/>
      <c r="D67" s="306" t="s">
        <v>13</v>
      </c>
      <c r="E67" s="183"/>
      <c r="F67" s="827" t="s">
        <v>99</v>
      </c>
      <c r="G67" s="728"/>
      <c r="H67" s="181"/>
      <c r="I67" s="825"/>
      <c r="J67" s="697"/>
      <c r="K67" s="14"/>
      <c r="L67" s="234">
        <f>IF($F67="",0,(IF(F67="Sonstiges","Individuell prüfen",VLOOKUP(F67,EF!$B:$G,6,FALSE))))</f>
        <v>0</v>
      </c>
      <c r="M67" s="727">
        <f t="shared" si="5"/>
        <v>0</v>
      </c>
      <c r="N67" s="14"/>
      <c r="O67" s="151"/>
    </row>
    <row r="68" spans="1:15">
      <c r="A68" s="151"/>
      <c r="B68" s="14"/>
      <c r="C68" s="14"/>
      <c r="D68" s="306" t="s">
        <v>13</v>
      </c>
      <c r="E68" s="183"/>
      <c r="F68" s="827" t="s">
        <v>99</v>
      </c>
      <c r="G68" s="728"/>
      <c r="H68" s="181"/>
      <c r="I68" s="825"/>
      <c r="J68" s="697"/>
      <c r="K68" s="14"/>
      <c r="L68" s="234">
        <f>IF($F68="",0,(IF(F68="Sonstiges","Individuell prüfen",VLOOKUP(F68,EF!$B:$G,6,FALSE))))</f>
        <v>0</v>
      </c>
      <c r="M68" s="727">
        <f t="shared" si="5"/>
        <v>0</v>
      </c>
      <c r="N68" s="14"/>
      <c r="O68" s="151"/>
    </row>
    <row r="69" spans="1:15">
      <c r="A69" s="151"/>
      <c r="B69" s="14"/>
      <c r="C69" s="14"/>
      <c r="D69" s="306" t="s">
        <v>13</v>
      </c>
      <c r="E69" s="183"/>
      <c r="F69" s="827" t="s">
        <v>99</v>
      </c>
      <c r="G69" s="728"/>
      <c r="H69" s="181"/>
      <c r="I69" s="841"/>
      <c r="J69" s="697"/>
      <c r="K69" s="14"/>
      <c r="L69" s="234">
        <f>IF($F69="",0,(IF(F69="Sonstiges","Individuell prüfen",VLOOKUP(F69,EF!$B:$G,6,FALSE))))</f>
        <v>0</v>
      </c>
      <c r="M69" s="727">
        <f t="shared" si="5"/>
        <v>0</v>
      </c>
      <c r="N69" s="14"/>
      <c r="O69" s="151"/>
    </row>
    <row r="70" spans="1:15">
      <c r="A70" s="151"/>
      <c r="B70" s="14"/>
      <c r="C70" s="14"/>
      <c r="D70" s="306" t="s">
        <v>13</v>
      </c>
      <c r="E70" s="183"/>
      <c r="F70" s="827" t="s">
        <v>99</v>
      </c>
      <c r="G70" s="728"/>
      <c r="H70" s="181"/>
      <c r="I70" s="841"/>
      <c r="J70" s="697"/>
      <c r="K70" s="14"/>
      <c r="L70" s="234">
        <f>IF($F70="",0,(IF(F70="Sonstiges","Individuell prüfen",VLOOKUP(F70,EF!$B:$G,6,FALSE))))</f>
        <v>0</v>
      </c>
      <c r="M70" s="727">
        <f t="shared" si="5"/>
        <v>0</v>
      </c>
      <c r="N70" s="14"/>
      <c r="O70" s="151"/>
    </row>
    <row r="71" spans="1:15">
      <c r="A71" s="151"/>
      <c r="B71" s="14"/>
      <c r="C71" s="14"/>
      <c r="D71" s="306" t="s">
        <v>13</v>
      </c>
      <c r="E71" s="183"/>
      <c r="F71" s="827" t="s">
        <v>99</v>
      </c>
      <c r="G71" s="728"/>
      <c r="H71" s="181"/>
      <c r="I71" s="841"/>
      <c r="J71" s="697"/>
      <c r="K71" s="14"/>
      <c r="L71" s="234">
        <f>IF($F71="",0,(IF(F71="Sonstiges","Individuell prüfen",VLOOKUP(F71,EF!$B:$G,6,FALSE))))</f>
        <v>0</v>
      </c>
      <c r="M71" s="727">
        <f t="shared" si="5"/>
        <v>0</v>
      </c>
      <c r="N71" s="14"/>
      <c r="O71" s="151"/>
    </row>
    <row r="72" spans="1:15">
      <c r="A72" s="151"/>
      <c r="B72" s="14"/>
      <c r="C72" s="14"/>
      <c r="D72" s="306" t="s">
        <v>13</v>
      </c>
      <c r="E72" s="183"/>
      <c r="F72" s="827" t="s">
        <v>99</v>
      </c>
      <c r="G72" s="728"/>
      <c r="H72" s="181"/>
      <c r="I72" s="825"/>
      <c r="J72" s="697"/>
      <c r="K72" s="14"/>
      <c r="L72" s="234">
        <f>IF($F72="",0,(IF(F72="Sonstiges","Individuell prüfen",VLOOKUP(F72,EF!$B:$G,6,FALSE))))</f>
        <v>0</v>
      </c>
      <c r="M72" s="727">
        <f t="shared" si="5"/>
        <v>0</v>
      </c>
      <c r="N72" s="14"/>
      <c r="O72" s="151"/>
    </row>
    <row r="73" spans="1:15">
      <c r="A73" s="151"/>
      <c r="B73" s="14"/>
      <c r="C73" s="14"/>
      <c r="D73" s="306" t="s">
        <v>13</v>
      </c>
      <c r="E73" s="183"/>
      <c r="F73" s="827" t="s">
        <v>99</v>
      </c>
      <c r="G73" s="728"/>
      <c r="H73" s="181"/>
      <c r="I73" s="825"/>
      <c r="J73" s="697"/>
      <c r="K73" s="14"/>
      <c r="L73" s="234">
        <f>IF($F73="",0,(IF(F73="Sonstiges","Individuell prüfen",VLOOKUP(F73,EF!$B:$G,6,FALSE))))</f>
        <v>0</v>
      </c>
      <c r="M73" s="727">
        <f t="shared" si="5"/>
        <v>0</v>
      </c>
      <c r="N73" s="14"/>
      <c r="O73" s="151"/>
    </row>
    <row r="74" spans="1:15">
      <c r="A74" s="151"/>
      <c r="B74" s="14"/>
      <c r="C74" s="14"/>
      <c r="D74" s="306" t="s">
        <v>13</v>
      </c>
      <c r="E74" s="183"/>
      <c r="F74" s="827" t="s">
        <v>99</v>
      </c>
      <c r="G74" s="728"/>
      <c r="H74" s="181"/>
      <c r="I74" s="825"/>
      <c r="J74" s="697"/>
      <c r="K74" s="14"/>
      <c r="L74" s="234">
        <f>IF($F74="",0,(IF(F74="Sonstiges","Individuell prüfen",VLOOKUP(F74,EF!$B:$G,6,FALSE))))</f>
        <v>0</v>
      </c>
      <c r="M74" s="727">
        <f t="shared" si="5"/>
        <v>0</v>
      </c>
      <c r="N74" s="14"/>
      <c r="O74" s="151"/>
    </row>
    <row r="75" spans="1:15">
      <c r="A75" s="151"/>
      <c r="B75" s="14"/>
      <c r="C75" s="14"/>
      <c r="D75" s="306" t="s">
        <v>13</v>
      </c>
      <c r="E75" s="183"/>
      <c r="F75" s="827" t="s">
        <v>99</v>
      </c>
      <c r="G75" s="728"/>
      <c r="H75" s="181"/>
      <c r="I75" s="825"/>
      <c r="J75" s="697"/>
      <c r="K75" s="14"/>
      <c r="L75" s="234">
        <f>IF($F75="",0,(IF(F75="Sonstiges","Individuell prüfen",VLOOKUP(F75,EF!$B:$G,6,FALSE))))</f>
        <v>0</v>
      </c>
      <c r="M75" s="727">
        <f>L75*G75</f>
        <v>0</v>
      </c>
      <c r="N75" s="14"/>
      <c r="O75" s="151"/>
    </row>
    <row r="76" spans="1:15" ht="15" thickBot="1">
      <c r="A76" s="151"/>
      <c r="B76" s="14"/>
      <c r="C76" s="14"/>
      <c r="D76" s="295" t="s">
        <v>13</v>
      </c>
      <c r="E76" s="59"/>
      <c r="F76" s="63" t="s">
        <v>99</v>
      </c>
      <c r="G76" s="229"/>
      <c r="H76" s="67"/>
      <c r="I76" s="36"/>
      <c r="J76" s="68"/>
      <c r="K76" s="14"/>
      <c r="L76" s="235">
        <f>IF($F76="",0,(IF(F76="Sonstiges","Individuell prüfen",VLOOKUP(F76,EF!$B:$G,6,FALSE))))</f>
        <v>0</v>
      </c>
      <c r="M76" s="727">
        <f>L76*G76</f>
        <v>0</v>
      </c>
      <c r="N76" s="14"/>
      <c r="O76" s="151"/>
    </row>
    <row r="77" spans="1:15" ht="15" thickBot="1">
      <c r="A77" s="151"/>
      <c r="B77" s="14"/>
      <c r="C77" s="14"/>
      <c r="D77" s="14"/>
      <c r="E77" s="90"/>
      <c r="F77" s="14"/>
      <c r="G77" s="14"/>
      <c r="H77" s="14"/>
      <c r="I77" s="14"/>
      <c r="J77" s="14"/>
      <c r="K77" s="14"/>
      <c r="L77" s="14"/>
      <c r="M77" s="1034">
        <f>SUM(M45:M76)</f>
        <v>0</v>
      </c>
      <c r="N77" s="14"/>
      <c r="O77" s="151"/>
    </row>
    <row r="78" spans="1:15">
      <c r="A78" s="151"/>
      <c r="B78" s="14"/>
      <c r="C78" s="14"/>
      <c r="D78" s="14"/>
      <c r="E78" s="90"/>
      <c r="F78" s="14"/>
      <c r="G78" s="14"/>
      <c r="H78" s="14"/>
      <c r="I78" s="14"/>
      <c r="J78" s="14"/>
      <c r="K78" s="14"/>
      <c r="L78" s="14"/>
      <c r="M78" s="14"/>
      <c r="N78" s="14"/>
      <c r="O78" s="151"/>
    </row>
    <row r="79" spans="1:15" ht="20.100000000000001" customHeight="1">
      <c r="A79" s="151"/>
      <c r="B79" s="151"/>
      <c r="C79" s="151"/>
      <c r="D79" s="151"/>
      <c r="E79" s="151"/>
      <c r="F79" s="151"/>
      <c r="G79" s="151"/>
      <c r="H79" s="151"/>
      <c r="I79" s="151"/>
      <c r="J79" s="151"/>
      <c r="K79" s="151"/>
      <c r="L79" s="151"/>
      <c r="M79" s="151"/>
      <c r="N79" s="151"/>
      <c r="O79" s="135" t="str">
        <f>Bedienungshinweise!$K$19</f>
        <v>FutureCamp Climate 2022</v>
      </c>
    </row>
  </sheetData>
  <sheetProtection sheet="1" objects="1" scenarios="1"/>
  <mergeCells count="6">
    <mergeCell ref="C7:K7"/>
    <mergeCell ref="D43:K43"/>
    <mergeCell ref="C3:M3"/>
    <mergeCell ref="C4:M4"/>
    <mergeCell ref="C5:M5"/>
    <mergeCell ref="C6:M6"/>
  </mergeCells>
  <dataValidations count="2">
    <dataValidation type="list" allowBlank="1" showInputMessage="1" showErrorMessage="1" sqref="H41:H42">
      <formula1>$Q$9:$Q$14</formula1>
    </dataValidation>
    <dataValidation type="list" allowBlank="1" showInputMessage="1" showErrorMessage="1" sqref="F41:F42">
      <formula1>$P$9:$P$40</formula1>
    </dataValidation>
  </dataValidations>
  <printOptions horizontalCentered="1" verticalCentered="1"/>
  <pageMargins left="0.39370078740157483" right="0.39370078740157483" top="0.39370078740157483" bottom="0.39370078740157483" header="0.19685039370078741" footer="0.19685039370078741"/>
  <pageSetup paperSize="9" scale="38"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Dropdown!$G$3:$G$4</xm:f>
          </x14:formula1>
          <xm:sqref>E9:E40 E45:E76</xm:sqref>
        </x14:dataValidation>
        <x14:dataValidation type="list" allowBlank="1" showInputMessage="1" showErrorMessage="1">
          <x14:formula1>
            <xm:f>EF!$B$58:$B$67</xm:f>
          </x14:formula1>
          <xm:sqref>F9:F40</xm:sqref>
        </x14:dataValidation>
        <x14:dataValidation type="list" allowBlank="1" showInputMessage="1" showErrorMessage="1">
          <x14:formula1>
            <xm:f>'Projekt-Info'!$C$12:$C$17</xm:f>
          </x14:formula1>
          <xm:sqref>D45:D76 D9:D40</xm:sqref>
        </x14:dataValidation>
        <x14:dataValidation type="list" allowBlank="1" showInputMessage="1" showErrorMessage="1">
          <x14:formula1>
            <xm:f>EF!$B$69:$B$102</xm:f>
          </x14:formula1>
          <xm:sqref>F45:F76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N64"/>
  <sheetViews>
    <sheetView topLeftCell="A2" zoomScale="90" zoomScaleNormal="90" workbookViewId="0">
      <selection activeCell="K13" sqref="K13"/>
    </sheetView>
  </sheetViews>
  <sheetFormatPr baseColWidth="10" defaultColWidth="10.875" defaultRowHeight="14.25" outlineLevelCol="1"/>
  <cols>
    <col min="1" max="1" width="3.625" style="19" customWidth="1"/>
    <col min="2" max="2" width="8.625" style="19" customWidth="1"/>
    <col min="3" max="3" width="4.375" style="19" customWidth="1"/>
    <col min="4" max="4" width="14.375" style="19" customWidth="1"/>
    <col min="5" max="5" width="30.875" style="19" customWidth="1"/>
    <col min="6" max="6" width="15.5" style="19" customWidth="1"/>
    <col min="7" max="7" width="10.875" style="19"/>
    <col min="8" max="8" width="23.875" style="19" customWidth="1" outlineLevel="1"/>
    <col min="9" max="9" width="29.375" style="19" customWidth="1" outlineLevel="1"/>
    <col min="10" max="10" width="27.125" style="19" customWidth="1" outlineLevel="1"/>
    <col min="11" max="11" width="22.75" style="19" customWidth="1"/>
    <col min="12" max="12" width="17.875" style="19" customWidth="1"/>
    <col min="13" max="13" width="8.625" style="19" customWidth="1"/>
    <col min="14" max="14" width="3.625" style="19" customWidth="1"/>
    <col min="15" max="16384" width="10.875" style="19"/>
  </cols>
  <sheetData>
    <row r="1" spans="1:14" ht="20.100000000000001" customHeight="1">
      <c r="A1" s="151"/>
      <c r="B1" s="151"/>
      <c r="C1" s="151"/>
      <c r="D1" s="151"/>
      <c r="E1" s="151"/>
      <c r="F1" s="151"/>
      <c r="G1" s="151"/>
      <c r="H1" s="151"/>
      <c r="I1" s="151"/>
      <c r="J1" s="151"/>
      <c r="K1" s="151"/>
      <c r="L1" s="151"/>
      <c r="M1" s="151"/>
      <c r="N1" s="151"/>
    </row>
    <row r="2" spans="1:14" ht="21.75" customHeight="1">
      <c r="A2" s="151"/>
      <c r="B2" s="14"/>
      <c r="C2" s="14"/>
      <c r="D2" s="14"/>
      <c r="E2" s="48"/>
      <c r="F2" s="48"/>
      <c r="G2" s="48"/>
      <c r="H2" s="48"/>
      <c r="I2" s="50"/>
      <c r="J2" s="669"/>
      <c r="K2" s="669"/>
      <c r="L2" s="48"/>
      <c r="M2" s="272">
        <f>Ref_Firma</f>
        <v>0</v>
      </c>
      <c r="N2" s="151"/>
    </row>
    <row r="3" spans="1:14" ht="23.25">
      <c r="A3" s="151"/>
      <c r="B3" s="14"/>
      <c r="C3" s="1291" t="s">
        <v>212</v>
      </c>
      <c r="D3" s="1291"/>
      <c r="E3" s="1291"/>
      <c r="F3" s="1291"/>
      <c r="G3" s="1291"/>
      <c r="H3" s="1291"/>
      <c r="I3" s="1291"/>
      <c r="J3" s="1291"/>
      <c r="K3" s="669"/>
      <c r="L3" s="48"/>
      <c r="M3" s="272">
        <f>Ref_Berichtsjahr</f>
        <v>0</v>
      </c>
      <c r="N3" s="151"/>
    </row>
    <row r="4" spans="1:14" ht="14.65" customHeight="1">
      <c r="A4" s="151"/>
      <c r="B4" s="48"/>
      <c r="C4" s="1291"/>
      <c r="D4" s="1291"/>
      <c r="E4" s="1291"/>
      <c r="F4" s="1291"/>
      <c r="G4" s="1291"/>
      <c r="H4" s="1291"/>
      <c r="I4" s="1291"/>
      <c r="J4" s="1291"/>
      <c r="K4" s="49"/>
      <c r="L4" s="48"/>
      <c r="M4" s="49"/>
      <c r="N4" s="151"/>
    </row>
    <row r="5" spans="1:14" ht="33.6" customHeight="1">
      <c r="A5" s="151"/>
      <c r="B5" s="48"/>
      <c r="C5" s="1297" t="s">
        <v>87</v>
      </c>
      <c r="D5" s="1297"/>
      <c r="E5" s="1297"/>
      <c r="F5" s="1297"/>
      <c r="G5" s="1297"/>
      <c r="H5" s="1297"/>
      <c r="I5" s="1297"/>
      <c r="J5" s="1297"/>
      <c r="K5" s="51"/>
      <c r="L5" s="51"/>
      <c r="M5" s="51"/>
      <c r="N5" s="151"/>
    </row>
    <row r="6" spans="1:14" ht="13.15" customHeight="1" thickBot="1">
      <c r="A6" s="151"/>
      <c r="B6" s="48"/>
      <c r="C6" s="1291"/>
      <c r="D6" s="1291"/>
      <c r="E6" s="1291"/>
      <c r="F6" s="1291"/>
      <c r="G6" s="1291"/>
      <c r="H6" s="1291"/>
      <c r="I6" s="1291"/>
      <c r="J6" s="1291"/>
      <c r="K6" s="48"/>
      <c r="L6" s="48"/>
      <c r="M6" s="48"/>
      <c r="N6" s="151"/>
    </row>
    <row r="7" spans="1:14" ht="24.6" customHeight="1">
      <c r="A7" s="151"/>
      <c r="B7" s="48"/>
      <c r="C7" s="1322" t="s">
        <v>213</v>
      </c>
      <c r="D7" s="1322"/>
      <c r="E7" s="1322"/>
      <c r="F7" s="1322"/>
      <c r="G7" s="1322"/>
      <c r="H7" s="1322"/>
      <c r="I7" s="1322"/>
      <c r="J7" s="1323"/>
      <c r="K7" s="1342" t="s">
        <v>90</v>
      </c>
      <c r="L7" s="1342" t="s">
        <v>91</v>
      </c>
      <c r="M7" s="48"/>
      <c r="N7" s="151"/>
    </row>
    <row r="8" spans="1:14" ht="23.25">
      <c r="A8" s="151"/>
      <c r="B8" s="48"/>
      <c r="C8" s="1347" t="s">
        <v>214</v>
      </c>
      <c r="D8" s="1347"/>
      <c r="E8" s="1347"/>
      <c r="F8" s="1347"/>
      <c r="G8" s="1347"/>
      <c r="H8" s="1347"/>
      <c r="I8" s="1347"/>
      <c r="J8" s="1348"/>
      <c r="K8" s="1343"/>
      <c r="L8" s="1345"/>
      <c r="M8" s="14"/>
      <c r="N8" s="151"/>
    </row>
    <row r="9" spans="1:14" ht="23.25">
      <c r="A9" s="151"/>
      <c r="B9" s="48"/>
      <c r="C9" s="1322" t="s">
        <v>215</v>
      </c>
      <c r="D9" s="1322"/>
      <c r="E9" s="1322"/>
      <c r="F9" s="1322"/>
      <c r="G9" s="1322"/>
      <c r="H9" s="1322"/>
      <c r="I9" s="1322"/>
      <c r="J9" s="1323"/>
      <c r="K9" s="1343"/>
      <c r="L9" s="1345"/>
      <c r="M9" s="14"/>
      <c r="N9" s="151"/>
    </row>
    <row r="10" spans="1:14" ht="24" thickBot="1">
      <c r="A10" s="151"/>
      <c r="B10" s="48"/>
      <c r="C10" s="1322" t="s">
        <v>216</v>
      </c>
      <c r="D10" s="1322"/>
      <c r="E10" s="1322"/>
      <c r="F10" s="1322"/>
      <c r="G10" s="1322"/>
      <c r="H10" s="1322"/>
      <c r="I10" s="1322"/>
      <c r="J10" s="1323"/>
      <c r="K10" s="1344"/>
      <c r="L10" s="1346"/>
      <c r="M10" s="14"/>
      <c r="N10" s="151"/>
    </row>
    <row r="11" spans="1:14" ht="15" thickBot="1">
      <c r="A11" s="151"/>
      <c r="B11" s="14"/>
      <c r="C11" s="14"/>
      <c r="D11" s="14"/>
      <c r="E11" s="14"/>
      <c r="F11" s="14"/>
      <c r="G11" s="14"/>
      <c r="H11" s="14"/>
      <c r="I11" s="14"/>
      <c r="J11" s="14"/>
      <c r="K11" s="15"/>
      <c r="L11" s="15"/>
      <c r="M11" s="14"/>
      <c r="N11" s="151"/>
    </row>
    <row r="12" spans="1:14" ht="67.5" customHeight="1" thickBot="1">
      <c r="A12" s="151"/>
      <c r="B12" s="14"/>
      <c r="C12" s="14"/>
      <c r="D12" s="291" t="s">
        <v>92</v>
      </c>
      <c r="E12" s="240" t="s">
        <v>217</v>
      </c>
      <c r="F12" s="241" t="s">
        <v>218</v>
      </c>
      <c r="G12" s="292" t="s">
        <v>33</v>
      </c>
      <c r="H12" s="276" t="s">
        <v>96</v>
      </c>
      <c r="I12" s="242" t="s">
        <v>97</v>
      </c>
      <c r="J12" s="277" t="s">
        <v>98</v>
      </c>
      <c r="K12" s="333" t="s">
        <v>32</v>
      </c>
      <c r="L12" s="72" t="s">
        <v>32</v>
      </c>
      <c r="M12" s="14"/>
      <c r="N12" s="151"/>
    </row>
    <row r="13" spans="1:14">
      <c r="A13" s="151"/>
      <c r="B13" s="14"/>
      <c r="C13" s="14"/>
      <c r="D13" s="294" t="s">
        <v>13</v>
      </c>
      <c r="E13" s="31" t="s">
        <v>99</v>
      </c>
      <c r="F13" s="82"/>
      <c r="G13" s="334" t="s">
        <v>219</v>
      </c>
      <c r="H13" s="186"/>
      <c r="I13" s="83"/>
      <c r="J13" s="84"/>
      <c r="K13" s="335">
        <f>IF(E13="",0,(IF(E13="Sonstiges","Individuell prüfen",VLOOKUP(E13,EF!B:G,6,FALSE))))</f>
        <v>0</v>
      </c>
      <c r="L13" s="270">
        <f t="shared" ref="L13:L22" si="0">K13*F13</f>
        <v>0</v>
      </c>
      <c r="M13" s="14"/>
      <c r="N13" s="151"/>
    </row>
    <row r="14" spans="1:14">
      <c r="A14" s="151"/>
      <c r="B14" s="14"/>
      <c r="C14" s="14"/>
      <c r="D14" s="306" t="s">
        <v>13</v>
      </c>
      <c r="E14" s="837" t="s">
        <v>99</v>
      </c>
      <c r="F14" s="840"/>
      <c r="G14" s="721" t="s">
        <v>219</v>
      </c>
      <c r="H14" s="181"/>
      <c r="I14" s="836"/>
      <c r="J14" s="697"/>
      <c r="K14" s="722">
        <f>IF(E14="",0,(IF(E14="Sonstiges","Individuell prüfen",VLOOKUP(E14,EF!B:G,6,FALSE))))</f>
        <v>0</v>
      </c>
      <c r="L14" s="224">
        <f t="shared" si="0"/>
        <v>0</v>
      </c>
      <c r="M14" s="14"/>
      <c r="N14" s="151"/>
    </row>
    <row r="15" spans="1:14">
      <c r="A15" s="151"/>
      <c r="B15" s="14"/>
      <c r="C15" s="14"/>
      <c r="D15" s="306" t="s">
        <v>13</v>
      </c>
      <c r="E15" s="837" t="s">
        <v>99</v>
      </c>
      <c r="F15" s="840"/>
      <c r="G15" s="721" t="s">
        <v>219</v>
      </c>
      <c r="H15" s="181"/>
      <c r="I15" s="836"/>
      <c r="J15" s="697"/>
      <c r="K15" s="722">
        <f>IF(E15="",0,(IF(E15="Sonstiges","Individuell prüfen",VLOOKUP(E15,EF!B:G,6,FALSE))))</f>
        <v>0</v>
      </c>
      <c r="L15" s="224">
        <f>K15*F15</f>
        <v>0</v>
      </c>
      <c r="M15" s="14"/>
      <c r="N15" s="151"/>
    </row>
    <row r="16" spans="1:14">
      <c r="A16" s="151"/>
      <c r="B16" s="14"/>
      <c r="C16" s="14"/>
      <c r="D16" s="306" t="s">
        <v>13</v>
      </c>
      <c r="E16" s="837" t="s">
        <v>99</v>
      </c>
      <c r="F16" s="840"/>
      <c r="G16" s="721" t="s">
        <v>219</v>
      </c>
      <c r="H16" s="181"/>
      <c r="I16" s="836"/>
      <c r="J16" s="697"/>
      <c r="K16" s="722">
        <f>IF(E16="",0,(IF(E16="Sonstiges","Individuell prüfen",VLOOKUP(E16,EF!B:G,6,FALSE))))</f>
        <v>0</v>
      </c>
      <c r="L16" s="224">
        <f t="shared" si="0"/>
        <v>0</v>
      </c>
      <c r="M16" s="14"/>
      <c r="N16" s="151"/>
    </row>
    <row r="17" spans="1:14">
      <c r="A17" s="151"/>
      <c r="B17" s="14"/>
      <c r="C17" s="14"/>
      <c r="D17" s="306" t="s">
        <v>13</v>
      </c>
      <c r="E17" s="837" t="s">
        <v>99</v>
      </c>
      <c r="F17" s="840"/>
      <c r="G17" s="721" t="s">
        <v>219</v>
      </c>
      <c r="H17" s="181"/>
      <c r="I17" s="836"/>
      <c r="J17" s="697"/>
      <c r="K17" s="722">
        <f>IF(E17="",0,(IF(E17="Sonstiges","Individuell prüfen",VLOOKUP(E17,EF!B:G,6,FALSE))))</f>
        <v>0</v>
      </c>
      <c r="L17" s="224">
        <f t="shared" si="0"/>
        <v>0</v>
      </c>
      <c r="M17" s="14"/>
      <c r="N17" s="151"/>
    </row>
    <row r="18" spans="1:14">
      <c r="A18" s="151"/>
      <c r="B18" s="14"/>
      <c r="C18" s="14"/>
      <c r="D18" s="306" t="s">
        <v>13</v>
      </c>
      <c r="E18" s="837" t="s">
        <v>99</v>
      </c>
      <c r="F18" s="840"/>
      <c r="G18" s="721" t="s">
        <v>219</v>
      </c>
      <c r="H18" s="181"/>
      <c r="I18" s="836"/>
      <c r="J18" s="697"/>
      <c r="K18" s="722">
        <f>IF(E18="",0,(IF(E18="Sonstiges","Individuell prüfen",VLOOKUP(E18,EF!B:G,6,FALSE))))</f>
        <v>0</v>
      </c>
      <c r="L18" s="224">
        <f t="shared" si="0"/>
        <v>0</v>
      </c>
      <c r="M18" s="14"/>
      <c r="N18" s="151"/>
    </row>
    <row r="19" spans="1:14">
      <c r="A19" s="151"/>
      <c r="B19" s="14"/>
      <c r="C19" s="14"/>
      <c r="D19" s="306" t="s">
        <v>13</v>
      </c>
      <c r="E19" s="837" t="s">
        <v>99</v>
      </c>
      <c r="F19" s="840"/>
      <c r="G19" s="721" t="s">
        <v>219</v>
      </c>
      <c r="H19" s="181"/>
      <c r="I19" s="836"/>
      <c r="J19" s="697"/>
      <c r="K19" s="722">
        <f>IF(E19="",0,(IF(E19="Sonstiges","Individuell prüfen",VLOOKUP(E19,EF!B:G,6,FALSE))))</f>
        <v>0</v>
      </c>
      <c r="L19" s="224">
        <f t="shared" si="0"/>
        <v>0</v>
      </c>
      <c r="M19" s="14"/>
      <c r="N19" s="151"/>
    </row>
    <row r="20" spans="1:14">
      <c r="A20" s="151"/>
      <c r="B20" s="14"/>
      <c r="C20" s="14"/>
      <c r="D20" s="306" t="s">
        <v>13</v>
      </c>
      <c r="E20" s="837" t="s">
        <v>99</v>
      </c>
      <c r="F20" s="840"/>
      <c r="G20" s="721" t="s">
        <v>219</v>
      </c>
      <c r="H20" s="181"/>
      <c r="I20" s="825"/>
      <c r="J20" s="697"/>
      <c r="K20" s="722">
        <f>IF(E20="",0,(IF(E20="Sonstiges","Individuell prüfen",VLOOKUP(E20,EF!B:G,6,FALSE))))</f>
        <v>0</v>
      </c>
      <c r="L20" s="224">
        <f t="shared" si="0"/>
        <v>0</v>
      </c>
      <c r="M20" s="14"/>
      <c r="N20" s="151"/>
    </row>
    <row r="21" spans="1:14">
      <c r="A21" s="151"/>
      <c r="B21" s="14"/>
      <c r="C21" s="14"/>
      <c r="D21" s="306" t="s">
        <v>13</v>
      </c>
      <c r="E21" s="837" t="s">
        <v>99</v>
      </c>
      <c r="F21" s="840"/>
      <c r="G21" s="721" t="s">
        <v>219</v>
      </c>
      <c r="H21" s="181"/>
      <c r="I21" s="836"/>
      <c r="J21" s="697"/>
      <c r="K21" s="722">
        <f>IF(E21="",0,(IF(E21="Sonstiges","Individuell prüfen",VLOOKUP(E21,EF!B:G,6,FALSE))))</f>
        <v>0</v>
      </c>
      <c r="L21" s="224">
        <f t="shared" si="0"/>
        <v>0</v>
      </c>
      <c r="M21" s="14"/>
      <c r="N21" s="151"/>
    </row>
    <row r="22" spans="1:14">
      <c r="A22" s="151"/>
      <c r="B22" s="14"/>
      <c r="C22" s="14"/>
      <c r="D22" s="306" t="s">
        <v>13</v>
      </c>
      <c r="E22" s="837" t="s">
        <v>99</v>
      </c>
      <c r="F22" s="840"/>
      <c r="G22" s="721" t="s">
        <v>219</v>
      </c>
      <c r="H22" s="181"/>
      <c r="I22" s="836"/>
      <c r="J22" s="697"/>
      <c r="K22" s="722">
        <f>IF(E22="",0,(IF(E22="Sonstiges","Individuell prüfen",VLOOKUP(E22,EF!B:G,6,FALSE))))</f>
        <v>0</v>
      </c>
      <c r="L22" s="224">
        <f t="shared" si="0"/>
        <v>0</v>
      </c>
      <c r="M22" s="14"/>
      <c r="N22" s="151"/>
    </row>
    <row r="23" spans="1:14">
      <c r="A23" s="151"/>
      <c r="B23" s="14"/>
      <c r="C23" s="14"/>
      <c r="D23" s="306" t="s">
        <v>13</v>
      </c>
      <c r="E23" s="837" t="s">
        <v>99</v>
      </c>
      <c r="F23" s="840"/>
      <c r="G23" s="721" t="s">
        <v>219</v>
      </c>
      <c r="H23" s="181"/>
      <c r="I23" s="836"/>
      <c r="J23" s="697"/>
      <c r="K23" s="722">
        <f>IF(E23="",0,(IF(E23="Sonstiges","Individuell prüfen",VLOOKUP(E23,EF!B:G,6,FALSE))))</f>
        <v>0</v>
      </c>
      <c r="L23" s="224">
        <f t="shared" ref="L23:L47" si="1">K23*F23</f>
        <v>0</v>
      </c>
      <c r="M23" s="14"/>
      <c r="N23" s="151"/>
    </row>
    <row r="24" spans="1:14">
      <c r="A24" s="151"/>
      <c r="B24" s="14"/>
      <c r="C24" s="14"/>
      <c r="D24" s="306" t="s">
        <v>13</v>
      </c>
      <c r="E24" s="837" t="s">
        <v>99</v>
      </c>
      <c r="F24" s="840"/>
      <c r="G24" s="721" t="s">
        <v>219</v>
      </c>
      <c r="H24" s="181"/>
      <c r="I24" s="836"/>
      <c r="J24" s="697"/>
      <c r="K24" s="722">
        <f>IF(E24="",0,(IF(E24="Sonstiges","Individuell prüfen",VLOOKUP(E24,EF!B:G,6,FALSE))))</f>
        <v>0</v>
      </c>
      <c r="L24" s="224">
        <f t="shared" si="1"/>
        <v>0</v>
      </c>
      <c r="M24" s="14"/>
      <c r="N24" s="151"/>
    </row>
    <row r="25" spans="1:14">
      <c r="A25" s="151"/>
      <c r="B25" s="14"/>
      <c r="C25" s="14"/>
      <c r="D25" s="306" t="s">
        <v>13</v>
      </c>
      <c r="E25" s="837" t="s">
        <v>99</v>
      </c>
      <c r="F25" s="840"/>
      <c r="G25" s="721" t="s">
        <v>219</v>
      </c>
      <c r="H25" s="181"/>
      <c r="I25" s="836"/>
      <c r="J25" s="697"/>
      <c r="K25" s="722">
        <f>IF(E25="",0,(IF(E25="Sonstiges","Individuell prüfen",VLOOKUP(E25,EF!B:G,6,FALSE))))</f>
        <v>0</v>
      </c>
      <c r="L25" s="224">
        <f t="shared" si="1"/>
        <v>0</v>
      </c>
      <c r="M25" s="14"/>
      <c r="N25" s="151"/>
    </row>
    <row r="26" spans="1:14">
      <c r="A26" s="151"/>
      <c r="B26" s="14"/>
      <c r="C26" s="14"/>
      <c r="D26" s="306" t="s">
        <v>13</v>
      </c>
      <c r="E26" s="837" t="s">
        <v>99</v>
      </c>
      <c r="F26" s="840"/>
      <c r="G26" s="721" t="s">
        <v>219</v>
      </c>
      <c r="H26" s="181"/>
      <c r="I26" s="825"/>
      <c r="J26" s="697"/>
      <c r="K26" s="722">
        <f>IF(E26="",0,(IF(E26="Sonstiges","Individuell prüfen",VLOOKUP(E26,EF!B:G,6,FALSE))))</f>
        <v>0</v>
      </c>
      <c r="L26" s="224">
        <f t="shared" si="1"/>
        <v>0</v>
      </c>
      <c r="M26" s="14"/>
      <c r="N26" s="151"/>
    </row>
    <row r="27" spans="1:14">
      <c r="A27" s="151"/>
      <c r="B27" s="14"/>
      <c r="C27" s="14"/>
      <c r="D27" s="306" t="s">
        <v>13</v>
      </c>
      <c r="E27" s="837" t="s">
        <v>99</v>
      </c>
      <c r="F27" s="840"/>
      <c r="G27" s="721" t="s">
        <v>219</v>
      </c>
      <c r="H27" s="181"/>
      <c r="I27" s="836"/>
      <c r="J27" s="697"/>
      <c r="K27" s="722">
        <f>IF(E27="",0,(IF(E27="Sonstiges","Individuell prüfen",VLOOKUP(E27,EF!B:G,6,FALSE))))</f>
        <v>0</v>
      </c>
      <c r="L27" s="224">
        <f t="shared" ref="L27:L35" si="2">K27*F27</f>
        <v>0</v>
      </c>
      <c r="M27" s="14"/>
      <c r="N27" s="151"/>
    </row>
    <row r="28" spans="1:14">
      <c r="A28" s="151"/>
      <c r="B28" s="14"/>
      <c r="C28" s="14"/>
      <c r="D28" s="306" t="s">
        <v>13</v>
      </c>
      <c r="E28" s="837" t="s">
        <v>99</v>
      </c>
      <c r="F28" s="840"/>
      <c r="G28" s="721" t="s">
        <v>219</v>
      </c>
      <c r="H28" s="181"/>
      <c r="I28" s="836"/>
      <c r="J28" s="697"/>
      <c r="K28" s="722">
        <f>IF(E28="",0,(IF(E28="Sonstiges","Individuell prüfen",VLOOKUP(E28,EF!B:G,6,FALSE))))</f>
        <v>0</v>
      </c>
      <c r="L28" s="224">
        <f t="shared" si="2"/>
        <v>0</v>
      </c>
      <c r="M28" s="14"/>
      <c r="N28" s="151"/>
    </row>
    <row r="29" spans="1:14">
      <c r="A29" s="151"/>
      <c r="B29" s="14"/>
      <c r="C29" s="14"/>
      <c r="D29" s="306" t="s">
        <v>13</v>
      </c>
      <c r="E29" s="837" t="s">
        <v>99</v>
      </c>
      <c r="F29" s="840"/>
      <c r="G29" s="721" t="s">
        <v>219</v>
      </c>
      <c r="H29" s="181"/>
      <c r="I29" s="836"/>
      <c r="J29" s="697"/>
      <c r="K29" s="722">
        <f>IF(E29="",0,(IF(E29="Sonstiges","Individuell prüfen",VLOOKUP(E29,EF!B:G,6,FALSE))))</f>
        <v>0</v>
      </c>
      <c r="L29" s="224">
        <f t="shared" si="2"/>
        <v>0</v>
      </c>
      <c r="M29" s="14"/>
      <c r="N29" s="151"/>
    </row>
    <row r="30" spans="1:14">
      <c r="A30" s="151"/>
      <c r="B30" s="14"/>
      <c r="C30" s="14"/>
      <c r="D30" s="306" t="s">
        <v>13</v>
      </c>
      <c r="E30" s="837" t="s">
        <v>99</v>
      </c>
      <c r="F30" s="840"/>
      <c r="G30" s="721" t="s">
        <v>219</v>
      </c>
      <c r="H30" s="181"/>
      <c r="I30" s="836"/>
      <c r="J30" s="697"/>
      <c r="K30" s="722">
        <f>IF(E30="",0,(IF(E30="Sonstiges","Individuell prüfen",VLOOKUP(E30,EF!B:G,6,FALSE))))</f>
        <v>0</v>
      </c>
      <c r="L30" s="224">
        <f t="shared" si="2"/>
        <v>0</v>
      </c>
      <c r="M30" s="14"/>
      <c r="N30" s="151"/>
    </row>
    <row r="31" spans="1:14">
      <c r="A31" s="151"/>
      <c r="B31" s="14"/>
      <c r="C31" s="14"/>
      <c r="D31" s="306" t="s">
        <v>13</v>
      </c>
      <c r="E31" s="837" t="s">
        <v>99</v>
      </c>
      <c r="F31" s="840"/>
      <c r="G31" s="721" t="s">
        <v>219</v>
      </c>
      <c r="H31" s="181"/>
      <c r="I31" s="836"/>
      <c r="J31" s="697"/>
      <c r="K31" s="722">
        <f>IF(E31="",0,(IF(E31="Sonstiges","Individuell prüfen",VLOOKUP(E31,EF!B:G,6,FALSE))))</f>
        <v>0</v>
      </c>
      <c r="L31" s="224">
        <f t="shared" si="2"/>
        <v>0</v>
      </c>
      <c r="M31" s="14"/>
      <c r="N31" s="151"/>
    </row>
    <row r="32" spans="1:14">
      <c r="A32" s="151"/>
      <c r="B32" s="14"/>
      <c r="C32" s="14"/>
      <c r="D32" s="306" t="s">
        <v>13</v>
      </c>
      <c r="E32" s="837" t="s">
        <v>99</v>
      </c>
      <c r="F32" s="840"/>
      <c r="G32" s="721" t="s">
        <v>219</v>
      </c>
      <c r="H32" s="181"/>
      <c r="I32" s="836"/>
      <c r="J32" s="697"/>
      <c r="K32" s="722">
        <f>IF(E32="",0,(IF(E32="Sonstiges","Individuell prüfen",VLOOKUP(E32,EF!B:G,6,FALSE))))</f>
        <v>0</v>
      </c>
      <c r="L32" s="224">
        <f t="shared" si="2"/>
        <v>0</v>
      </c>
      <c r="M32" s="14"/>
      <c r="N32" s="151"/>
    </row>
    <row r="33" spans="1:14">
      <c r="A33" s="151"/>
      <c r="B33" s="14"/>
      <c r="C33" s="14"/>
      <c r="D33" s="306" t="s">
        <v>13</v>
      </c>
      <c r="E33" s="837" t="s">
        <v>99</v>
      </c>
      <c r="F33" s="840"/>
      <c r="G33" s="721" t="s">
        <v>219</v>
      </c>
      <c r="H33" s="181"/>
      <c r="I33" s="836"/>
      <c r="J33" s="697"/>
      <c r="K33" s="722">
        <f>IF(E33="",0,(IF(E33="Sonstiges","Individuell prüfen",VLOOKUP(E33,EF!B:G,6,FALSE))))</f>
        <v>0</v>
      </c>
      <c r="L33" s="224">
        <f t="shared" si="2"/>
        <v>0</v>
      </c>
      <c r="M33" s="14"/>
      <c r="N33" s="151"/>
    </row>
    <row r="34" spans="1:14">
      <c r="A34" s="151"/>
      <c r="B34" s="14"/>
      <c r="C34" s="14"/>
      <c r="D34" s="306" t="s">
        <v>13</v>
      </c>
      <c r="E34" s="837" t="s">
        <v>99</v>
      </c>
      <c r="F34" s="840"/>
      <c r="G34" s="721" t="s">
        <v>219</v>
      </c>
      <c r="H34" s="181"/>
      <c r="I34" s="836"/>
      <c r="J34" s="697"/>
      <c r="K34" s="722">
        <f>IF(E34="",0,(IF(E34="Sonstiges","Individuell prüfen",VLOOKUP(E34,EF!B:G,6,FALSE))))</f>
        <v>0</v>
      </c>
      <c r="L34" s="224">
        <f t="shared" si="2"/>
        <v>0</v>
      </c>
      <c r="M34" s="14"/>
      <c r="N34" s="151"/>
    </row>
    <row r="35" spans="1:14">
      <c r="A35" s="151"/>
      <c r="B35" s="14"/>
      <c r="C35" s="14"/>
      <c r="D35" s="306" t="s">
        <v>13</v>
      </c>
      <c r="E35" s="837" t="s">
        <v>99</v>
      </c>
      <c r="F35" s="840"/>
      <c r="G35" s="721" t="s">
        <v>219</v>
      </c>
      <c r="H35" s="181"/>
      <c r="I35" s="825"/>
      <c r="J35" s="697"/>
      <c r="K35" s="722">
        <f>IF(E35="",0,(IF(E35="Sonstiges","Individuell prüfen",VLOOKUP(E35,EF!B:G,6,FALSE))))</f>
        <v>0</v>
      </c>
      <c r="L35" s="224">
        <f t="shared" si="2"/>
        <v>0</v>
      </c>
      <c r="M35" s="14"/>
      <c r="N35" s="151"/>
    </row>
    <row r="36" spans="1:14">
      <c r="A36" s="151"/>
      <c r="B36" s="14"/>
      <c r="C36" s="14"/>
      <c r="D36" s="306" t="s">
        <v>13</v>
      </c>
      <c r="E36" s="837" t="s">
        <v>99</v>
      </c>
      <c r="F36" s="840"/>
      <c r="G36" s="721" t="s">
        <v>219</v>
      </c>
      <c r="H36" s="181"/>
      <c r="I36" s="836"/>
      <c r="J36" s="697"/>
      <c r="K36" s="722">
        <f>IF(E36="",0,(IF(E36="Sonstiges","Individuell prüfen",VLOOKUP(E36,EF!B:G,6,FALSE))))</f>
        <v>0</v>
      </c>
      <c r="L36" s="224">
        <f t="shared" si="1"/>
        <v>0</v>
      </c>
      <c r="M36" s="14"/>
      <c r="N36" s="151"/>
    </row>
    <row r="37" spans="1:14">
      <c r="A37" s="151"/>
      <c r="B37" s="14"/>
      <c r="C37" s="14"/>
      <c r="D37" s="306" t="s">
        <v>13</v>
      </c>
      <c r="E37" s="837" t="s">
        <v>99</v>
      </c>
      <c r="F37" s="840"/>
      <c r="G37" s="721" t="s">
        <v>219</v>
      </c>
      <c r="H37" s="181"/>
      <c r="I37" s="836"/>
      <c r="J37" s="697"/>
      <c r="K37" s="722">
        <f>IF(E37="",0,(IF(E37="Sonstiges","Individuell prüfen",VLOOKUP(E37,EF!B:G,6,FALSE))))</f>
        <v>0</v>
      </c>
      <c r="L37" s="224">
        <f t="shared" si="1"/>
        <v>0</v>
      </c>
      <c r="M37" s="14"/>
      <c r="N37" s="151"/>
    </row>
    <row r="38" spans="1:14">
      <c r="A38" s="151"/>
      <c r="B38" s="14"/>
      <c r="C38" s="14"/>
      <c r="D38" s="306" t="s">
        <v>13</v>
      </c>
      <c r="E38" s="837" t="s">
        <v>99</v>
      </c>
      <c r="F38" s="840"/>
      <c r="G38" s="721" t="s">
        <v>219</v>
      </c>
      <c r="H38" s="181"/>
      <c r="I38" s="836"/>
      <c r="J38" s="697"/>
      <c r="K38" s="722">
        <f>IF(E38="",0,(IF(E38="Sonstiges","Individuell prüfen",VLOOKUP(E38,EF!B:G,6,FALSE))))</f>
        <v>0</v>
      </c>
      <c r="L38" s="224">
        <f t="shared" si="1"/>
        <v>0</v>
      </c>
      <c r="M38" s="14"/>
      <c r="N38" s="151"/>
    </row>
    <row r="39" spans="1:14">
      <c r="A39" s="151"/>
      <c r="B39" s="14"/>
      <c r="C39" s="14"/>
      <c r="D39" s="306" t="s">
        <v>13</v>
      </c>
      <c r="E39" s="837" t="s">
        <v>99</v>
      </c>
      <c r="F39" s="840"/>
      <c r="G39" s="721" t="s">
        <v>219</v>
      </c>
      <c r="H39" s="181"/>
      <c r="I39" s="836"/>
      <c r="J39" s="697"/>
      <c r="K39" s="722">
        <f>IF(E39="",0,(IF(E39="Sonstiges","Individuell prüfen",VLOOKUP(E39,EF!B:G,6,FALSE))))</f>
        <v>0</v>
      </c>
      <c r="L39" s="224">
        <f t="shared" si="1"/>
        <v>0</v>
      </c>
      <c r="M39" s="14"/>
      <c r="N39" s="151"/>
    </row>
    <row r="40" spans="1:14">
      <c r="A40" s="151"/>
      <c r="B40" s="14"/>
      <c r="C40" s="14"/>
      <c r="D40" s="306" t="s">
        <v>13</v>
      </c>
      <c r="E40" s="837" t="s">
        <v>99</v>
      </c>
      <c r="F40" s="840"/>
      <c r="G40" s="721" t="s">
        <v>219</v>
      </c>
      <c r="H40" s="181"/>
      <c r="I40" s="836"/>
      <c r="J40" s="697"/>
      <c r="K40" s="722">
        <f>IF(E40="",0,(IF(E40="Sonstiges","Individuell prüfen",VLOOKUP(E40,EF!B:G,6,FALSE))))</f>
        <v>0</v>
      </c>
      <c r="L40" s="224">
        <f t="shared" si="1"/>
        <v>0</v>
      </c>
      <c r="M40" s="14"/>
      <c r="N40" s="151"/>
    </row>
    <row r="41" spans="1:14">
      <c r="A41" s="151"/>
      <c r="B41" s="14"/>
      <c r="C41" s="14"/>
      <c r="D41" s="306" t="s">
        <v>13</v>
      </c>
      <c r="E41" s="837" t="s">
        <v>99</v>
      </c>
      <c r="F41" s="840"/>
      <c r="G41" s="721" t="s">
        <v>219</v>
      </c>
      <c r="H41" s="181"/>
      <c r="I41" s="836"/>
      <c r="J41" s="697"/>
      <c r="K41" s="722">
        <f>IF(E41="",0,(IF(E41="Sonstiges","Individuell prüfen",VLOOKUP(E41,EF!B:G,6,FALSE))))</f>
        <v>0</v>
      </c>
      <c r="L41" s="224">
        <f t="shared" si="1"/>
        <v>0</v>
      </c>
      <c r="M41" s="14"/>
      <c r="N41" s="151"/>
    </row>
    <row r="42" spans="1:14">
      <c r="A42" s="151"/>
      <c r="B42" s="14"/>
      <c r="C42" s="14"/>
      <c r="D42" s="306" t="s">
        <v>13</v>
      </c>
      <c r="E42" s="837" t="s">
        <v>99</v>
      </c>
      <c r="F42" s="840"/>
      <c r="G42" s="721" t="s">
        <v>219</v>
      </c>
      <c r="H42" s="181"/>
      <c r="I42" s="836"/>
      <c r="J42" s="697"/>
      <c r="K42" s="722">
        <f>IF(E42="",0,(IF(E42="Sonstiges","Individuell prüfen",VLOOKUP(E42,EF!B:G,6,FALSE))))</f>
        <v>0</v>
      </c>
      <c r="L42" s="224">
        <f t="shared" si="1"/>
        <v>0</v>
      </c>
      <c r="M42" s="14"/>
      <c r="N42" s="151"/>
    </row>
    <row r="43" spans="1:14">
      <c r="A43" s="151"/>
      <c r="B43" s="14"/>
      <c r="C43" s="14"/>
      <c r="D43" s="306" t="s">
        <v>13</v>
      </c>
      <c r="E43" s="837" t="s">
        <v>99</v>
      </c>
      <c r="F43" s="840"/>
      <c r="G43" s="721" t="s">
        <v>219</v>
      </c>
      <c r="H43" s="181"/>
      <c r="I43" s="825"/>
      <c r="J43" s="697"/>
      <c r="K43" s="722">
        <f>IF(E43="",0,(IF(E43="Sonstiges","Individuell prüfen",VLOOKUP(E43,EF!B:G,6,FALSE))))</f>
        <v>0</v>
      </c>
      <c r="L43" s="224">
        <f t="shared" si="1"/>
        <v>0</v>
      </c>
      <c r="M43" s="14"/>
      <c r="N43" s="151"/>
    </row>
    <row r="44" spans="1:14">
      <c r="A44" s="151"/>
      <c r="B44" s="14"/>
      <c r="C44" s="14"/>
      <c r="D44" s="306" t="s">
        <v>13</v>
      </c>
      <c r="E44" s="837" t="s">
        <v>99</v>
      </c>
      <c r="F44" s="840"/>
      <c r="G44" s="721" t="s">
        <v>219</v>
      </c>
      <c r="H44" s="181"/>
      <c r="I44" s="836"/>
      <c r="J44" s="697"/>
      <c r="K44" s="722">
        <f>IF(E44="",0,(IF(E44="Sonstiges","Individuell prüfen",VLOOKUP(E44,EF!B:G,6,FALSE))))</f>
        <v>0</v>
      </c>
      <c r="L44" s="224">
        <f>K44*F44</f>
        <v>0</v>
      </c>
      <c r="M44" s="14"/>
      <c r="N44" s="151"/>
    </row>
    <row r="45" spans="1:14">
      <c r="A45" s="151"/>
      <c r="B45" s="14"/>
      <c r="C45" s="14"/>
      <c r="D45" s="306" t="s">
        <v>13</v>
      </c>
      <c r="E45" s="837" t="s">
        <v>99</v>
      </c>
      <c r="F45" s="840"/>
      <c r="G45" s="721" t="s">
        <v>219</v>
      </c>
      <c r="H45" s="181"/>
      <c r="I45" s="836"/>
      <c r="J45" s="697"/>
      <c r="K45" s="722">
        <f>IF(E45="",0,(IF(E45="Sonstiges","Individuell prüfen",VLOOKUP(E45,EF!B:G,6,FALSE))))</f>
        <v>0</v>
      </c>
      <c r="L45" s="224">
        <f>K45*F45</f>
        <v>0</v>
      </c>
      <c r="M45" s="14"/>
      <c r="N45" s="151"/>
    </row>
    <row r="46" spans="1:14">
      <c r="A46" s="151"/>
      <c r="B46" s="14"/>
      <c r="C46" s="14"/>
      <c r="D46" s="306" t="s">
        <v>13</v>
      </c>
      <c r="E46" s="837" t="s">
        <v>99</v>
      </c>
      <c r="F46" s="840"/>
      <c r="G46" s="721" t="s">
        <v>219</v>
      </c>
      <c r="H46" s="181"/>
      <c r="I46" s="836"/>
      <c r="J46" s="697"/>
      <c r="K46" s="722">
        <f>IF(E46="",0,(IF(E46="Sonstiges","Individuell prüfen",VLOOKUP(E46,EF!B:G,6,FALSE))))</f>
        <v>0</v>
      </c>
      <c r="L46" s="224">
        <f t="shared" si="1"/>
        <v>0</v>
      </c>
      <c r="M46" s="14"/>
      <c r="N46" s="151"/>
    </row>
    <row r="47" spans="1:14">
      <c r="A47" s="151"/>
      <c r="B47" s="14"/>
      <c r="C47" s="14"/>
      <c r="D47" s="306" t="s">
        <v>13</v>
      </c>
      <c r="E47" s="837" t="s">
        <v>99</v>
      </c>
      <c r="F47" s="840"/>
      <c r="G47" s="721" t="s">
        <v>219</v>
      </c>
      <c r="H47" s="181"/>
      <c r="I47" s="836"/>
      <c r="J47" s="697"/>
      <c r="K47" s="722">
        <f>IF(E47="",0,(IF(E47="Sonstiges","Individuell prüfen",VLOOKUP(E47,EF!B:G,6,FALSE))))</f>
        <v>0</v>
      </c>
      <c r="L47" s="224">
        <f t="shared" si="1"/>
        <v>0</v>
      </c>
      <c r="M47" s="14"/>
      <c r="N47" s="151"/>
    </row>
    <row r="48" spans="1:14">
      <c r="A48" s="151"/>
      <c r="B48" s="14"/>
      <c r="C48" s="14"/>
      <c r="D48" s="306" t="s">
        <v>13</v>
      </c>
      <c r="E48" s="837" t="s">
        <v>99</v>
      </c>
      <c r="F48" s="840"/>
      <c r="G48" s="721" t="s">
        <v>219</v>
      </c>
      <c r="H48" s="181"/>
      <c r="I48" s="836"/>
      <c r="J48" s="697"/>
      <c r="K48" s="722">
        <f>IF(E48="",0,(IF(E48="Sonstiges","Individuell prüfen",VLOOKUP(E48,EF!B:G,6,FALSE))))</f>
        <v>0</v>
      </c>
      <c r="L48" s="224">
        <f>K48*F48</f>
        <v>0</v>
      </c>
      <c r="M48" s="14"/>
      <c r="N48" s="151"/>
    </row>
    <row r="49" spans="1:14">
      <c r="A49" s="151"/>
      <c r="B49" s="14"/>
      <c r="C49" s="14"/>
      <c r="D49" s="306" t="s">
        <v>13</v>
      </c>
      <c r="E49" s="837" t="s">
        <v>99</v>
      </c>
      <c r="F49" s="840"/>
      <c r="G49" s="721" t="s">
        <v>219</v>
      </c>
      <c r="H49" s="181"/>
      <c r="I49" s="825"/>
      <c r="J49" s="697"/>
      <c r="K49" s="722">
        <f>IF(E49="",0,(IF(E49="Sonstiges","Individuell prüfen",VLOOKUP(E49,EF!B:G,6,FALSE))))</f>
        <v>0</v>
      </c>
      <c r="L49" s="224">
        <f>K49*F49</f>
        <v>0</v>
      </c>
      <c r="M49" s="14"/>
      <c r="N49" s="151"/>
    </row>
    <row r="50" spans="1:14" ht="15" thickBot="1">
      <c r="A50" s="151"/>
      <c r="B50" s="14"/>
      <c r="C50" s="14"/>
      <c r="D50" s="295" t="s">
        <v>13</v>
      </c>
      <c r="E50" s="35" t="s">
        <v>99</v>
      </c>
      <c r="F50" s="85"/>
      <c r="G50" s="336" t="s">
        <v>219</v>
      </c>
      <c r="H50" s="67"/>
      <c r="I50" s="36"/>
      <c r="J50" s="68"/>
      <c r="K50" s="337">
        <f>IF(E50="",0,(IF(E50="Sonstiges","Individuell prüfen",VLOOKUP(E50,EF!B:G,6,FALSE))))</f>
        <v>0</v>
      </c>
      <c r="L50" s="253">
        <f>K50*F50</f>
        <v>0</v>
      </c>
      <c r="M50" s="14"/>
      <c r="N50" s="151"/>
    </row>
    <row r="51" spans="1:14" ht="15" thickBot="1">
      <c r="A51" s="151"/>
      <c r="B51" s="14"/>
      <c r="C51" s="14"/>
      <c r="D51" s="14"/>
      <c r="E51" s="14"/>
      <c r="F51" s="14"/>
      <c r="G51" s="14"/>
      <c r="H51" s="14"/>
      <c r="I51" s="14"/>
      <c r="J51" s="14"/>
      <c r="K51" s="15"/>
      <c r="L51" s="1034">
        <f>SUM(L13:L50)</f>
        <v>0</v>
      </c>
      <c r="M51" s="14"/>
      <c r="N51" s="151"/>
    </row>
    <row r="52" spans="1:14">
      <c r="A52" s="151"/>
      <c r="B52" s="14"/>
      <c r="C52" s="14"/>
      <c r="D52" s="14"/>
      <c r="E52" s="14"/>
      <c r="F52" s="14"/>
      <c r="G52" s="14"/>
      <c r="H52" s="14"/>
      <c r="I52" s="14"/>
      <c r="J52" s="14"/>
      <c r="K52" s="15"/>
      <c r="L52" s="15"/>
      <c r="M52" s="14"/>
      <c r="N52" s="151"/>
    </row>
    <row r="53" spans="1:14" ht="20.100000000000001" customHeight="1">
      <c r="A53" s="151"/>
      <c r="B53" s="151"/>
      <c r="C53" s="151"/>
      <c r="D53" s="151"/>
      <c r="E53" s="151"/>
      <c r="F53" s="151"/>
      <c r="G53" s="151"/>
      <c r="H53" s="151"/>
      <c r="I53" s="151"/>
      <c r="J53" s="151"/>
      <c r="K53" s="151"/>
      <c r="L53" s="151"/>
      <c r="M53" s="151"/>
      <c r="N53" s="135" t="str">
        <f>Bedienungshinweise!$K$19</f>
        <v>FutureCamp Climate 2022</v>
      </c>
    </row>
    <row r="64" spans="1:14" ht="27.6" customHeight="1"/>
  </sheetData>
  <sheetProtection sheet="1" objects="1" scenarios="1"/>
  <mergeCells count="10">
    <mergeCell ref="K7:K10"/>
    <mergeCell ref="L7:L10"/>
    <mergeCell ref="C3:J3"/>
    <mergeCell ref="C4:J4"/>
    <mergeCell ref="C5:J5"/>
    <mergeCell ref="C6:J6"/>
    <mergeCell ref="C7:J7"/>
    <mergeCell ref="C8:J8"/>
    <mergeCell ref="C9:J9"/>
    <mergeCell ref="C10:J10"/>
  </mergeCells>
  <printOptions horizontalCentered="1" verticalCentered="1"/>
  <pageMargins left="0.39370078740157483" right="0.39370078740157483" top="0.39370078740157483" bottom="0.39370078740157483" header="0.19685039370078741" footer="0.19685039370078741"/>
  <pageSetup paperSize="9" scale="4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EF!$B$219:$B$223</xm:f>
          </x14:formula1>
          <xm:sqref>E13:E50</xm:sqref>
        </x14:dataValidation>
        <x14:dataValidation type="list" allowBlank="1" showInputMessage="1" showErrorMessage="1">
          <x14:formula1>
            <xm:f>'Projekt-Info'!$C$12:$C$17</xm:f>
          </x14:formula1>
          <xm:sqref>D13:D50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O36"/>
  <sheetViews>
    <sheetView topLeftCell="A2" zoomScale="90" zoomScaleNormal="90" workbookViewId="0">
      <selection activeCell="H10" sqref="G10:H10"/>
    </sheetView>
  </sheetViews>
  <sheetFormatPr baseColWidth="10" defaultColWidth="10.875" defaultRowHeight="14.25" outlineLevelCol="2"/>
  <cols>
    <col min="1" max="1" width="3.625" style="19" customWidth="1"/>
    <col min="2" max="2" width="8.625" style="19" customWidth="1"/>
    <col min="3" max="3" width="2.375" style="19" customWidth="1"/>
    <col min="4" max="4" width="10.5" style="19" customWidth="1"/>
    <col min="5" max="5" width="14.375" style="19" customWidth="1"/>
    <col min="6" max="6" width="10.875" style="19"/>
    <col min="7" max="7" width="15.875" style="19" customWidth="1"/>
    <col min="8" max="8" width="10.875" style="19"/>
    <col min="9" max="9" width="23.25" style="19" customWidth="1" outlineLevel="2"/>
    <col min="10" max="10" width="25.875" style="19" customWidth="1" outlineLevel="2"/>
    <col min="11" max="11" width="27.125" style="19" customWidth="1" outlineLevel="2"/>
    <col min="12" max="12" width="18.625" style="19" customWidth="1" outlineLevel="1"/>
    <col min="13" max="13" width="12.875" style="19" customWidth="1"/>
    <col min="14" max="14" width="8.625" style="19" customWidth="1"/>
    <col min="15" max="15" width="3.625" style="19" customWidth="1"/>
    <col min="16" max="16384" width="10.875" style="19"/>
  </cols>
  <sheetData>
    <row r="1" spans="1:15" ht="20.100000000000001" customHeight="1">
      <c r="A1" s="151"/>
      <c r="B1" s="151"/>
      <c r="C1" s="151"/>
      <c r="D1" s="151"/>
      <c r="E1" s="151"/>
      <c r="F1" s="151"/>
      <c r="G1" s="151"/>
      <c r="H1" s="151"/>
      <c r="I1" s="151"/>
      <c r="J1" s="151"/>
      <c r="K1" s="151"/>
      <c r="L1" s="151"/>
      <c r="M1" s="151"/>
      <c r="N1" s="151"/>
      <c r="O1" s="151"/>
    </row>
    <row r="2" spans="1:15" ht="30" customHeight="1">
      <c r="A2" s="151"/>
      <c r="B2" s="14"/>
      <c r="C2" s="14"/>
      <c r="D2" s="14"/>
      <c r="E2" s="48"/>
      <c r="F2" s="48"/>
      <c r="G2" s="48"/>
      <c r="H2" s="48"/>
      <c r="I2" s="48"/>
      <c r="J2" s="48"/>
      <c r="K2" s="669"/>
      <c r="L2" s="669"/>
      <c r="M2" s="48"/>
      <c r="N2" s="272">
        <f>Ref_Firma</f>
        <v>0</v>
      </c>
      <c r="O2" s="151"/>
    </row>
    <row r="3" spans="1:15" ht="23.25">
      <c r="A3" s="151"/>
      <c r="B3" s="48"/>
      <c r="C3" s="1291" t="s">
        <v>220</v>
      </c>
      <c r="D3" s="1291"/>
      <c r="E3" s="1291"/>
      <c r="F3" s="1291"/>
      <c r="G3" s="1291"/>
      <c r="H3" s="1291"/>
      <c r="I3" s="1291"/>
      <c r="J3" s="1291"/>
      <c r="K3" s="1291"/>
      <c r="L3" s="669"/>
      <c r="M3" s="48"/>
      <c r="N3" s="272">
        <f>Ref_Berichtsjahr</f>
        <v>0</v>
      </c>
      <c r="O3" s="151"/>
    </row>
    <row r="4" spans="1:15" ht="15.6" customHeight="1">
      <c r="A4" s="151"/>
      <c r="B4" s="48"/>
      <c r="C4" s="1291"/>
      <c r="D4" s="1291"/>
      <c r="E4" s="1291"/>
      <c r="F4" s="1291"/>
      <c r="G4" s="1291"/>
      <c r="H4" s="1291"/>
      <c r="I4" s="1291"/>
      <c r="J4" s="1291"/>
      <c r="K4" s="1291"/>
      <c r="L4" s="49"/>
      <c r="M4" s="48"/>
      <c r="N4" s="272"/>
      <c r="O4" s="151"/>
    </row>
    <row r="5" spans="1:15" ht="38.1" customHeight="1">
      <c r="A5" s="151"/>
      <c r="B5" s="48"/>
      <c r="C5" s="1297" t="s">
        <v>87</v>
      </c>
      <c r="D5" s="1297"/>
      <c r="E5" s="1297"/>
      <c r="F5" s="1297"/>
      <c r="G5" s="1297"/>
      <c r="H5" s="1297"/>
      <c r="I5" s="1297"/>
      <c r="J5" s="1297"/>
      <c r="K5" s="1297"/>
      <c r="L5" s="51"/>
      <c r="M5" s="51"/>
      <c r="N5" s="48"/>
      <c r="O5" s="151"/>
    </row>
    <row r="6" spans="1:15" ht="16.149999999999999" customHeight="1" thickBot="1">
      <c r="A6" s="151"/>
      <c r="B6" s="48"/>
      <c r="C6" s="1291"/>
      <c r="D6" s="1291"/>
      <c r="E6" s="1291"/>
      <c r="F6" s="1291"/>
      <c r="G6" s="1291"/>
      <c r="H6" s="1291"/>
      <c r="I6" s="1291"/>
      <c r="J6" s="1291"/>
      <c r="K6" s="1291"/>
      <c r="L6" s="48"/>
      <c r="M6" s="48"/>
      <c r="N6" s="48"/>
      <c r="O6" s="151"/>
    </row>
    <row r="7" spans="1:15" ht="32.25" thickBot="1">
      <c r="A7" s="151"/>
      <c r="B7" s="48"/>
      <c r="C7" s="1292" t="s">
        <v>221</v>
      </c>
      <c r="D7" s="1292"/>
      <c r="E7" s="1292"/>
      <c r="F7" s="1292"/>
      <c r="G7" s="1292"/>
      <c r="H7" s="1292"/>
      <c r="I7" s="1292"/>
      <c r="J7" s="1292"/>
      <c r="K7" s="1293"/>
      <c r="L7" s="193" t="s">
        <v>179</v>
      </c>
      <c r="M7" s="193" t="s">
        <v>172</v>
      </c>
      <c r="N7" s="48"/>
      <c r="O7" s="151"/>
    </row>
    <row r="8" spans="1:15" ht="15" thickBot="1">
      <c r="A8" s="151"/>
      <c r="B8" s="14"/>
      <c r="C8" s="1302"/>
      <c r="D8" s="1302"/>
      <c r="E8" s="1302"/>
      <c r="F8" s="1302"/>
      <c r="G8" s="1302"/>
      <c r="H8" s="1302"/>
      <c r="I8" s="1302"/>
      <c r="J8" s="1302"/>
      <c r="K8" s="1302"/>
      <c r="L8" s="14"/>
      <c r="M8" s="14"/>
      <c r="N8" s="14"/>
      <c r="O8" s="151"/>
    </row>
    <row r="9" spans="1:15" ht="67.5" customHeight="1" thickBot="1">
      <c r="A9" s="151"/>
      <c r="B9" s="14"/>
      <c r="C9" s="14"/>
      <c r="D9" s="275" t="s">
        <v>92</v>
      </c>
      <c r="E9" s="153" t="s">
        <v>222</v>
      </c>
      <c r="F9" s="153" t="s">
        <v>223</v>
      </c>
      <c r="G9" s="153" t="s">
        <v>224</v>
      </c>
      <c r="H9" s="153" t="s">
        <v>225</v>
      </c>
      <c r="I9" s="180" t="s">
        <v>96</v>
      </c>
      <c r="J9" s="154" t="s">
        <v>97</v>
      </c>
      <c r="K9" s="574" t="s">
        <v>98</v>
      </c>
      <c r="L9" s="575" t="s">
        <v>140</v>
      </c>
      <c r="M9" s="73" t="s">
        <v>32</v>
      </c>
      <c r="N9" s="14"/>
      <c r="O9" s="151"/>
    </row>
    <row r="10" spans="1:15">
      <c r="A10" s="151"/>
      <c r="B10" s="14"/>
      <c r="C10" s="14"/>
      <c r="D10" s="294" t="s">
        <v>13</v>
      </c>
      <c r="E10" s="570" t="s">
        <v>99</v>
      </c>
      <c r="F10" s="571"/>
      <c r="G10" s="572"/>
      <c r="H10" s="573"/>
      <c r="I10" s="214"/>
      <c r="J10" s="215"/>
      <c r="K10" s="215"/>
      <c r="L10" s="366">
        <f>IF(E10="Sonstiges","Individuell prüfen",VLOOKUP(E10,EF!B:G,6,FALSE))</f>
        <v>0</v>
      </c>
      <c r="M10" s="367">
        <f>L10*G10*IF(H10&gt;0,H10,1)</f>
        <v>0</v>
      </c>
      <c r="N10" s="14"/>
      <c r="O10" s="151"/>
    </row>
    <row r="11" spans="1:15">
      <c r="A11" s="151"/>
      <c r="B11" s="14"/>
      <c r="C11" s="14"/>
      <c r="D11" s="306" t="s">
        <v>13</v>
      </c>
      <c r="E11" s="371" t="s">
        <v>99</v>
      </c>
      <c r="F11" s="825"/>
      <c r="G11" s="723"/>
      <c r="H11" s="724"/>
      <c r="I11" s="644"/>
      <c r="J11" s="645"/>
      <c r="K11" s="645"/>
      <c r="L11" s="366">
        <f>IF(E11="Sonstiges","Individuell prüfen",VLOOKUP(E11,EF!B:G,6,FALSE))</f>
        <v>0</v>
      </c>
      <c r="M11" s="725">
        <f t="shared" ref="M11:M30" si="0">L11*G11*IF(H11&gt;0,H11,1)</f>
        <v>0</v>
      </c>
      <c r="N11" s="14"/>
      <c r="O11" s="151"/>
    </row>
    <row r="12" spans="1:15">
      <c r="A12" s="151"/>
      <c r="B12" s="14"/>
      <c r="C12" s="14"/>
      <c r="D12" s="899" t="s">
        <v>13</v>
      </c>
      <c r="E12" s="371" t="s">
        <v>99</v>
      </c>
      <c r="F12" s="825"/>
      <c r="G12" s="723"/>
      <c r="H12" s="724"/>
      <c r="I12" s="644"/>
      <c r="J12" s="645"/>
      <c r="K12" s="645"/>
      <c r="L12" s="366">
        <f>IF(E12="Sonstiges","Individuell prüfen",VLOOKUP(E12,EF!B:G,6,FALSE))</f>
        <v>0</v>
      </c>
      <c r="M12" s="725">
        <f>L12*G12*IF(H12&gt;0,H12,1)</f>
        <v>0</v>
      </c>
      <c r="N12" s="14"/>
      <c r="O12" s="151"/>
    </row>
    <row r="13" spans="1:15">
      <c r="A13" s="151"/>
      <c r="B13" s="14"/>
      <c r="C13" s="14"/>
      <c r="D13" s="899" t="s">
        <v>13</v>
      </c>
      <c r="E13" s="371" t="s">
        <v>99</v>
      </c>
      <c r="F13" s="825"/>
      <c r="G13" s="723"/>
      <c r="H13" s="724"/>
      <c r="I13" s="644"/>
      <c r="J13" s="645"/>
      <c r="K13" s="645"/>
      <c r="L13" s="366">
        <f>IF(E13="Sonstiges","Individuell prüfen",VLOOKUP(E13,EF!B:G,6,FALSE))</f>
        <v>0</v>
      </c>
      <c r="M13" s="725">
        <f t="shared" si="0"/>
        <v>0</v>
      </c>
      <c r="N13" s="14"/>
      <c r="O13" s="151"/>
    </row>
    <row r="14" spans="1:15">
      <c r="A14" s="151"/>
      <c r="B14" s="14"/>
      <c r="C14" s="14"/>
      <c r="D14" s="899" t="s">
        <v>13</v>
      </c>
      <c r="E14" s="371" t="s">
        <v>99</v>
      </c>
      <c r="F14" s="825"/>
      <c r="G14" s="723"/>
      <c r="H14" s="724"/>
      <c r="I14" s="644"/>
      <c r="J14" s="645"/>
      <c r="K14" s="645"/>
      <c r="L14" s="366">
        <f>IF(E14="Sonstiges","Individuell prüfen",VLOOKUP(E14,EF!B:G,6,FALSE))</f>
        <v>0</v>
      </c>
      <c r="M14" s="725">
        <f>L14*G14*IF(H14&gt;0,H14,1)</f>
        <v>0</v>
      </c>
      <c r="N14" s="14"/>
      <c r="O14" s="151"/>
    </row>
    <row r="15" spans="1:15">
      <c r="A15" s="151"/>
      <c r="B15" s="14"/>
      <c r="C15" s="14"/>
      <c r="D15" s="899" t="s">
        <v>13</v>
      </c>
      <c r="E15" s="371" t="s">
        <v>99</v>
      </c>
      <c r="F15" s="825"/>
      <c r="G15" s="723"/>
      <c r="H15" s="724"/>
      <c r="I15" s="644"/>
      <c r="J15" s="645"/>
      <c r="K15" s="645"/>
      <c r="L15" s="366">
        <f>IF(E15="Sonstiges","Individuell prüfen",VLOOKUP(E15,EF!B:G,6,FALSE))</f>
        <v>0</v>
      </c>
      <c r="M15" s="725">
        <f t="shared" si="0"/>
        <v>0</v>
      </c>
      <c r="N15" s="14"/>
      <c r="O15" s="151"/>
    </row>
    <row r="16" spans="1:15">
      <c r="A16" s="151"/>
      <c r="B16" s="14"/>
      <c r="C16" s="14"/>
      <c r="D16" s="899" t="s">
        <v>13</v>
      </c>
      <c r="E16" s="371" t="s">
        <v>99</v>
      </c>
      <c r="F16" s="825"/>
      <c r="G16" s="723"/>
      <c r="H16" s="724"/>
      <c r="I16" s="644"/>
      <c r="J16" s="645"/>
      <c r="K16" s="645"/>
      <c r="L16" s="366">
        <f>IF(E16="Sonstiges","Individuell prüfen",VLOOKUP(E16,EF!B:G,6,FALSE))</f>
        <v>0</v>
      </c>
      <c r="M16" s="725">
        <f t="shared" si="0"/>
        <v>0</v>
      </c>
      <c r="N16" s="14"/>
      <c r="O16" s="151"/>
    </row>
    <row r="17" spans="1:15">
      <c r="A17" s="151"/>
      <c r="B17" s="14"/>
      <c r="C17" s="14"/>
      <c r="D17" s="899" t="s">
        <v>13</v>
      </c>
      <c r="E17" s="371" t="s">
        <v>99</v>
      </c>
      <c r="F17" s="825"/>
      <c r="G17" s="723"/>
      <c r="H17" s="724"/>
      <c r="I17" s="644"/>
      <c r="J17" s="645"/>
      <c r="K17" s="645"/>
      <c r="L17" s="366">
        <f>IF(E17="Sonstiges","Individuell prüfen",VLOOKUP(E17,EF!B:G,6,FALSE))</f>
        <v>0</v>
      </c>
      <c r="M17" s="725">
        <f t="shared" si="0"/>
        <v>0</v>
      </c>
      <c r="N17" s="14"/>
      <c r="O17" s="151"/>
    </row>
    <row r="18" spans="1:15">
      <c r="A18" s="151"/>
      <c r="B18" s="14"/>
      <c r="C18" s="14"/>
      <c r="D18" s="899" t="s">
        <v>13</v>
      </c>
      <c r="E18" s="371" t="s">
        <v>99</v>
      </c>
      <c r="F18" s="825"/>
      <c r="G18" s="723"/>
      <c r="H18" s="724"/>
      <c r="I18" s="644"/>
      <c r="J18" s="645"/>
      <c r="K18" s="645"/>
      <c r="L18" s="366">
        <f>IF(E18="Sonstiges","Individuell prüfen",VLOOKUP(E18,EF!B:G,6,FALSE))</f>
        <v>0</v>
      </c>
      <c r="M18" s="725">
        <f t="shared" si="0"/>
        <v>0</v>
      </c>
      <c r="N18" s="14"/>
      <c r="O18" s="151"/>
    </row>
    <row r="19" spans="1:15">
      <c r="A19" s="151"/>
      <c r="B19" s="14"/>
      <c r="C19" s="14"/>
      <c r="D19" s="899" t="s">
        <v>13</v>
      </c>
      <c r="E19" s="371" t="s">
        <v>99</v>
      </c>
      <c r="F19" s="825"/>
      <c r="G19" s="723"/>
      <c r="H19" s="724"/>
      <c r="I19" s="644"/>
      <c r="J19" s="645"/>
      <c r="K19" s="645"/>
      <c r="L19" s="366">
        <f>IF(E19="Sonstiges","Individuell prüfen",VLOOKUP(E19,EF!B:G,6,FALSE))</f>
        <v>0</v>
      </c>
      <c r="M19" s="725">
        <f t="shared" si="0"/>
        <v>0</v>
      </c>
      <c r="N19" s="14"/>
      <c r="O19" s="151"/>
    </row>
    <row r="20" spans="1:15">
      <c r="A20" s="151"/>
      <c r="B20" s="14"/>
      <c r="C20" s="14"/>
      <c r="D20" s="899" t="s">
        <v>13</v>
      </c>
      <c r="E20" s="371" t="s">
        <v>99</v>
      </c>
      <c r="F20" s="825"/>
      <c r="G20" s="723"/>
      <c r="H20" s="724"/>
      <c r="I20" s="644"/>
      <c r="J20" s="645"/>
      <c r="K20" s="645"/>
      <c r="L20" s="366">
        <f>IF(E20="Sonstiges","Individuell prüfen",VLOOKUP(E20,EF!B:G,6,FALSE))</f>
        <v>0</v>
      </c>
      <c r="M20" s="725">
        <f t="shared" si="0"/>
        <v>0</v>
      </c>
      <c r="N20" s="14"/>
      <c r="O20" s="151"/>
    </row>
    <row r="21" spans="1:15">
      <c r="A21" s="151"/>
      <c r="B21" s="14"/>
      <c r="C21" s="14"/>
      <c r="D21" s="899" t="s">
        <v>13</v>
      </c>
      <c r="E21" s="371" t="s">
        <v>99</v>
      </c>
      <c r="F21" s="825"/>
      <c r="G21" s="723"/>
      <c r="H21" s="724"/>
      <c r="I21" s="644"/>
      <c r="J21" s="645"/>
      <c r="K21" s="645"/>
      <c r="L21" s="366">
        <f>IF(E21="Sonstiges","Individuell prüfen",VLOOKUP(E21,EF!B:G,6,FALSE))</f>
        <v>0</v>
      </c>
      <c r="M21" s="725">
        <f t="shared" si="0"/>
        <v>0</v>
      </c>
      <c r="N21" s="14"/>
      <c r="O21" s="151"/>
    </row>
    <row r="22" spans="1:15">
      <c r="A22" s="151"/>
      <c r="B22" s="14"/>
      <c r="C22" s="14"/>
      <c r="D22" s="899" t="s">
        <v>13</v>
      </c>
      <c r="E22" s="371" t="s">
        <v>99</v>
      </c>
      <c r="F22" s="825"/>
      <c r="G22" s="723"/>
      <c r="H22" s="724"/>
      <c r="I22" s="644"/>
      <c r="J22" s="645"/>
      <c r="K22" s="645"/>
      <c r="L22" s="366">
        <f>IF(E22="Sonstiges","Individuell prüfen",VLOOKUP(E22,EF!B:G,6,FALSE))</f>
        <v>0</v>
      </c>
      <c r="M22" s="725">
        <f t="shared" si="0"/>
        <v>0</v>
      </c>
      <c r="N22" s="14"/>
      <c r="O22" s="151"/>
    </row>
    <row r="23" spans="1:15">
      <c r="A23" s="151"/>
      <c r="B23" s="14"/>
      <c r="C23" s="14"/>
      <c r="D23" s="899" t="s">
        <v>13</v>
      </c>
      <c r="E23" s="371" t="s">
        <v>99</v>
      </c>
      <c r="F23" s="825"/>
      <c r="G23" s="723"/>
      <c r="H23" s="724"/>
      <c r="I23" s="644"/>
      <c r="J23" s="645"/>
      <c r="K23" s="645"/>
      <c r="L23" s="366">
        <f>IF(E23="Sonstiges","Individuell prüfen",VLOOKUP(E23,EF!B:G,6,FALSE))</f>
        <v>0</v>
      </c>
      <c r="M23" s="725">
        <f t="shared" si="0"/>
        <v>0</v>
      </c>
      <c r="N23" s="14"/>
      <c r="O23" s="151"/>
    </row>
    <row r="24" spans="1:15">
      <c r="A24" s="151"/>
      <c r="B24" s="14"/>
      <c r="C24" s="14"/>
      <c r="D24" s="899" t="s">
        <v>13</v>
      </c>
      <c r="E24" s="371" t="s">
        <v>99</v>
      </c>
      <c r="F24" s="825"/>
      <c r="G24" s="723"/>
      <c r="H24" s="724"/>
      <c r="I24" s="644"/>
      <c r="J24" s="645"/>
      <c r="K24" s="645"/>
      <c r="L24" s="366">
        <f>IF(E24="Sonstiges","Individuell prüfen",VLOOKUP(E24,EF!B:G,6,FALSE))</f>
        <v>0</v>
      </c>
      <c r="M24" s="725">
        <f t="shared" si="0"/>
        <v>0</v>
      </c>
      <c r="N24" s="14"/>
      <c r="O24" s="151"/>
    </row>
    <row r="25" spans="1:15">
      <c r="A25" s="151"/>
      <c r="B25" s="14"/>
      <c r="C25" s="14"/>
      <c r="D25" s="899" t="s">
        <v>13</v>
      </c>
      <c r="E25" s="371" t="s">
        <v>99</v>
      </c>
      <c r="F25" s="825"/>
      <c r="G25" s="723"/>
      <c r="H25" s="724"/>
      <c r="I25" s="644"/>
      <c r="J25" s="645"/>
      <c r="K25" s="645"/>
      <c r="L25" s="366">
        <f>IF(E25="Sonstiges","Individuell prüfen",VLOOKUP(E25,EF!B:G,6,FALSE))</f>
        <v>0</v>
      </c>
      <c r="M25" s="725">
        <f t="shared" si="0"/>
        <v>0</v>
      </c>
      <c r="N25" s="14"/>
      <c r="O25" s="151"/>
    </row>
    <row r="26" spans="1:15">
      <c r="A26" s="151"/>
      <c r="B26" s="14"/>
      <c r="C26" s="14"/>
      <c r="D26" s="899" t="s">
        <v>13</v>
      </c>
      <c r="E26" s="371" t="s">
        <v>99</v>
      </c>
      <c r="F26" s="825"/>
      <c r="G26" s="723"/>
      <c r="H26" s="724"/>
      <c r="I26" s="644"/>
      <c r="J26" s="645"/>
      <c r="K26" s="645"/>
      <c r="L26" s="366">
        <f>IF(E26="Sonstiges","Individuell prüfen",VLOOKUP(E26,EF!B:G,6,FALSE))</f>
        <v>0</v>
      </c>
      <c r="M26" s="725">
        <f t="shared" si="0"/>
        <v>0</v>
      </c>
      <c r="N26" s="14"/>
      <c r="O26" s="151"/>
    </row>
    <row r="27" spans="1:15">
      <c r="A27" s="151"/>
      <c r="B27" s="14"/>
      <c r="C27" s="14"/>
      <c r="D27" s="899" t="s">
        <v>13</v>
      </c>
      <c r="E27" s="371" t="s">
        <v>99</v>
      </c>
      <c r="F27" s="825"/>
      <c r="G27" s="723"/>
      <c r="H27" s="724"/>
      <c r="I27" s="644"/>
      <c r="J27" s="645"/>
      <c r="K27" s="645"/>
      <c r="L27" s="366">
        <f>IF(E27="Sonstiges","Individuell prüfen",VLOOKUP(E27,EF!B:G,6,FALSE))</f>
        <v>0</v>
      </c>
      <c r="M27" s="725">
        <f t="shared" si="0"/>
        <v>0</v>
      </c>
      <c r="N27" s="14"/>
      <c r="O27" s="151"/>
    </row>
    <row r="28" spans="1:15">
      <c r="A28" s="151"/>
      <c r="B28" s="14"/>
      <c r="C28" s="14"/>
      <c r="D28" s="899" t="s">
        <v>13</v>
      </c>
      <c r="E28" s="371" t="s">
        <v>99</v>
      </c>
      <c r="F28" s="825"/>
      <c r="G28" s="723"/>
      <c r="H28" s="724"/>
      <c r="I28" s="644"/>
      <c r="J28" s="645"/>
      <c r="K28" s="645"/>
      <c r="L28" s="366">
        <f>IF(E28="Sonstiges","Individuell prüfen",VLOOKUP(E28,EF!B:G,6,FALSE))</f>
        <v>0</v>
      </c>
      <c r="M28" s="725">
        <f t="shared" si="0"/>
        <v>0</v>
      </c>
      <c r="N28" s="14"/>
      <c r="O28" s="151"/>
    </row>
    <row r="29" spans="1:15">
      <c r="A29" s="151"/>
      <c r="B29" s="14"/>
      <c r="C29" s="14"/>
      <c r="D29" s="899" t="s">
        <v>13</v>
      </c>
      <c r="E29" s="371" t="s">
        <v>99</v>
      </c>
      <c r="F29" s="825"/>
      <c r="G29" s="723"/>
      <c r="H29" s="724"/>
      <c r="I29" s="644"/>
      <c r="J29" s="645"/>
      <c r="K29" s="645"/>
      <c r="L29" s="366">
        <f>IF(E29="Sonstiges","Individuell prüfen",VLOOKUP(E29,EF!B:G,6,FALSE))</f>
        <v>0</v>
      </c>
      <c r="M29" s="725">
        <f t="shared" si="0"/>
        <v>0</v>
      </c>
      <c r="N29" s="14"/>
      <c r="O29" s="151"/>
    </row>
    <row r="30" spans="1:15">
      <c r="A30" s="151"/>
      <c r="B30" s="14"/>
      <c r="C30" s="14"/>
      <c r="D30" s="899" t="s">
        <v>13</v>
      </c>
      <c r="E30" s="371" t="s">
        <v>99</v>
      </c>
      <c r="F30" s="825"/>
      <c r="G30" s="723"/>
      <c r="H30" s="724"/>
      <c r="I30" s="644"/>
      <c r="J30" s="645"/>
      <c r="K30" s="645"/>
      <c r="L30" s="366">
        <f>IF(E30="Sonstiges","Individuell prüfen",VLOOKUP(E30,EF!B:G,6,FALSE))</f>
        <v>0</v>
      </c>
      <c r="M30" s="725">
        <f t="shared" si="0"/>
        <v>0</v>
      </c>
      <c r="N30" s="14"/>
      <c r="O30" s="151"/>
    </row>
    <row r="31" spans="1:15">
      <c r="A31" s="151"/>
      <c r="B31" s="14"/>
      <c r="C31" s="14"/>
      <c r="D31" s="899" t="s">
        <v>13</v>
      </c>
      <c r="E31" s="371" t="s">
        <v>99</v>
      </c>
      <c r="F31" s="825"/>
      <c r="G31" s="723"/>
      <c r="H31" s="724"/>
      <c r="I31" s="644"/>
      <c r="J31" s="645"/>
      <c r="K31" s="645"/>
      <c r="L31" s="366">
        <f>IF(E31="Sonstiges","Individuell prüfen",VLOOKUP(E31,EF!B:G,6,FALSE))</f>
        <v>0</v>
      </c>
      <c r="M31" s="725">
        <f>L31*G31*IF(H31&gt;0,H31,1)</f>
        <v>0</v>
      </c>
      <c r="N31" s="14"/>
      <c r="O31" s="151"/>
    </row>
    <row r="32" spans="1:15">
      <c r="A32" s="151"/>
      <c r="B32" s="14"/>
      <c r="C32" s="14"/>
      <c r="D32" s="899" t="s">
        <v>13</v>
      </c>
      <c r="E32" s="371" t="s">
        <v>99</v>
      </c>
      <c r="F32" s="825"/>
      <c r="G32" s="723"/>
      <c r="H32" s="724"/>
      <c r="I32" s="644"/>
      <c r="J32" s="645"/>
      <c r="K32" s="645"/>
      <c r="L32" s="366">
        <f>IF(E32="Sonstiges","Individuell prüfen",VLOOKUP(E32,EF!B:G,6,FALSE))</f>
        <v>0</v>
      </c>
      <c r="M32" s="725">
        <f>L32*G32*IF(H32&gt;0,H32,1)</f>
        <v>0</v>
      </c>
      <c r="N32" s="14"/>
      <c r="O32" s="151"/>
    </row>
    <row r="33" spans="1:15" ht="15" thickBot="1">
      <c r="A33" s="151"/>
      <c r="B33" s="14"/>
      <c r="C33" s="14"/>
      <c r="D33" s="295" t="s">
        <v>13</v>
      </c>
      <c r="E33" s="372" t="s">
        <v>99</v>
      </c>
      <c r="F33" s="36"/>
      <c r="G33" s="373"/>
      <c r="H33" s="374"/>
      <c r="I33" s="67"/>
      <c r="J33" s="36"/>
      <c r="K33" s="36"/>
      <c r="L33" s="546">
        <f>IF(E33="Sonstiges","Individuell prüfen",VLOOKUP(E33,EF!B:G,6,FALSE))</f>
        <v>0</v>
      </c>
      <c r="M33" s="369">
        <f>L33*G33*IF(H33&gt;0,H33,1)</f>
        <v>0</v>
      </c>
      <c r="N33" s="14"/>
      <c r="O33" s="151"/>
    </row>
    <row r="34" spans="1:15" ht="15" thickBot="1">
      <c r="A34" s="151"/>
      <c r="B34" s="14"/>
      <c r="C34" s="14"/>
      <c r="D34" s="14"/>
      <c r="E34" s="14"/>
      <c r="F34" s="14"/>
      <c r="G34" s="14"/>
      <c r="H34" s="14"/>
      <c r="I34" s="14"/>
      <c r="J34" s="14"/>
      <c r="K34" s="14"/>
      <c r="L34" s="15"/>
      <c r="M34" s="1053">
        <f>SUM(M10:M33)</f>
        <v>0</v>
      </c>
      <c r="N34" s="14"/>
      <c r="O34" s="151"/>
    </row>
    <row r="35" spans="1:15">
      <c r="A35" s="151"/>
      <c r="B35" s="14"/>
      <c r="C35" s="14"/>
      <c r="D35" s="14"/>
      <c r="E35" s="14"/>
      <c r="F35" s="14"/>
      <c r="G35" s="14"/>
      <c r="H35" s="14"/>
      <c r="I35" s="14"/>
      <c r="J35" s="14"/>
      <c r="K35" s="14"/>
      <c r="L35" s="14"/>
      <c r="M35" s="14"/>
      <c r="N35" s="14"/>
      <c r="O35" s="151"/>
    </row>
    <row r="36" spans="1:15" ht="20.100000000000001" customHeight="1">
      <c r="A36" s="151"/>
      <c r="B36" s="151"/>
      <c r="C36" s="151"/>
      <c r="D36" s="151"/>
      <c r="E36" s="151"/>
      <c r="F36" s="151"/>
      <c r="G36" s="151"/>
      <c r="H36" s="151"/>
      <c r="I36" s="151"/>
      <c r="J36" s="151"/>
      <c r="K36" s="151"/>
      <c r="L36" s="151"/>
      <c r="M36" s="151"/>
      <c r="N36" s="151"/>
      <c r="O36" s="370" t="str">
        <f>Bedienungshinweise!$K$19</f>
        <v>FutureCamp Climate 2022</v>
      </c>
    </row>
  </sheetData>
  <sheetProtection sheet="1" objects="1" scenarios="1"/>
  <mergeCells count="6">
    <mergeCell ref="C8:K8"/>
    <mergeCell ref="C3:K3"/>
    <mergeCell ref="C4:K4"/>
    <mergeCell ref="C5:K5"/>
    <mergeCell ref="C6:K6"/>
    <mergeCell ref="C7:K7"/>
  </mergeCells>
  <printOptions horizontalCentered="1" verticalCentered="1"/>
  <pageMargins left="0.39370078740157483" right="0.39370078740157483" top="0.39370078740157483" bottom="0.39370078740157483" header="0.19685039370078741" footer="0.19685039370078741"/>
  <pageSetup paperSize="9" scale="5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EF!$B$225:$B$230</xm:f>
          </x14:formula1>
          <xm:sqref>E10:E33</xm:sqref>
        </x14:dataValidation>
        <x14:dataValidation type="list" allowBlank="1" showInputMessage="1" showErrorMessage="1">
          <x14:formula1>
            <xm:f>'Projekt-Info'!$C$12:$C$17</xm:f>
          </x14:formula1>
          <xm:sqref>D10:D33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N44"/>
  <sheetViews>
    <sheetView topLeftCell="A5" zoomScale="90" zoomScaleNormal="90" workbookViewId="0">
      <selection activeCell="K10" sqref="K10"/>
    </sheetView>
  </sheetViews>
  <sheetFormatPr baseColWidth="10" defaultColWidth="10.875" defaultRowHeight="14.25" outlineLevelCol="2"/>
  <cols>
    <col min="1" max="1" width="3.625" style="19" customWidth="1"/>
    <col min="2" max="2" width="8.625" style="19" customWidth="1"/>
    <col min="3" max="3" width="2" style="19" customWidth="1"/>
    <col min="4" max="4" width="14" style="19" customWidth="1"/>
    <col min="5" max="5" width="16" style="19" customWidth="1"/>
    <col min="6" max="6" width="13.875" style="19" customWidth="1"/>
    <col min="7" max="7" width="23" style="19" customWidth="1"/>
    <col min="8" max="8" width="29.375" style="19" customWidth="1" outlineLevel="2"/>
    <col min="9" max="9" width="27.125" style="19" customWidth="1" outlineLevel="2"/>
    <col min="10" max="10" width="24.5" style="19" customWidth="1" outlineLevel="2"/>
    <col min="11" max="11" width="19.25" style="19" customWidth="1" outlineLevel="1"/>
    <col min="12" max="12" width="12.25" style="19" customWidth="1"/>
    <col min="13" max="13" width="3.625" style="19" customWidth="1"/>
    <col min="14" max="16384" width="10.875" style="19"/>
  </cols>
  <sheetData>
    <row r="1" spans="1:14" ht="20.100000000000001" customHeight="1">
      <c r="A1" s="151"/>
      <c r="B1" s="151"/>
      <c r="C1" s="151"/>
      <c r="D1" s="151"/>
      <c r="E1" s="151"/>
      <c r="F1" s="151"/>
      <c r="G1" s="151"/>
      <c r="H1" s="151"/>
      <c r="I1" s="151"/>
      <c r="J1" s="151"/>
      <c r="K1" s="151"/>
      <c r="L1" s="151"/>
      <c r="M1" s="151"/>
      <c r="N1" s="151"/>
    </row>
    <row r="2" spans="1:14" ht="30" customHeight="1">
      <c r="A2" s="151"/>
      <c r="B2" s="14"/>
      <c r="C2" s="14"/>
      <c r="D2" s="14"/>
      <c r="E2" s="14"/>
      <c r="F2" s="48"/>
      <c r="G2" s="48"/>
      <c r="H2" s="48"/>
      <c r="I2" s="48"/>
      <c r="J2" s="669"/>
      <c r="K2" s="312"/>
      <c r="L2" s="312"/>
      <c r="M2" s="272">
        <f>Ref_Firma</f>
        <v>0</v>
      </c>
      <c r="N2" s="151"/>
    </row>
    <row r="3" spans="1:14" ht="23.25">
      <c r="A3" s="151"/>
      <c r="B3" s="48"/>
      <c r="C3" s="1291" t="s">
        <v>233</v>
      </c>
      <c r="D3" s="1291"/>
      <c r="E3" s="1291"/>
      <c r="F3" s="1291"/>
      <c r="G3" s="1291"/>
      <c r="H3" s="1291"/>
      <c r="I3" s="1291"/>
      <c r="J3" s="1291"/>
      <c r="K3" s="48"/>
      <c r="L3" s="48"/>
      <c r="M3" s="272">
        <f>Ref_Berichtsjahr</f>
        <v>0</v>
      </c>
      <c r="N3" s="151"/>
    </row>
    <row r="4" spans="1:14" ht="23.25">
      <c r="A4" s="151"/>
      <c r="B4" s="48"/>
      <c r="C4" s="1291"/>
      <c r="D4" s="1291"/>
      <c r="E4" s="1291"/>
      <c r="F4" s="1291"/>
      <c r="G4" s="1291"/>
      <c r="H4" s="1291"/>
      <c r="I4" s="1291"/>
      <c r="J4" s="1291"/>
      <c r="K4" s="48"/>
      <c r="L4" s="48"/>
      <c r="M4" s="272"/>
      <c r="N4" s="151"/>
    </row>
    <row r="5" spans="1:14" ht="23.25">
      <c r="A5" s="151"/>
      <c r="B5" s="48"/>
      <c r="C5" s="1297" t="s">
        <v>87</v>
      </c>
      <c r="D5" s="1297"/>
      <c r="E5" s="1297"/>
      <c r="F5" s="1297"/>
      <c r="G5" s="1297"/>
      <c r="H5" s="1297"/>
      <c r="I5" s="1297"/>
      <c r="J5" s="1297"/>
      <c r="K5" s="51"/>
      <c r="L5" s="51"/>
      <c r="M5" s="48"/>
      <c r="N5" s="151"/>
    </row>
    <row r="6" spans="1:14" ht="24" thickBot="1">
      <c r="A6" s="151"/>
      <c r="B6" s="48"/>
      <c r="C6" s="1291"/>
      <c r="D6" s="1291"/>
      <c r="E6" s="1291"/>
      <c r="F6" s="1291"/>
      <c r="G6" s="1291"/>
      <c r="H6" s="1291"/>
      <c r="I6" s="1291"/>
      <c r="J6" s="1291"/>
      <c r="K6" s="48"/>
      <c r="L6" s="48"/>
      <c r="M6" s="48"/>
      <c r="N6" s="151"/>
    </row>
    <row r="7" spans="1:14" ht="32.25" thickBot="1">
      <c r="A7" s="151"/>
      <c r="B7" s="48"/>
      <c r="C7" s="1292" t="s">
        <v>234</v>
      </c>
      <c r="D7" s="1292"/>
      <c r="E7" s="1292"/>
      <c r="F7" s="1292"/>
      <c r="G7" s="1292"/>
      <c r="H7" s="1292"/>
      <c r="I7" s="1292"/>
      <c r="J7" s="1293"/>
      <c r="K7" s="193" t="s">
        <v>88</v>
      </c>
      <c r="L7" s="193" t="s">
        <v>172</v>
      </c>
      <c r="M7" s="48"/>
      <c r="N7" s="151"/>
    </row>
    <row r="8" spans="1:14" ht="24" thickBot="1">
      <c r="A8" s="151"/>
      <c r="B8" s="14"/>
      <c r="C8" s="1297" t="s">
        <v>1120</v>
      </c>
      <c r="D8" s="1297"/>
      <c r="E8" s="1297"/>
      <c r="F8" s="1297"/>
      <c r="G8" s="1297"/>
      <c r="H8" s="1297"/>
      <c r="I8" s="1297"/>
      <c r="J8" s="1297"/>
      <c r="K8" s="290"/>
      <c r="L8" s="290"/>
      <c r="M8" s="14"/>
      <c r="N8" s="151"/>
    </row>
    <row r="9" spans="1:14" ht="30.75" thickBot="1">
      <c r="A9" s="151"/>
      <c r="B9" s="14"/>
      <c r="C9" s="14"/>
      <c r="D9" s="291" t="s">
        <v>92</v>
      </c>
      <c r="E9" s="153" t="s">
        <v>1117</v>
      </c>
      <c r="F9" s="276" t="s">
        <v>224</v>
      </c>
      <c r="G9" s="241" t="s">
        <v>1121</v>
      </c>
      <c r="H9" s="276" t="s">
        <v>96</v>
      </c>
      <c r="I9" s="242" t="s">
        <v>97</v>
      </c>
      <c r="J9" s="376" t="s">
        <v>98</v>
      </c>
      <c r="K9" s="91" t="s">
        <v>140</v>
      </c>
      <c r="L9" s="333" t="s">
        <v>32</v>
      </c>
      <c r="M9" s="14"/>
      <c r="N9" s="151"/>
    </row>
    <row r="10" spans="1:14">
      <c r="A10" s="151"/>
      <c r="B10" s="14"/>
      <c r="C10" s="14"/>
      <c r="D10" s="294" t="s">
        <v>13</v>
      </c>
      <c r="E10" s="612" t="s">
        <v>99</v>
      </c>
      <c r="F10" s="377"/>
      <c r="G10" s="378"/>
      <c r="H10" s="32"/>
      <c r="I10" s="32"/>
      <c r="J10" s="237"/>
      <c r="K10" s="902">
        <f>IF(E10="Sonstiges","Individuell prüfen",VLOOKUP(E10,EF!B:G,6,FALSE))</f>
        <v>0</v>
      </c>
      <c r="L10" s="842">
        <f>IF(F10&gt;0,K10*F10,IF(G10&gt;0,K10*G10,0))</f>
        <v>0</v>
      </c>
      <c r="M10" s="14"/>
      <c r="N10" s="151"/>
    </row>
    <row r="11" spans="1:14">
      <c r="A11" s="151"/>
      <c r="B11" s="14"/>
      <c r="C11" s="14"/>
      <c r="D11" s="306" t="s">
        <v>13</v>
      </c>
      <c r="E11" s="612" t="s">
        <v>99</v>
      </c>
      <c r="F11" s="379"/>
      <c r="G11" s="838"/>
      <c r="H11" s="34"/>
      <c r="I11" s="34"/>
      <c r="J11" s="238"/>
      <c r="K11" s="902">
        <f>IF(E11="Sonstiges","Individuell prüfen",VLOOKUP(E11,EF!B:G,6,FALSE))</f>
        <v>0</v>
      </c>
      <c r="L11" s="842">
        <f t="shared" ref="L11:L38" si="0">IF(F11&gt;0,K11*F11,IF(G11&gt;0,K11*G11,0))</f>
        <v>0</v>
      </c>
      <c r="M11" s="14"/>
      <c r="N11" s="151"/>
    </row>
    <row r="12" spans="1:14">
      <c r="A12" s="151"/>
      <c r="B12" s="14"/>
      <c r="C12" s="14"/>
      <c r="D12" s="306" t="s">
        <v>13</v>
      </c>
      <c r="E12" s="612" t="s">
        <v>99</v>
      </c>
      <c r="F12" s="379"/>
      <c r="G12" s="838"/>
      <c r="H12" s="34"/>
      <c r="I12" s="34"/>
      <c r="J12" s="238"/>
      <c r="K12" s="902">
        <f>IF(E12="Sonstiges","Individuell prüfen",VLOOKUP(E12,EF!B:G,6,FALSE))</f>
        <v>0</v>
      </c>
      <c r="L12" s="842">
        <f t="shared" si="0"/>
        <v>0</v>
      </c>
      <c r="M12" s="14"/>
      <c r="N12" s="151"/>
    </row>
    <row r="13" spans="1:14">
      <c r="A13" s="151"/>
      <c r="B13" s="14"/>
      <c r="C13" s="14"/>
      <c r="D13" s="306" t="s">
        <v>13</v>
      </c>
      <c r="E13" s="612" t="s">
        <v>99</v>
      </c>
      <c r="F13" s="379"/>
      <c r="G13" s="838"/>
      <c r="H13" s="34"/>
      <c r="I13" s="34"/>
      <c r="J13" s="238"/>
      <c r="K13" s="902">
        <f>IF(E13="Sonstiges","Individuell prüfen",VLOOKUP(E13,EF!B:G,6,FALSE))</f>
        <v>0</v>
      </c>
      <c r="L13" s="842">
        <f t="shared" si="0"/>
        <v>0</v>
      </c>
      <c r="M13" s="14"/>
      <c r="N13" s="151"/>
    </row>
    <row r="14" spans="1:14">
      <c r="A14" s="151"/>
      <c r="B14" s="14"/>
      <c r="C14" s="14"/>
      <c r="D14" s="306" t="s">
        <v>13</v>
      </c>
      <c r="E14" s="612" t="s">
        <v>99</v>
      </c>
      <c r="F14" s="379"/>
      <c r="G14" s="838"/>
      <c r="H14" s="34"/>
      <c r="I14" s="34"/>
      <c r="J14" s="238"/>
      <c r="K14" s="902">
        <f>IF(E14="Sonstiges","Individuell prüfen",VLOOKUP(E14,EF!B:G,6,FALSE))</f>
        <v>0</v>
      </c>
      <c r="L14" s="842">
        <f t="shared" si="0"/>
        <v>0</v>
      </c>
      <c r="M14" s="14"/>
      <c r="N14" s="151"/>
    </row>
    <row r="15" spans="1:14">
      <c r="A15" s="151"/>
      <c r="B15" s="14"/>
      <c r="C15" s="14"/>
      <c r="D15" s="306" t="s">
        <v>13</v>
      </c>
      <c r="E15" s="612" t="s">
        <v>99</v>
      </c>
      <c r="F15" s="379"/>
      <c r="G15" s="838"/>
      <c r="H15" s="34"/>
      <c r="I15" s="34"/>
      <c r="J15" s="238"/>
      <c r="K15" s="902">
        <f>IF(E15="Sonstiges","Individuell prüfen",VLOOKUP(E15,EF!B:G,6,FALSE))</f>
        <v>0</v>
      </c>
      <c r="L15" s="842">
        <f t="shared" si="0"/>
        <v>0</v>
      </c>
      <c r="M15" s="14"/>
      <c r="N15" s="151"/>
    </row>
    <row r="16" spans="1:14">
      <c r="A16" s="151"/>
      <c r="B16" s="14"/>
      <c r="C16" s="14"/>
      <c r="D16" s="306" t="s">
        <v>13</v>
      </c>
      <c r="E16" s="612" t="s">
        <v>99</v>
      </c>
      <c r="F16" s="379"/>
      <c r="G16" s="838"/>
      <c r="H16" s="34"/>
      <c r="I16" s="34"/>
      <c r="J16" s="238"/>
      <c r="K16" s="902">
        <f>IF(E16="Sonstiges","Individuell prüfen",VLOOKUP(E16,EF!B:G,6,FALSE))</f>
        <v>0</v>
      </c>
      <c r="L16" s="842">
        <f t="shared" si="0"/>
        <v>0</v>
      </c>
      <c r="M16" s="14"/>
      <c r="N16" s="151"/>
    </row>
    <row r="17" spans="1:14">
      <c r="A17" s="151"/>
      <c r="B17" s="14"/>
      <c r="C17" s="14"/>
      <c r="D17" s="306" t="s">
        <v>13</v>
      </c>
      <c r="E17" s="612" t="s">
        <v>99</v>
      </c>
      <c r="F17" s="379"/>
      <c r="G17" s="838"/>
      <c r="H17" s="34"/>
      <c r="I17" s="34"/>
      <c r="J17" s="238"/>
      <c r="K17" s="902">
        <f>IF(E17="Sonstiges","Individuell prüfen",VLOOKUP(E17,EF!B:G,6,FALSE))</f>
        <v>0</v>
      </c>
      <c r="L17" s="842">
        <f t="shared" si="0"/>
        <v>0</v>
      </c>
      <c r="M17" s="14"/>
      <c r="N17" s="151"/>
    </row>
    <row r="18" spans="1:14">
      <c r="A18" s="151"/>
      <c r="B18" s="14"/>
      <c r="C18" s="14"/>
      <c r="D18" s="306" t="s">
        <v>13</v>
      </c>
      <c r="E18" s="612" t="s">
        <v>99</v>
      </c>
      <c r="F18" s="379"/>
      <c r="G18" s="838"/>
      <c r="H18" s="34"/>
      <c r="I18" s="34"/>
      <c r="J18" s="238"/>
      <c r="K18" s="902">
        <f>IF(E18="Sonstiges","Individuell prüfen",VLOOKUP(E18,EF!B:G,6,FALSE))</f>
        <v>0</v>
      </c>
      <c r="L18" s="842">
        <f t="shared" si="0"/>
        <v>0</v>
      </c>
      <c r="M18" s="14"/>
      <c r="N18" s="151"/>
    </row>
    <row r="19" spans="1:14">
      <c r="A19" s="151"/>
      <c r="B19" s="14"/>
      <c r="C19" s="14"/>
      <c r="D19" s="306" t="s">
        <v>13</v>
      </c>
      <c r="E19" s="612" t="s">
        <v>99</v>
      </c>
      <c r="F19" s="379"/>
      <c r="G19" s="838"/>
      <c r="H19" s="34"/>
      <c r="I19" s="34"/>
      <c r="J19" s="238"/>
      <c r="K19" s="902">
        <f>IF(E19="Sonstiges","Individuell prüfen",VLOOKUP(E19,EF!B:G,6,FALSE))</f>
        <v>0</v>
      </c>
      <c r="L19" s="842">
        <f t="shared" si="0"/>
        <v>0</v>
      </c>
      <c r="M19" s="14"/>
      <c r="N19" s="151"/>
    </row>
    <row r="20" spans="1:14">
      <c r="A20" s="151"/>
      <c r="B20" s="14"/>
      <c r="C20" s="14"/>
      <c r="D20" s="306" t="s">
        <v>13</v>
      </c>
      <c r="E20" s="612" t="s">
        <v>99</v>
      </c>
      <c r="F20" s="379"/>
      <c r="G20" s="838"/>
      <c r="H20" s="34"/>
      <c r="I20" s="34"/>
      <c r="J20" s="238"/>
      <c r="K20" s="902">
        <f>IF(E20="Sonstiges","Individuell prüfen",VLOOKUP(E20,EF!B:G,6,FALSE))</f>
        <v>0</v>
      </c>
      <c r="L20" s="842">
        <f t="shared" si="0"/>
        <v>0</v>
      </c>
      <c r="M20" s="14"/>
      <c r="N20" s="151"/>
    </row>
    <row r="21" spans="1:14">
      <c r="A21" s="151"/>
      <c r="B21" s="14"/>
      <c r="C21" s="14"/>
      <c r="D21" s="306" t="s">
        <v>13</v>
      </c>
      <c r="E21" s="612" t="s">
        <v>99</v>
      </c>
      <c r="F21" s="379"/>
      <c r="G21" s="838"/>
      <c r="H21" s="34"/>
      <c r="I21" s="34"/>
      <c r="J21" s="238"/>
      <c r="K21" s="902">
        <f>IF(E21="Sonstiges","Individuell prüfen",VLOOKUP(E21,EF!B:G,6,FALSE))</f>
        <v>0</v>
      </c>
      <c r="L21" s="842">
        <f t="shared" si="0"/>
        <v>0</v>
      </c>
      <c r="M21" s="14"/>
      <c r="N21" s="151"/>
    </row>
    <row r="22" spans="1:14">
      <c r="A22" s="151"/>
      <c r="B22" s="14"/>
      <c r="C22" s="14"/>
      <c r="D22" s="306" t="s">
        <v>13</v>
      </c>
      <c r="E22" s="612" t="s">
        <v>99</v>
      </c>
      <c r="F22" s="379"/>
      <c r="G22" s="838"/>
      <c r="H22" s="34"/>
      <c r="I22" s="34"/>
      <c r="J22" s="238"/>
      <c r="K22" s="902">
        <f>IF(E22="Sonstiges","Individuell prüfen",VLOOKUP(E22,EF!B:G,6,FALSE))</f>
        <v>0</v>
      </c>
      <c r="L22" s="842">
        <f t="shared" si="0"/>
        <v>0</v>
      </c>
      <c r="M22" s="14"/>
      <c r="N22" s="151"/>
    </row>
    <row r="23" spans="1:14">
      <c r="A23" s="151"/>
      <c r="B23" s="14"/>
      <c r="C23" s="14"/>
      <c r="D23" s="306" t="s">
        <v>13</v>
      </c>
      <c r="E23" s="612" t="s">
        <v>99</v>
      </c>
      <c r="F23" s="379"/>
      <c r="G23" s="838"/>
      <c r="H23" s="34"/>
      <c r="I23" s="34"/>
      <c r="J23" s="238"/>
      <c r="K23" s="902">
        <f>IF(E23="Sonstiges","Individuell prüfen",VLOOKUP(E23,EF!B:G,6,FALSE))</f>
        <v>0</v>
      </c>
      <c r="L23" s="842">
        <f t="shared" si="0"/>
        <v>0</v>
      </c>
      <c r="M23" s="14"/>
      <c r="N23" s="151"/>
    </row>
    <row r="24" spans="1:14">
      <c r="A24" s="151"/>
      <c r="B24" s="14"/>
      <c r="C24" s="14"/>
      <c r="D24" s="306" t="s">
        <v>13</v>
      </c>
      <c r="E24" s="612" t="s">
        <v>99</v>
      </c>
      <c r="F24" s="379"/>
      <c r="G24" s="838"/>
      <c r="H24" s="34"/>
      <c r="I24" s="34"/>
      <c r="J24" s="238"/>
      <c r="K24" s="902">
        <f>IF(E24="Sonstiges","Individuell prüfen",VLOOKUP(E24,EF!B:G,6,FALSE))</f>
        <v>0</v>
      </c>
      <c r="L24" s="842">
        <f t="shared" si="0"/>
        <v>0</v>
      </c>
      <c r="M24" s="14"/>
      <c r="N24" s="151"/>
    </row>
    <row r="25" spans="1:14">
      <c r="A25" s="151"/>
      <c r="B25" s="14"/>
      <c r="C25" s="14"/>
      <c r="D25" s="306" t="s">
        <v>13</v>
      </c>
      <c r="E25" s="612" t="s">
        <v>99</v>
      </c>
      <c r="F25" s="379"/>
      <c r="G25" s="838"/>
      <c r="H25" s="34"/>
      <c r="I25" s="34"/>
      <c r="J25" s="238"/>
      <c r="K25" s="902">
        <f>IF(E25="Sonstiges","Individuell prüfen",VLOOKUP(E25,EF!B:G,6,FALSE))</f>
        <v>0</v>
      </c>
      <c r="L25" s="842">
        <f t="shared" si="0"/>
        <v>0</v>
      </c>
      <c r="M25" s="14"/>
      <c r="N25" s="151"/>
    </row>
    <row r="26" spans="1:14">
      <c r="A26" s="151"/>
      <c r="B26" s="14"/>
      <c r="C26" s="14"/>
      <c r="D26" s="306" t="s">
        <v>13</v>
      </c>
      <c r="E26" s="612" t="s">
        <v>99</v>
      </c>
      <c r="F26" s="379"/>
      <c r="G26" s="838"/>
      <c r="H26" s="34"/>
      <c r="I26" s="34"/>
      <c r="J26" s="238"/>
      <c r="K26" s="902">
        <f>IF(E26="Sonstiges","Individuell prüfen",VLOOKUP(E26,EF!B:G,6,FALSE))</f>
        <v>0</v>
      </c>
      <c r="L26" s="842">
        <f t="shared" si="0"/>
        <v>0</v>
      </c>
      <c r="M26" s="14"/>
      <c r="N26" s="151"/>
    </row>
    <row r="27" spans="1:14">
      <c r="A27" s="151"/>
      <c r="B27" s="14"/>
      <c r="C27" s="14"/>
      <c r="D27" s="306" t="s">
        <v>13</v>
      </c>
      <c r="E27" s="612" t="s">
        <v>99</v>
      </c>
      <c r="F27" s="379"/>
      <c r="G27" s="838"/>
      <c r="H27" s="34"/>
      <c r="I27" s="34"/>
      <c r="J27" s="238"/>
      <c r="K27" s="902">
        <f>IF(E27="Sonstiges","Individuell prüfen",VLOOKUP(E27,EF!B:G,6,FALSE))</f>
        <v>0</v>
      </c>
      <c r="L27" s="842">
        <f t="shared" si="0"/>
        <v>0</v>
      </c>
      <c r="M27" s="14"/>
      <c r="N27" s="151"/>
    </row>
    <row r="28" spans="1:14">
      <c r="A28" s="151"/>
      <c r="B28" s="14"/>
      <c r="C28" s="14"/>
      <c r="D28" s="306" t="s">
        <v>13</v>
      </c>
      <c r="E28" s="612" t="s">
        <v>99</v>
      </c>
      <c r="F28" s="379"/>
      <c r="G28" s="838"/>
      <c r="H28" s="34"/>
      <c r="I28" s="34"/>
      <c r="J28" s="238"/>
      <c r="K28" s="902">
        <f>IF(E28="Sonstiges","Individuell prüfen",VLOOKUP(E28,EF!B:G,6,FALSE))</f>
        <v>0</v>
      </c>
      <c r="L28" s="842">
        <f t="shared" si="0"/>
        <v>0</v>
      </c>
      <c r="M28" s="14"/>
      <c r="N28" s="151"/>
    </row>
    <row r="29" spans="1:14">
      <c r="A29" s="151"/>
      <c r="B29" s="14"/>
      <c r="C29" s="14"/>
      <c r="D29" s="306" t="s">
        <v>13</v>
      </c>
      <c r="E29" s="612" t="s">
        <v>99</v>
      </c>
      <c r="F29" s="379"/>
      <c r="G29" s="838"/>
      <c r="H29" s="34"/>
      <c r="I29" s="34"/>
      <c r="J29" s="238"/>
      <c r="K29" s="902">
        <f>IF(E29="Sonstiges","Individuell prüfen",VLOOKUP(E29,EF!B:G,6,FALSE))</f>
        <v>0</v>
      </c>
      <c r="L29" s="842">
        <f t="shared" si="0"/>
        <v>0</v>
      </c>
      <c r="M29" s="14"/>
      <c r="N29" s="151"/>
    </row>
    <row r="30" spans="1:14">
      <c r="A30" s="151"/>
      <c r="B30" s="14"/>
      <c r="C30" s="14"/>
      <c r="D30" s="306" t="s">
        <v>13</v>
      </c>
      <c r="E30" s="612" t="s">
        <v>99</v>
      </c>
      <c r="F30" s="379"/>
      <c r="G30" s="838"/>
      <c r="H30" s="34"/>
      <c r="I30" s="34"/>
      <c r="J30" s="238"/>
      <c r="K30" s="902">
        <f>IF(E30="Sonstiges","Individuell prüfen",VLOOKUP(E30,EF!B:G,6,FALSE))</f>
        <v>0</v>
      </c>
      <c r="L30" s="842">
        <f t="shared" si="0"/>
        <v>0</v>
      </c>
      <c r="M30" s="14"/>
      <c r="N30" s="151"/>
    </row>
    <row r="31" spans="1:14">
      <c r="A31" s="151"/>
      <c r="B31" s="14"/>
      <c r="C31" s="14"/>
      <c r="D31" s="306" t="s">
        <v>13</v>
      </c>
      <c r="E31" s="612" t="s">
        <v>99</v>
      </c>
      <c r="F31" s="379"/>
      <c r="G31" s="838"/>
      <c r="H31" s="34"/>
      <c r="I31" s="34"/>
      <c r="J31" s="238"/>
      <c r="K31" s="902">
        <f>IF(E31="Sonstiges","Individuell prüfen",VLOOKUP(E31,EF!B:G,6,FALSE))</f>
        <v>0</v>
      </c>
      <c r="L31" s="842">
        <f t="shared" si="0"/>
        <v>0</v>
      </c>
      <c r="M31" s="14"/>
      <c r="N31" s="151"/>
    </row>
    <row r="32" spans="1:14">
      <c r="A32" s="151"/>
      <c r="B32" s="14"/>
      <c r="C32" s="14"/>
      <c r="D32" s="306" t="s">
        <v>13</v>
      </c>
      <c r="E32" s="612" t="s">
        <v>99</v>
      </c>
      <c r="F32" s="379"/>
      <c r="G32" s="838"/>
      <c r="H32" s="34"/>
      <c r="I32" s="34"/>
      <c r="J32" s="238"/>
      <c r="K32" s="902">
        <f>IF(E32="Sonstiges","Individuell prüfen",VLOOKUP(E32,EF!B:G,6,FALSE))</f>
        <v>0</v>
      </c>
      <c r="L32" s="842">
        <f t="shared" si="0"/>
        <v>0</v>
      </c>
      <c r="M32" s="14"/>
      <c r="N32" s="151"/>
    </row>
    <row r="33" spans="1:14">
      <c r="A33" s="151"/>
      <c r="B33" s="14"/>
      <c r="C33" s="14"/>
      <c r="D33" s="306" t="s">
        <v>13</v>
      </c>
      <c r="E33" s="612" t="s">
        <v>99</v>
      </c>
      <c r="F33" s="379"/>
      <c r="G33" s="838"/>
      <c r="H33" s="34"/>
      <c r="I33" s="34"/>
      <c r="J33" s="238"/>
      <c r="K33" s="902">
        <f>IF(E33="Sonstiges","Individuell prüfen",VLOOKUP(E33,EF!B:G,6,FALSE))</f>
        <v>0</v>
      </c>
      <c r="L33" s="842">
        <f t="shared" si="0"/>
        <v>0</v>
      </c>
      <c r="M33" s="14"/>
      <c r="N33" s="151"/>
    </row>
    <row r="34" spans="1:14">
      <c r="A34" s="151"/>
      <c r="B34" s="14"/>
      <c r="C34" s="14"/>
      <c r="D34" s="306" t="s">
        <v>13</v>
      </c>
      <c r="E34" s="612" t="s">
        <v>99</v>
      </c>
      <c r="F34" s="379"/>
      <c r="G34" s="838"/>
      <c r="H34" s="34"/>
      <c r="I34" s="34"/>
      <c r="J34" s="238"/>
      <c r="K34" s="902">
        <f>IF(E34="Sonstiges","Individuell prüfen",VLOOKUP(E34,EF!B:G,6,FALSE))</f>
        <v>0</v>
      </c>
      <c r="L34" s="842">
        <f t="shared" si="0"/>
        <v>0</v>
      </c>
      <c r="M34" s="14"/>
      <c r="N34" s="151"/>
    </row>
    <row r="35" spans="1:14">
      <c r="A35" s="151"/>
      <c r="B35" s="14"/>
      <c r="C35" s="14"/>
      <c r="D35" s="306" t="s">
        <v>13</v>
      </c>
      <c r="E35" s="612" t="s">
        <v>99</v>
      </c>
      <c r="F35" s="379"/>
      <c r="G35" s="838"/>
      <c r="H35" s="34"/>
      <c r="I35" s="34"/>
      <c r="J35" s="238"/>
      <c r="K35" s="902">
        <f>IF(E35="Sonstiges","Individuell prüfen",VLOOKUP(E35,EF!B:G,6,FALSE))</f>
        <v>0</v>
      </c>
      <c r="L35" s="842">
        <f t="shared" si="0"/>
        <v>0</v>
      </c>
      <c r="M35" s="14"/>
      <c r="N35" s="151"/>
    </row>
    <row r="36" spans="1:14">
      <c r="A36" s="151"/>
      <c r="B36" s="14"/>
      <c r="C36" s="14"/>
      <c r="D36" s="306" t="s">
        <v>13</v>
      </c>
      <c r="E36" s="612" t="s">
        <v>99</v>
      </c>
      <c r="F36" s="379"/>
      <c r="G36" s="838"/>
      <c r="H36" s="34"/>
      <c r="I36" s="34"/>
      <c r="J36" s="238"/>
      <c r="K36" s="902">
        <f>IF(E36="Sonstiges","Individuell prüfen",VLOOKUP(E36,EF!B:G,6,FALSE))</f>
        <v>0</v>
      </c>
      <c r="L36" s="842">
        <f t="shared" si="0"/>
        <v>0</v>
      </c>
      <c r="M36" s="14"/>
      <c r="N36" s="151"/>
    </row>
    <row r="37" spans="1:14">
      <c r="A37" s="151"/>
      <c r="B37" s="14"/>
      <c r="C37" s="14"/>
      <c r="D37" s="306" t="s">
        <v>13</v>
      </c>
      <c r="E37" s="612" t="s">
        <v>99</v>
      </c>
      <c r="F37" s="379"/>
      <c r="G37" s="838"/>
      <c r="H37" s="34"/>
      <c r="I37" s="34"/>
      <c r="J37" s="238"/>
      <c r="K37" s="902">
        <f>IF(E37="Sonstiges","Individuell prüfen",VLOOKUP(E37,EF!B:G,6,FALSE))</f>
        <v>0</v>
      </c>
      <c r="L37" s="842">
        <f t="shared" si="0"/>
        <v>0</v>
      </c>
      <c r="M37" s="14"/>
      <c r="N37" s="151"/>
    </row>
    <row r="38" spans="1:14">
      <c r="A38" s="151"/>
      <c r="B38" s="14"/>
      <c r="C38" s="14"/>
      <c r="D38" s="306" t="s">
        <v>13</v>
      </c>
      <c r="E38" s="612" t="s">
        <v>99</v>
      </c>
      <c r="F38" s="379"/>
      <c r="G38" s="838"/>
      <c r="H38" s="34"/>
      <c r="I38" s="34"/>
      <c r="J38" s="238"/>
      <c r="K38" s="902">
        <f>IF(E38="Sonstiges","Individuell prüfen",VLOOKUP(E38,EF!B:G,6,FALSE))</f>
        <v>0</v>
      </c>
      <c r="L38" s="842">
        <f t="shared" si="0"/>
        <v>0</v>
      </c>
      <c r="M38" s="14"/>
      <c r="N38" s="151"/>
    </row>
    <row r="39" spans="1:14">
      <c r="A39" s="151"/>
      <c r="B39" s="14"/>
      <c r="C39" s="14"/>
      <c r="D39" s="306" t="s">
        <v>13</v>
      </c>
      <c r="E39" s="612" t="s">
        <v>99</v>
      </c>
      <c r="F39" s="379"/>
      <c r="G39" s="838"/>
      <c r="H39" s="34"/>
      <c r="I39" s="34"/>
      <c r="J39" s="238"/>
      <c r="K39" s="902">
        <f>IF(E39="Sonstiges","Individuell prüfen",VLOOKUP(E39,EF!B:G,6,FALSE))</f>
        <v>0</v>
      </c>
      <c r="L39" s="842">
        <f t="shared" ref="L39:L41" si="1">IF(F39&gt;0,K39*F39,IF(G39&gt;0,K39*G39,0))</f>
        <v>0</v>
      </c>
      <c r="M39" s="14"/>
      <c r="N39" s="151"/>
    </row>
    <row r="40" spans="1:14">
      <c r="A40" s="151"/>
      <c r="B40" s="14"/>
      <c r="C40" s="14"/>
      <c r="D40" s="306" t="s">
        <v>13</v>
      </c>
      <c r="E40" s="612" t="s">
        <v>99</v>
      </c>
      <c r="F40" s="379"/>
      <c r="G40" s="838"/>
      <c r="H40" s="34"/>
      <c r="I40" s="34"/>
      <c r="J40" s="238"/>
      <c r="K40" s="902">
        <f>IF(E40="Sonstiges","Individuell prüfen",VLOOKUP(E40,EF!B:G,6,FALSE))</f>
        <v>0</v>
      </c>
      <c r="L40" s="842">
        <f t="shared" si="1"/>
        <v>0</v>
      </c>
      <c r="M40" s="14"/>
      <c r="N40" s="151"/>
    </row>
    <row r="41" spans="1:14" ht="15" thickBot="1">
      <c r="A41" s="151"/>
      <c r="B41" s="14"/>
      <c r="C41" s="14"/>
      <c r="D41" s="295" t="s">
        <v>13</v>
      </c>
      <c r="E41" s="612" t="s">
        <v>99</v>
      </c>
      <c r="F41" s="69"/>
      <c r="G41" s="361"/>
      <c r="H41" s="37"/>
      <c r="I41" s="37"/>
      <c r="J41" s="239"/>
      <c r="K41" s="902">
        <f>IF(E41="Sonstiges","Individuell prüfen",VLOOKUP(E41,EF!B:G,6,FALSE))</f>
        <v>0</v>
      </c>
      <c r="L41" s="842">
        <f t="shared" si="1"/>
        <v>0</v>
      </c>
      <c r="M41" s="14"/>
      <c r="N41" s="151"/>
    </row>
    <row r="42" spans="1:14" ht="15" thickBot="1">
      <c r="A42" s="151"/>
      <c r="B42" s="14"/>
      <c r="C42" s="14"/>
      <c r="D42" s="14"/>
      <c r="E42" s="14"/>
      <c r="F42" s="14"/>
      <c r="G42" s="14"/>
      <c r="H42" s="14"/>
      <c r="I42" s="14"/>
      <c r="J42" s="14"/>
      <c r="K42" s="14"/>
      <c r="L42" s="1054">
        <f>SUM(L10:L41)</f>
        <v>0</v>
      </c>
      <c r="M42" s="14"/>
      <c r="N42" s="151"/>
    </row>
    <row r="43" spans="1:14">
      <c r="A43" s="151"/>
      <c r="B43" s="14"/>
      <c r="C43" s="14"/>
      <c r="D43" s="14"/>
      <c r="E43" s="14"/>
      <c r="F43" s="14"/>
      <c r="G43" s="14"/>
      <c r="H43" s="14"/>
      <c r="I43" s="14"/>
      <c r="J43" s="14"/>
      <c r="K43" s="14"/>
      <c r="L43" s="14"/>
      <c r="M43" s="14"/>
      <c r="N43" s="151"/>
    </row>
    <row r="44" spans="1:14" ht="20.100000000000001" customHeight="1">
      <c r="A44" s="151"/>
      <c r="B44" s="151"/>
      <c r="C44" s="151"/>
      <c r="D44" s="151"/>
      <c r="E44" s="151"/>
      <c r="F44" s="151"/>
      <c r="G44" s="151"/>
      <c r="H44" s="151"/>
      <c r="I44" s="151"/>
      <c r="J44" s="360"/>
      <c r="K44" s="151"/>
      <c r="L44" s="151"/>
      <c r="M44" s="360"/>
      <c r="N44" s="135" t="str">
        <f>Bedienungshinweise!$K$19</f>
        <v>FutureCamp Climate 2022</v>
      </c>
    </row>
  </sheetData>
  <sheetProtection sheet="1" objects="1" scenarios="1"/>
  <mergeCells count="6">
    <mergeCell ref="C8:J8"/>
    <mergeCell ref="C3:J3"/>
    <mergeCell ref="C4:J4"/>
    <mergeCell ref="C5:J5"/>
    <mergeCell ref="C6:J6"/>
    <mergeCell ref="C7:J7"/>
  </mergeCells>
  <printOptions horizontalCentered="1" verticalCentered="1"/>
  <pageMargins left="0.39370078740157483" right="0.39370078740157483" top="0.39370078740157483" bottom="0.39370078740157483" header="0.19685039370078741" footer="0.19685039370078741"/>
  <pageSetup paperSize="9" scale="6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'Projekt-Info'!$C$12:$C$17</xm:f>
          </x14:formula1>
          <xm:sqref>D10:D41</xm:sqref>
        </x14:dataValidation>
        <x14:dataValidation type="list" allowBlank="1" showInputMessage="1" showErrorMessage="1">
          <x14:formula1>
            <xm:f>EF!$B$232:$B$235</xm:f>
          </x14:formula1>
          <xm:sqref>E10:E41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M19"/>
  <sheetViews>
    <sheetView topLeftCell="A5" zoomScale="90" zoomScaleNormal="90" workbookViewId="0">
      <selection activeCell="J11" sqref="J11"/>
    </sheetView>
  </sheetViews>
  <sheetFormatPr baseColWidth="10" defaultColWidth="10.875" defaultRowHeight="14.25" outlineLevelCol="1"/>
  <cols>
    <col min="1" max="1" width="3.625" style="19" customWidth="1"/>
    <col min="2" max="2" width="8.625" style="19" customWidth="1"/>
    <col min="3" max="3" width="1.25" style="19" customWidth="1"/>
    <col min="4" max="4" width="12.5" style="19" customWidth="1"/>
    <col min="5" max="5" width="37.75" style="19" customWidth="1"/>
    <col min="6" max="6" width="14.125" style="19" customWidth="1"/>
    <col min="7" max="7" width="32.375" style="19" customWidth="1" outlineLevel="1"/>
    <col min="8" max="8" width="29" style="19" customWidth="1" outlineLevel="1"/>
    <col min="9" max="9" width="30.375" style="19" customWidth="1" outlineLevel="1"/>
    <col min="10" max="11" width="15.75" style="19" customWidth="1"/>
    <col min="12" max="16384" width="10.875" style="19"/>
  </cols>
  <sheetData>
    <row r="1" spans="1:13" ht="20.100000000000001" customHeight="1">
      <c r="A1" s="151"/>
      <c r="B1" s="151"/>
      <c r="C1" s="151"/>
      <c r="D1" s="151"/>
      <c r="E1" s="151"/>
      <c r="F1" s="151"/>
      <c r="G1" s="151"/>
      <c r="H1" s="151"/>
      <c r="I1" s="151"/>
      <c r="J1" s="151"/>
      <c r="K1" s="151"/>
      <c r="L1" s="151"/>
      <c r="M1" s="151"/>
    </row>
    <row r="2" spans="1:13" ht="30" customHeight="1">
      <c r="A2" s="151"/>
      <c r="B2" s="14"/>
      <c r="C2" s="14"/>
      <c r="D2" s="14"/>
      <c r="E2" s="14"/>
      <c r="F2" s="48"/>
      <c r="G2" s="48"/>
      <c r="H2" s="48"/>
      <c r="I2" s="669"/>
      <c r="J2" s="669"/>
      <c r="K2" s="48"/>
      <c r="L2" s="272">
        <f>Ref_Firma</f>
        <v>0</v>
      </c>
      <c r="M2" s="151"/>
    </row>
    <row r="3" spans="1:13" ht="23.25">
      <c r="A3" s="151"/>
      <c r="B3" s="48"/>
      <c r="C3" s="1349" t="s">
        <v>235</v>
      </c>
      <c r="D3" s="1349"/>
      <c r="E3" s="1349"/>
      <c r="F3" s="1349"/>
      <c r="G3" s="1349"/>
      <c r="H3" s="1349"/>
      <c r="I3" s="1349"/>
      <c r="J3" s="669"/>
      <c r="K3" s="48"/>
      <c r="L3" s="272">
        <f>Ref_Berichtsjahr</f>
        <v>0</v>
      </c>
      <c r="M3" s="151"/>
    </row>
    <row r="4" spans="1:13" ht="23.25">
      <c r="A4" s="151"/>
      <c r="B4" s="48"/>
      <c r="C4" s="1291"/>
      <c r="D4" s="1291"/>
      <c r="E4" s="1291"/>
      <c r="F4" s="1291"/>
      <c r="G4" s="1291"/>
      <c r="H4" s="1291"/>
      <c r="I4" s="1291"/>
      <c r="J4" s="49"/>
      <c r="K4" s="48"/>
      <c r="L4" s="49"/>
      <c r="M4" s="151"/>
    </row>
    <row r="5" spans="1:13" ht="15" customHeight="1">
      <c r="A5" s="151"/>
      <c r="B5" s="14"/>
      <c r="C5" s="1316" t="s">
        <v>87</v>
      </c>
      <c r="D5" s="1316"/>
      <c r="E5" s="1316"/>
      <c r="F5" s="1316"/>
      <c r="G5" s="1316"/>
      <c r="H5" s="1316"/>
      <c r="I5" s="1316"/>
      <c r="J5" s="1316"/>
      <c r="K5" s="1316"/>
      <c r="L5" s="1316"/>
      <c r="M5" s="151"/>
    </row>
    <row r="6" spans="1:13" ht="25.5" customHeight="1" thickBot="1">
      <c r="A6" s="151"/>
      <c r="B6" s="14"/>
      <c r="C6" s="1302"/>
      <c r="D6" s="1302"/>
      <c r="E6" s="1302"/>
      <c r="F6" s="1302"/>
      <c r="G6" s="1302"/>
      <c r="H6" s="1302"/>
      <c r="I6" s="1302"/>
      <c r="J6" s="1302"/>
      <c r="K6" s="1302"/>
      <c r="L6" s="1302"/>
      <c r="M6" s="151"/>
    </row>
    <row r="7" spans="1:13" ht="27.6" customHeight="1">
      <c r="A7" s="151"/>
      <c r="B7" s="14"/>
      <c r="C7" s="1292" t="s">
        <v>236</v>
      </c>
      <c r="D7" s="1292"/>
      <c r="E7" s="1292"/>
      <c r="F7" s="1292"/>
      <c r="G7" s="1292"/>
      <c r="H7" s="1292"/>
      <c r="I7" s="1293"/>
      <c r="J7" s="1342" t="s">
        <v>237</v>
      </c>
      <c r="K7" s="1342" t="s">
        <v>91</v>
      </c>
      <c r="L7" s="332"/>
      <c r="M7" s="151"/>
    </row>
    <row r="8" spans="1:13" ht="27.6" customHeight="1" thickBot="1">
      <c r="A8" s="151"/>
      <c r="B8" s="14"/>
      <c r="C8" s="1302"/>
      <c r="D8" s="1302"/>
      <c r="E8" s="1302"/>
      <c r="F8" s="1302"/>
      <c r="G8" s="1302"/>
      <c r="H8" s="1302"/>
      <c r="I8" s="1303"/>
      <c r="J8" s="1346"/>
      <c r="K8" s="1346"/>
      <c r="L8" s="14"/>
      <c r="M8" s="151"/>
    </row>
    <row r="9" spans="1:13" ht="15" thickBot="1">
      <c r="A9" s="151"/>
      <c r="B9" s="14"/>
      <c r="C9" s="1302"/>
      <c r="D9" s="1302"/>
      <c r="E9" s="1302"/>
      <c r="F9" s="1302"/>
      <c r="G9" s="1302"/>
      <c r="H9" s="1302"/>
      <c r="I9" s="1302"/>
      <c r="J9" s="14"/>
      <c r="K9" s="14"/>
      <c r="L9" s="14"/>
      <c r="M9" s="151"/>
    </row>
    <row r="10" spans="1:13" ht="40.15" customHeight="1" thickBot="1">
      <c r="A10" s="151"/>
      <c r="B10" s="14"/>
      <c r="C10" s="14"/>
      <c r="D10" s="275" t="s">
        <v>92</v>
      </c>
      <c r="E10" s="152" t="s">
        <v>281</v>
      </c>
      <c r="F10" s="153" t="s">
        <v>1122</v>
      </c>
      <c r="G10" s="180" t="s">
        <v>96</v>
      </c>
      <c r="H10" s="154" t="s">
        <v>97</v>
      </c>
      <c r="I10" s="157" t="s">
        <v>98</v>
      </c>
      <c r="J10" s="91" t="s">
        <v>32</v>
      </c>
      <c r="K10" s="72" t="s">
        <v>32</v>
      </c>
      <c r="L10" s="14"/>
      <c r="M10" s="151"/>
    </row>
    <row r="11" spans="1:13">
      <c r="A11" s="151"/>
      <c r="B11" s="14"/>
      <c r="C11" s="14"/>
      <c r="D11" s="294" t="s">
        <v>202</v>
      </c>
      <c r="E11" s="368" t="s">
        <v>1123</v>
      </c>
      <c r="F11" s="766"/>
      <c r="G11" s="186"/>
      <c r="H11" s="55"/>
      <c r="I11" s="84"/>
      <c r="J11" s="375">
        <f>IF(E11="Sonstiges","Individuell prüfen",VLOOKUP(E11,EF!B:G,6,FALSE))</f>
        <v>3.8781999999999997E-2</v>
      </c>
      <c r="K11" s="375">
        <f>J11*F11</f>
        <v>0</v>
      </c>
      <c r="L11" s="14"/>
      <c r="M11" s="151"/>
    </row>
    <row r="12" spans="1:13">
      <c r="A12" s="151"/>
      <c r="B12" s="14"/>
      <c r="C12" s="14"/>
      <c r="D12" s="306" t="s">
        <v>207</v>
      </c>
      <c r="E12" s="368" t="s">
        <v>1123</v>
      </c>
      <c r="F12" s="767"/>
      <c r="G12" s="644"/>
      <c r="H12" s="645"/>
      <c r="I12" s="646"/>
      <c r="J12" s="375">
        <f>IF(E12="Sonstiges","Individuell prüfen",VLOOKUP(E12,EF!B:G,6,FALSE))</f>
        <v>3.8781999999999997E-2</v>
      </c>
      <c r="K12" s="375">
        <f t="shared" ref="K12:K16" si="0">J12*F12</f>
        <v>0</v>
      </c>
      <c r="L12" s="14"/>
      <c r="M12" s="151"/>
    </row>
    <row r="13" spans="1:13">
      <c r="A13" s="151"/>
      <c r="B13" s="14"/>
      <c r="C13" s="14"/>
      <c r="D13" s="306" t="s">
        <v>208</v>
      </c>
      <c r="E13" s="368" t="s">
        <v>1123</v>
      </c>
      <c r="F13" s="767"/>
      <c r="G13" s="644"/>
      <c r="H13" s="645"/>
      <c r="I13" s="646"/>
      <c r="J13" s="375">
        <f>IF(E13="Sonstiges","Individuell prüfen",VLOOKUP(E13,EF!B:G,6,FALSE))</f>
        <v>3.8781999999999997E-2</v>
      </c>
      <c r="K13" s="375">
        <f t="shared" si="0"/>
        <v>0</v>
      </c>
      <c r="L13" s="14"/>
      <c r="M13" s="151"/>
    </row>
    <row r="14" spans="1:13">
      <c r="A14" s="151"/>
      <c r="B14" s="14"/>
      <c r="C14" s="14"/>
      <c r="D14" s="306" t="s">
        <v>209</v>
      </c>
      <c r="E14" s="368" t="s">
        <v>1123</v>
      </c>
      <c r="F14" s="767"/>
      <c r="G14" s="644"/>
      <c r="H14" s="645"/>
      <c r="I14" s="646"/>
      <c r="J14" s="375">
        <f>IF(E14="Sonstiges","Individuell prüfen",VLOOKUP(E14,EF!B:G,6,FALSE))</f>
        <v>3.8781999999999997E-2</v>
      </c>
      <c r="K14" s="375">
        <f t="shared" si="0"/>
        <v>0</v>
      </c>
      <c r="L14" s="14"/>
      <c r="M14" s="151"/>
    </row>
    <row r="15" spans="1:13">
      <c r="A15" s="151"/>
      <c r="B15" s="14"/>
      <c r="C15" s="14"/>
      <c r="D15" s="306" t="s">
        <v>210</v>
      </c>
      <c r="E15" s="368" t="s">
        <v>1123</v>
      </c>
      <c r="F15" s="767"/>
      <c r="G15" s="644"/>
      <c r="H15" s="645"/>
      <c r="I15" s="646"/>
      <c r="J15" s="375">
        <f>IF(E15="Sonstiges","Individuell prüfen",VLOOKUP(E15,EF!B:G,6,FALSE))</f>
        <v>3.8781999999999997E-2</v>
      </c>
      <c r="K15" s="375">
        <f t="shared" si="0"/>
        <v>0</v>
      </c>
      <c r="L15" s="14"/>
      <c r="M15" s="151"/>
    </row>
    <row r="16" spans="1:13" ht="15" thickBot="1">
      <c r="A16" s="151"/>
      <c r="B16" s="14"/>
      <c r="C16" s="14"/>
      <c r="D16" s="295" t="s">
        <v>13</v>
      </c>
      <c r="E16" s="368" t="s">
        <v>1123</v>
      </c>
      <c r="F16" s="768"/>
      <c r="G16" s="67"/>
      <c r="H16" s="36"/>
      <c r="I16" s="68"/>
      <c r="J16" s="375">
        <f>IF(E16="Sonstiges","Individuell prüfen",VLOOKUP(E16,EF!B:G,6,FALSE))</f>
        <v>3.8781999999999997E-2</v>
      </c>
      <c r="K16" s="375">
        <f t="shared" si="0"/>
        <v>0</v>
      </c>
      <c r="L16" s="14"/>
      <c r="M16" s="151"/>
    </row>
    <row r="17" spans="1:13" ht="15" thickBot="1">
      <c r="A17" s="151"/>
      <c r="B17" s="14"/>
      <c r="C17" s="14"/>
      <c r="D17" s="14"/>
      <c r="E17" s="14"/>
      <c r="F17" s="14"/>
      <c r="G17" s="14"/>
      <c r="H17" s="14"/>
      <c r="I17" s="14"/>
      <c r="J17" s="15"/>
      <c r="K17" s="1055">
        <f>SUM(I11:I16)</f>
        <v>0</v>
      </c>
      <c r="L17" s="14"/>
      <c r="M17" s="151"/>
    </row>
    <row r="18" spans="1:13">
      <c r="A18" s="151"/>
      <c r="B18" s="14"/>
      <c r="C18" s="14"/>
      <c r="D18" s="14"/>
      <c r="E18" s="14"/>
      <c r="F18" s="14"/>
      <c r="G18" s="14"/>
      <c r="H18" s="14"/>
      <c r="I18" s="14"/>
      <c r="J18" s="14"/>
      <c r="K18" s="14"/>
      <c r="L18" s="14"/>
      <c r="M18" s="151"/>
    </row>
    <row r="19" spans="1:13" ht="20.100000000000001" customHeight="1">
      <c r="A19" s="151"/>
      <c r="B19" s="151"/>
      <c r="C19" s="151"/>
      <c r="D19" s="151"/>
      <c r="E19" s="151"/>
      <c r="F19" s="151"/>
      <c r="G19" s="151"/>
      <c r="H19" s="151"/>
      <c r="I19" s="151"/>
      <c r="J19" s="151"/>
      <c r="K19" s="151"/>
      <c r="L19" s="151"/>
      <c r="M19" s="135" t="str">
        <f>Bedienungshinweise!$K$19</f>
        <v>FutureCamp Climate 2022</v>
      </c>
    </row>
  </sheetData>
  <sheetProtection sheet="1" objects="1" scenarios="1"/>
  <mergeCells count="9">
    <mergeCell ref="C9:I9"/>
    <mergeCell ref="J7:J8"/>
    <mergeCell ref="K7:K8"/>
    <mergeCell ref="C3:I3"/>
    <mergeCell ref="C4:I4"/>
    <mergeCell ref="C5:L5"/>
    <mergeCell ref="C6:L6"/>
    <mergeCell ref="C7:I7"/>
    <mergeCell ref="C8:I8"/>
  </mergeCells>
  <printOptions horizontalCentered="1" verticalCentered="1"/>
  <pageMargins left="0.39370078740157483" right="0.39370078740157483" top="0.39370078740157483" bottom="0.39370078740157483" header="0.19685039370078741" footer="0.19685039370078741"/>
  <pageSetup paperSize="9" scale="5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'Projekt-Info'!$C$12:$C$17</xm:f>
          </x14:formula1>
          <xm:sqref>D11:D16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Q53"/>
  <sheetViews>
    <sheetView zoomScale="70" zoomScaleNormal="70" workbookViewId="0">
      <selection activeCell="G40" sqref="G40"/>
    </sheetView>
  </sheetViews>
  <sheetFormatPr baseColWidth="10" defaultColWidth="10.875" defaultRowHeight="14.25" customHeight="1" outlineLevelCol="1"/>
  <cols>
    <col min="1" max="1" width="3.625" style="311" customWidth="1"/>
    <col min="2" max="2" width="8.625" style="311" customWidth="1"/>
    <col min="3" max="3" width="2.5" style="311" customWidth="1"/>
    <col min="4" max="4" width="15.375" style="311" customWidth="1"/>
    <col min="5" max="5" width="15" style="311" customWidth="1"/>
    <col min="6" max="6" width="29.375" style="311" customWidth="1"/>
    <col min="7" max="7" width="10.875" style="311"/>
    <col min="8" max="8" width="14.125" style="311" customWidth="1"/>
    <col min="9" max="9" width="21.875" style="311" customWidth="1"/>
    <col min="10" max="10" width="27.625" style="311" customWidth="1" outlineLevel="1"/>
    <col min="11" max="11" width="25.125" style="311" customWidth="1" outlineLevel="1"/>
    <col min="12" max="12" width="27.125" style="311" customWidth="1" outlineLevel="1"/>
    <col min="13" max="14" width="17" style="311" customWidth="1"/>
    <col min="15" max="15" width="14.875" style="311" customWidth="1"/>
    <col min="16" max="16" width="9.875" style="311" customWidth="1"/>
    <col min="17" max="17" width="3.625" style="311" customWidth="1"/>
    <col min="18" max="16384" width="10.875" style="311"/>
  </cols>
  <sheetData>
    <row r="1" spans="1:17" ht="20.100000000000001" customHeight="1">
      <c r="A1" s="151"/>
      <c r="B1" s="151"/>
      <c r="C1" s="151"/>
      <c r="D1" s="151"/>
      <c r="E1" s="151"/>
      <c r="F1" s="151"/>
      <c r="G1" s="151"/>
      <c r="H1" s="151"/>
      <c r="I1" s="151"/>
      <c r="J1" s="151"/>
      <c r="K1" s="151"/>
      <c r="L1" s="151"/>
      <c r="M1" s="151"/>
      <c r="N1" s="151"/>
      <c r="O1" s="151"/>
      <c r="P1" s="151"/>
      <c r="Q1" s="151"/>
    </row>
    <row r="2" spans="1:17" ht="30" customHeight="1">
      <c r="A2" s="151"/>
      <c r="B2" s="14"/>
      <c r="C2" s="14"/>
      <c r="D2" s="14"/>
      <c r="E2" s="14"/>
      <c r="F2" s="14"/>
      <c r="G2" s="14"/>
      <c r="H2" s="14"/>
      <c r="I2" s="14"/>
      <c r="J2" s="14"/>
      <c r="K2" s="14"/>
      <c r="L2" s="669"/>
      <c r="M2" s="669"/>
      <c r="N2" s="669"/>
      <c r="O2" s="48"/>
      <c r="P2" s="272">
        <f>Ref_Firma</f>
        <v>0</v>
      </c>
      <c r="Q2" s="151"/>
    </row>
    <row r="3" spans="1:17" ht="23.25">
      <c r="A3" s="151"/>
      <c r="B3" s="14"/>
      <c r="C3" s="1325" t="s">
        <v>658</v>
      </c>
      <c r="D3" s="1325"/>
      <c r="E3" s="1325"/>
      <c r="F3" s="1325"/>
      <c r="G3" s="1325"/>
      <c r="H3" s="1325"/>
      <c r="I3" s="1325"/>
      <c r="J3" s="1325"/>
      <c r="K3" s="1325"/>
      <c r="L3" s="1325"/>
      <c r="M3" s="669"/>
      <c r="N3" s="669"/>
      <c r="O3" s="48"/>
      <c r="P3" s="272">
        <f>Ref_Berichtsjahr</f>
        <v>0</v>
      </c>
      <c r="Q3" s="151"/>
    </row>
    <row r="4" spans="1:17" ht="23.25">
      <c r="A4" s="151"/>
      <c r="B4" s="14"/>
      <c r="C4" s="1302"/>
      <c r="D4" s="1302"/>
      <c r="E4" s="1302"/>
      <c r="F4" s="1302"/>
      <c r="G4" s="1302"/>
      <c r="H4" s="1302"/>
      <c r="I4" s="1302"/>
      <c r="J4" s="1302"/>
      <c r="K4" s="1302"/>
      <c r="L4" s="1302"/>
      <c r="M4" s="14"/>
      <c r="N4" s="14"/>
      <c r="O4" s="48"/>
      <c r="P4" s="14"/>
      <c r="Q4" s="151"/>
    </row>
    <row r="5" spans="1:17" ht="32.65" customHeight="1">
      <c r="A5" s="151"/>
      <c r="B5" s="14"/>
      <c r="C5" s="1326" t="s">
        <v>87</v>
      </c>
      <c r="D5" s="1326"/>
      <c r="E5" s="1326"/>
      <c r="F5" s="1326"/>
      <c r="G5" s="1326"/>
      <c r="H5" s="1326"/>
      <c r="I5" s="1326"/>
      <c r="J5" s="1326"/>
      <c r="K5" s="1326"/>
      <c r="L5" s="1326"/>
      <c r="M5" s="14"/>
      <c r="N5" s="14"/>
      <c r="O5" s="48"/>
      <c r="P5" s="14"/>
      <c r="Q5" s="151"/>
    </row>
    <row r="6" spans="1:17" ht="24" thickBot="1">
      <c r="A6" s="151"/>
      <c r="B6" s="14"/>
      <c r="C6" s="1326" t="s">
        <v>238</v>
      </c>
      <c r="D6" s="1326"/>
      <c r="E6" s="1326"/>
      <c r="F6" s="1326"/>
      <c r="G6" s="1326"/>
      <c r="H6" s="1326"/>
      <c r="I6" s="1326"/>
      <c r="J6" s="1326"/>
      <c r="K6" s="1326"/>
      <c r="L6" s="1326"/>
      <c r="M6" s="14"/>
      <c r="N6" s="14"/>
      <c r="O6" s="48"/>
      <c r="P6" s="14"/>
      <c r="Q6" s="151"/>
    </row>
    <row r="7" spans="1:17" ht="40.5" customHeight="1" thickBot="1">
      <c r="A7" s="151"/>
      <c r="B7" s="14"/>
      <c r="C7" s="1327" t="s">
        <v>659</v>
      </c>
      <c r="D7" s="1327"/>
      <c r="E7" s="1327"/>
      <c r="F7" s="1327"/>
      <c r="G7" s="1327"/>
      <c r="H7" s="1327"/>
      <c r="I7" s="1327"/>
      <c r="J7" s="1327"/>
      <c r="K7" s="1327"/>
      <c r="L7" s="1328"/>
      <c r="M7" s="1298" t="s">
        <v>186</v>
      </c>
      <c r="N7" s="1299"/>
      <c r="O7" s="193" t="s">
        <v>172</v>
      </c>
      <c r="P7" s="14"/>
      <c r="Q7" s="151"/>
    </row>
    <row r="8" spans="1:17" ht="15" thickBot="1">
      <c r="A8" s="151"/>
      <c r="B8" s="14"/>
      <c r="C8" s="14"/>
      <c r="D8" s="14"/>
      <c r="E8" s="14"/>
      <c r="F8" s="14"/>
      <c r="G8" s="14"/>
      <c r="H8" s="14"/>
      <c r="I8" s="14"/>
      <c r="J8" s="14"/>
      <c r="K8" s="14"/>
      <c r="L8" s="14"/>
      <c r="M8" s="14"/>
      <c r="N8" s="14"/>
      <c r="O8" s="14"/>
      <c r="P8" s="14"/>
      <c r="Q8" s="151"/>
    </row>
    <row r="9" spans="1:17" ht="75" customHeight="1" thickBot="1">
      <c r="A9" s="151"/>
      <c r="B9" s="14"/>
      <c r="C9" s="14"/>
      <c r="D9" s="275" t="s">
        <v>92</v>
      </c>
      <c r="E9" s="152" t="s">
        <v>239</v>
      </c>
      <c r="F9" s="153" t="s">
        <v>240</v>
      </c>
      <c r="G9" s="153" t="s">
        <v>241</v>
      </c>
      <c r="H9" s="153" t="s">
        <v>242</v>
      </c>
      <c r="I9" s="155" t="s">
        <v>243</v>
      </c>
      <c r="J9" s="152" t="s">
        <v>96</v>
      </c>
      <c r="K9" s="154" t="s">
        <v>97</v>
      </c>
      <c r="L9" s="216" t="s">
        <v>98</v>
      </c>
      <c r="M9" s="86" t="s">
        <v>244</v>
      </c>
      <c r="N9" s="246" t="s">
        <v>245</v>
      </c>
      <c r="O9" s="91" t="s">
        <v>32</v>
      </c>
      <c r="P9" s="14"/>
      <c r="Q9" s="151"/>
    </row>
    <row r="10" spans="1:17">
      <c r="A10" s="151"/>
      <c r="B10" s="14"/>
      <c r="C10" s="14"/>
      <c r="D10" s="306" t="s">
        <v>13</v>
      </c>
      <c r="E10" s="761"/>
      <c r="F10" s="762" t="s">
        <v>99</v>
      </c>
      <c r="G10" s="763"/>
      <c r="H10" s="764" t="s">
        <v>99</v>
      </c>
      <c r="I10" s="765"/>
      <c r="J10" s="529"/>
      <c r="K10" s="579"/>
      <c r="L10" s="578"/>
      <c r="M10" s="247">
        <f>IF(F10="",0,(IF(F10="Sonstiges","Individuell prüfen",VLOOKUP(F10,EF!$B$241:$G$253,6,FALSE))))</f>
        <v>0</v>
      </c>
      <c r="N10" s="248">
        <f>IF(F10="",0,(IF(H10="Sonstiges","Individuell prüfen",IF(H10="Bitte Wählen",0,VLOOKUP(H10,EF!$B$241:$G$253,6,FALSE)))))</f>
        <v>0</v>
      </c>
      <c r="O10" s="729">
        <f>(M10*E10*2*I10*44)*(G10)+IF(N10&gt;0,(N10*E10*2*I10*44)*((1-G10)),0)</f>
        <v>0</v>
      </c>
      <c r="P10" s="14"/>
      <c r="Q10" s="151"/>
    </row>
    <row r="11" spans="1:17">
      <c r="A11" s="151"/>
      <c r="B11" s="14"/>
      <c r="C11" s="14"/>
      <c r="D11" s="306" t="s">
        <v>13</v>
      </c>
      <c r="E11" s="843"/>
      <c r="F11" s="844" t="s">
        <v>99</v>
      </c>
      <c r="G11" s="845"/>
      <c r="H11" s="846" t="s">
        <v>99</v>
      </c>
      <c r="I11" s="730"/>
      <c r="J11" s="183"/>
      <c r="K11" s="835"/>
      <c r="L11" s="720"/>
      <c r="M11" s="249">
        <f>IF(F11="",0,(IF(F11="Sonstiges","Individuell prüfen",VLOOKUP(F11,EF!$B$241:$G$253,6,FALSE))))</f>
        <v>0</v>
      </c>
      <c r="N11" s="250">
        <f>IF(F11="",0,(IF(H11="Sonstiges","Individuell prüfen",IF(H11="Bitte Wählen",0,VLOOKUP(H11,EF!$B$241:$G$253,6,FALSE)))))</f>
        <v>0</v>
      </c>
      <c r="O11" s="729">
        <f t="shared" ref="O11:O50" si="0">(M11*E11*2*I11*44)*(G11)+IF(N11&gt;0,(N11*E11*2*I11*44)*((1-G11)),0)</f>
        <v>0</v>
      </c>
      <c r="P11" s="14"/>
      <c r="Q11" s="151"/>
    </row>
    <row r="12" spans="1:17">
      <c r="A12" s="151"/>
      <c r="B12" s="14"/>
      <c r="C12" s="14"/>
      <c r="D12" s="306" t="s">
        <v>13</v>
      </c>
      <c r="E12" s="843"/>
      <c r="F12" s="844" t="s">
        <v>99</v>
      </c>
      <c r="G12" s="845"/>
      <c r="H12" s="846" t="s">
        <v>99</v>
      </c>
      <c r="I12" s="730"/>
      <c r="J12" s="183"/>
      <c r="K12" s="835"/>
      <c r="L12" s="720"/>
      <c r="M12" s="249">
        <f>IF(F12="",0,(IF(F12="Sonstiges","Individuell prüfen",VLOOKUP(F12,EF!$B$241:$G$253,6,FALSE))))</f>
        <v>0</v>
      </c>
      <c r="N12" s="250">
        <f>IF(F12="",0,(IF(H12="Sonstiges","Individuell prüfen",IF(H12="Bitte Wählen",0,VLOOKUP(H12,EF!$B$241:$G$253,6,FALSE)))))</f>
        <v>0</v>
      </c>
      <c r="O12" s="729">
        <f t="shared" si="0"/>
        <v>0</v>
      </c>
      <c r="P12" s="14"/>
      <c r="Q12" s="151"/>
    </row>
    <row r="13" spans="1:17">
      <c r="A13" s="151"/>
      <c r="B13" s="14"/>
      <c r="C13" s="14"/>
      <c r="D13" s="306" t="s">
        <v>13</v>
      </c>
      <c r="E13" s="843"/>
      <c r="F13" s="844" t="s">
        <v>99</v>
      </c>
      <c r="G13" s="845"/>
      <c r="H13" s="846" t="s">
        <v>99</v>
      </c>
      <c r="I13" s="730"/>
      <c r="J13" s="183"/>
      <c r="K13" s="835"/>
      <c r="L13" s="720"/>
      <c r="M13" s="249">
        <f>IF(F13="",0,(IF(F13="Sonstiges","Individuell prüfen",VLOOKUP(F13,EF!$B$241:$G$253,6,FALSE))))</f>
        <v>0</v>
      </c>
      <c r="N13" s="250">
        <f>IF(F13="",0,(IF(H13="Sonstiges","Individuell prüfen",IF(H13="Bitte Wählen",0,VLOOKUP(H13,EF!$B$241:$G$253,6,FALSE)))))</f>
        <v>0</v>
      </c>
      <c r="O13" s="729">
        <f t="shared" si="0"/>
        <v>0</v>
      </c>
      <c r="P13" s="14"/>
      <c r="Q13" s="151"/>
    </row>
    <row r="14" spans="1:17">
      <c r="A14" s="151"/>
      <c r="B14" s="14"/>
      <c r="C14" s="14"/>
      <c r="D14" s="306" t="s">
        <v>13</v>
      </c>
      <c r="E14" s="843"/>
      <c r="F14" s="844" t="s">
        <v>99</v>
      </c>
      <c r="G14" s="845"/>
      <c r="H14" s="846" t="s">
        <v>99</v>
      </c>
      <c r="I14" s="730"/>
      <c r="J14" s="183"/>
      <c r="K14" s="835"/>
      <c r="L14" s="720"/>
      <c r="M14" s="249">
        <f>IF(F14="",0,(IF(F14="Sonstiges","Individuell prüfen",VLOOKUP(F14,EF!$B$241:$G$253,6,FALSE))))</f>
        <v>0</v>
      </c>
      <c r="N14" s="250">
        <f>IF(F14="",0,(IF(H14="Sonstiges","Individuell prüfen",IF(H14="Bitte Wählen",0,VLOOKUP(H14,EF!$B$241:$G$253,6,FALSE)))))</f>
        <v>0</v>
      </c>
      <c r="O14" s="729">
        <f t="shared" si="0"/>
        <v>0</v>
      </c>
      <c r="P14" s="14"/>
      <c r="Q14" s="151"/>
    </row>
    <row r="15" spans="1:17">
      <c r="A15" s="151"/>
      <c r="B15" s="14"/>
      <c r="C15" s="14"/>
      <c r="D15" s="306" t="s">
        <v>13</v>
      </c>
      <c r="E15" s="843"/>
      <c r="F15" s="844" t="s">
        <v>99</v>
      </c>
      <c r="G15" s="845"/>
      <c r="H15" s="846" t="s">
        <v>99</v>
      </c>
      <c r="I15" s="730"/>
      <c r="J15" s="183"/>
      <c r="K15" s="835"/>
      <c r="L15" s="720"/>
      <c r="M15" s="249">
        <f>IF(F15="",0,(IF(F15="Sonstiges","Individuell prüfen",VLOOKUP(F15,EF!$B$241:$G$253,6,FALSE))))</f>
        <v>0</v>
      </c>
      <c r="N15" s="250">
        <f>IF(F15="",0,(IF(H15="Sonstiges","Individuell prüfen",IF(H15="Bitte Wählen",0,VLOOKUP(H15,EF!$B$241:$G$253,6,FALSE)))))</f>
        <v>0</v>
      </c>
      <c r="O15" s="729">
        <f t="shared" si="0"/>
        <v>0</v>
      </c>
      <c r="P15" s="14"/>
      <c r="Q15" s="151"/>
    </row>
    <row r="16" spans="1:17">
      <c r="A16" s="151"/>
      <c r="B16" s="14"/>
      <c r="C16" s="14"/>
      <c r="D16" s="306" t="s">
        <v>13</v>
      </c>
      <c r="E16" s="843"/>
      <c r="F16" s="844" t="s">
        <v>99</v>
      </c>
      <c r="G16" s="845"/>
      <c r="H16" s="846" t="s">
        <v>99</v>
      </c>
      <c r="I16" s="730"/>
      <c r="J16" s="183"/>
      <c r="K16" s="835"/>
      <c r="L16" s="720"/>
      <c r="M16" s="249">
        <f>IF(F16="",0,(IF(F16="Sonstiges","Individuell prüfen",VLOOKUP(F16,EF!$B$241:$G$253,6,FALSE))))</f>
        <v>0</v>
      </c>
      <c r="N16" s="250">
        <f>IF(F16="",0,(IF(H16="Sonstiges","Individuell prüfen",IF(H16="Bitte Wählen",0,VLOOKUP(H16,EF!$B$241:$G$253,6,FALSE)))))</f>
        <v>0</v>
      </c>
      <c r="O16" s="729">
        <f t="shared" si="0"/>
        <v>0</v>
      </c>
      <c r="P16" s="14"/>
      <c r="Q16" s="151"/>
    </row>
    <row r="17" spans="1:17">
      <c r="A17" s="151"/>
      <c r="B17" s="14"/>
      <c r="C17" s="14"/>
      <c r="D17" s="306" t="s">
        <v>13</v>
      </c>
      <c r="E17" s="843"/>
      <c r="F17" s="844" t="s">
        <v>99</v>
      </c>
      <c r="G17" s="845"/>
      <c r="H17" s="846" t="s">
        <v>99</v>
      </c>
      <c r="I17" s="730"/>
      <c r="J17" s="183"/>
      <c r="K17" s="835"/>
      <c r="L17" s="720"/>
      <c r="M17" s="249">
        <f>IF(F17="",0,(IF(F17="Sonstiges","Individuell prüfen",VLOOKUP(F17,EF!$B$241:$G$253,6,FALSE))))</f>
        <v>0</v>
      </c>
      <c r="N17" s="250">
        <f>IF(F17="",0,(IF(H17="Sonstiges","Individuell prüfen",IF(H17="Bitte Wählen",0,VLOOKUP(H17,EF!$B$241:$G$253,6,FALSE)))))</f>
        <v>0</v>
      </c>
      <c r="O17" s="729">
        <f t="shared" si="0"/>
        <v>0</v>
      </c>
      <c r="P17" s="14"/>
      <c r="Q17" s="151"/>
    </row>
    <row r="18" spans="1:17">
      <c r="A18" s="151"/>
      <c r="B18" s="14"/>
      <c r="C18" s="14"/>
      <c r="D18" s="306" t="s">
        <v>13</v>
      </c>
      <c r="E18" s="843"/>
      <c r="F18" s="844" t="s">
        <v>99</v>
      </c>
      <c r="G18" s="845"/>
      <c r="H18" s="846" t="s">
        <v>99</v>
      </c>
      <c r="I18" s="730"/>
      <c r="J18" s="183"/>
      <c r="K18" s="835"/>
      <c r="L18" s="720"/>
      <c r="M18" s="249">
        <f>IF(F18="",0,(IF(F18="Sonstiges","Individuell prüfen",VLOOKUP(F18,EF!$B$241:$G$253,6,FALSE))))</f>
        <v>0</v>
      </c>
      <c r="N18" s="250">
        <f>IF(F18="",0,(IF(H18="Sonstiges","Individuell prüfen",IF(H18="Bitte Wählen",0,VLOOKUP(H18,EF!$B$241:$G$253,6,FALSE)))))</f>
        <v>0</v>
      </c>
      <c r="O18" s="729">
        <f t="shared" si="0"/>
        <v>0</v>
      </c>
      <c r="P18" s="14"/>
      <c r="Q18" s="151"/>
    </row>
    <row r="19" spans="1:17">
      <c r="A19" s="151"/>
      <c r="B19" s="14"/>
      <c r="C19" s="14"/>
      <c r="D19" s="306" t="s">
        <v>13</v>
      </c>
      <c r="E19" s="843"/>
      <c r="F19" s="844" t="s">
        <v>99</v>
      </c>
      <c r="G19" s="845"/>
      <c r="H19" s="846" t="s">
        <v>99</v>
      </c>
      <c r="I19" s="730"/>
      <c r="J19" s="183"/>
      <c r="K19" s="835"/>
      <c r="L19" s="720"/>
      <c r="M19" s="249">
        <f>IF(F19="",0,(IF(F19="Sonstiges","Individuell prüfen",VLOOKUP(F19,EF!$B$241:$G$253,6,FALSE))))</f>
        <v>0</v>
      </c>
      <c r="N19" s="250">
        <f>IF(F19="",0,(IF(H19="Sonstiges","Individuell prüfen",IF(H19="Bitte Wählen",0,VLOOKUP(H19,EF!$B$241:$G$253,6,FALSE)))))</f>
        <v>0</v>
      </c>
      <c r="O19" s="729">
        <f t="shared" si="0"/>
        <v>0</v>
      </c>
      <c r="P19" s="14"/>
      <c r="Q19" s="151"/>
    </row>
    <row r="20" spans="1:17">
      <c r="A20" s="151"/>
      <c r="B20" s="14"/>
      <c r="C20" s="14"/>
      <c r="D20" s="306" t="s">
        <v>13</v>
      </c>
      <c r="E20" s="843"/>
      <c r="F20" s="844" t="s">
        <v>99</v>
      </c>
      <c r="G20" s="845"/>
      <c r="H20" s="846" t="s">
        <v>99</v>
      </c>
      <c r="I20" s="730"/>
      <c r="J20" s="183"/>
      <c r="K20" s="835"/>
      <c r="L20" s="720"/>
      <c r="M20" s="249">
        <f>IF(F20="",0,(IF(F20="Sonstiges","Individuell prüfen",VLOOKUP(F20,EF!$B$241:$G$253,6,FALSE))))</f>
        <v>0</v>
      </c>
      <c r="N20" s="250">
        <f>IF(F20="",0,(IF(H20="Sonstiges","Individuell prüfen",IF(H20="Bitte Wählen",0,VLOOKUP(H20,EF!$B$241:$G$253,6,FALSE)))))</f>
        <v>0</v>
      </c>
      <c r="O20" s="729">
        <f t="shared" si="0"/>
        <v>0</v>
      </c>
      <c r="P20" s="14"/>
      <c r="Q20" s="151"/>
    </row>
    <row r="21" spans="1:17">
      <c r="A21" s="151"/>
      <c r="B21" s="14"/>
      <c r="C21" s="14"/>
      <c r="D21" s="306" t="s">
        <v>13</v>
      </c>
      <c r="E21" s="843"/>
      <c r="F21" s="844" t="s">
        <v>99</v>
      </c>
      <c r="G21" s="845"/>
      <c r="H21" s="846" t="s">
        <v>99</v>
      </c>
      <c r="I21" s="730"/>
      <c r="J21" s="183"/>
      <c r="K21" s="835"/>
      <c r="L21" s="720"/>
      <c r="M21" s="249">
        <f>IF(F21="",0,(IF(F21="Sonstiges","Individuell prüfen",VLOOKUP(F21,EF!$B$241:$G$253,6,FALSE))))</f>
        <v>0</v>
      </c>
      <c r="N21" s="250">
        <f>IF(F21="",0,(IF(H21="Sonstiges","Individuell prüfen",IF(H21="Bitte Wählen",0,VLOOKUP(H21,EF!$B$241:$G$253,6,FALSE)))))</f>
        <v>0</v>
      </c>
      <c r="O21" s="729">
        <f t="shared" si="0"/>
        <v>0</v>
      </c>
      <c r="P21" s="14"/>
      <c r="Q21" s="151"/>
    </row>
    <row r="22" spans="1:17">
      <c r="A22" s="151"/>
      <c r="B22" s="14"/>
      <c r="C22" s="14"/>
      <c r="D22" s="306" t="s">
        <v>13</v>
      </c>
      <c r="E22" s="843"/>
      <c r="F22" s="844" t="s">
        <v>99</v>
      </c>
      <c r="G22" s="845"/>
      <c r="H22" s="846" t="s">
        <v>99</v>
      </c>
      <c r="I22" s="730"/>
      <c r="J22" s="183"/>
      <c r="K22" s="835"/>
      <c r="L22" s="720"/>
      <c r="M22" s="249">
        <f>IF(F22="",0,(IF(F22="Sonstiges","Individuell prüfen",VLOOKUP(F22,EF!$B$241:$G$253,6,FALSE))))</f>
        <v>0</v>
      </c>
      <c r="N22" s="250">
        <f>IF(F22="",0,(IF(H22="Sonstiges","Individuell prüfen",IF(H22="Bitte Wählen",0,VLOOKUP(H22,EF!$B$241:$G$253,6,FALSE)))))</f>
        <v>0</v>
      </c>
      <c r="O22" s="729">
        <f t="shared" si="0"/>
        <v>0</v>
      </c>
      <c r="P22" s="14"/>
      <c r="Q22" s="151"/>
    </row>
    <row r="23" spans="1:17">
      <c r="A23" s="151"/>
      <c r="B23" s="14"/>
      <c r="C23" s="14"/>
      <c r="D23" s="306" t="s">
        <v>13</v>
      </c>
      <c r="E23" s="843"/>
      <c r="F23" s="844" t="s">
        <v>99</v>
      </c>
      <c r="G23" s="845"/>
      <c r="H23" s="846" t="s">
        <v>99</v>
      </c>
      <c r="I23" s="730"/>
      <c r="J23" s="183"/>
      <c r="K23" s="835"/>
      <c r="L23" s="720"/>
      <c r="M23" s="249">
        <f>IF(F23="",0,(IF(F23="Sonstiges","Individuell prüfen",VLOOKUP(F23,EF!$B$241:$G$253,6,FALSE))))</f>
        <v>0</v>
      </c>
      <c r="N23" s="250">
        <f>IF(F23="",0,(IF(H23="Sonstiges","Individuell prüfen",IF(H23="Bitte Wählen",0,VLOOKUP(H23,EF!$B$241:$G$253,6,FALSE)))))</f>
        <v>0</v>
      </c>
      <c r="O23" s="729">
        <f t="shared" si="0"/>
        <v>0</v>
      </c>
      <c r="P23" s="14"/>
      <c r="Q23" s="151"/>
    </row>
    <row r="24" spans="1:17">
      <c r="A24" s="151"/>
      <c r="B24" s="14"/>
      <c r="C24" s="14"/>
      <c r="D24" s="306" t="s">
        <v>13</v>
      </c>
      <c r="E24" s="843"/>
      <c r="F24" s="844" t="s">
        <v>99</v>
      </c>
      <c r="G24" s="845"/>
      <c r="H24" s="846" t="s">
        <v>99</v>
      </c>
      <c r="I24" s="730"/>
      <c r="J24" s="183"/>
      <c r="K24" s="835"/>
      <c r="L24" s="720"/>
      <c r="M24" s="249">
        <f>IF(F24="",0,(IF(F24="Sonstiges","Individuell prüfen",VLOOKUP(F24,EF!$B$241:$G$253,6,FALSE))))</f>
        <v>0</v>
      </c>
      <c r="N24" s="250">
        <f>IF(F24="",0,(IF(H24="Sonstiges","Individuell prüfen",IF(H24="Bitte Wählen",0,VLOOKUP(H24,EF!$B$241:$G$253,6,FALSE)))))</f>
        <v>0</v>
      </c>
      <c r="O24" s="729">
        <f t="shared" si="0"/>
        <v>0</v>
      </c>
      <c r="P24" s="14"/>
      <c r="Q24" s="151"/>
    </row>
    <row r="25" spans="1:17">
      <c r="A25" s="151"/>
      <c r="B25" s="14"/>
      <c r="C25" s="14"/>
      <c r="D25" s="306" t="s">
        <v>13</v>
      </c>
      <c r="E25" s="843"/>
      <c r="F25" s="844" t="s">
        <v>99</v>
      </c>
      <c r="G25" s="845"/>
      <c r="H25" s="846" t="s">
        <v>99</v>
      </c>
      <c r="I25" s="730"/>
      <c r="J25" s="183"/>
      <c r="K25" s="835"/>
      <c r="L25" s="720"/>
      <c r="M25" s="249">
        <f>IF(F25="",0,(IF(F25="Sonstiges","Individuell prüfen",VLOOKUP(F25,EF!$B$241:$G$253,6,FALSE))))</f>
        <v>0</v>
      </c>
      <c r="N25" s="250">
        <f>IF(F25="",0,(IF(H25="Sonstiges","Individuell prüfen",IF(H25="Bitte Wählen",0,VLOOKUP(H25,EF!$B$241:$G$253,6,FALSE)))))</f>
        <v>0</v>
      </c>
      <c r="O25" s="729">
        <f t="shared" si="0"/>
        <v>0</v>
      </c>
      <c r="P25" s="14"/>
      <c r="Q25" s="151"/>
    </row>
    <row r="26" spans="1:17">
      <c r="A26" s="151"/>
      <c r="B26" s="14"/>
      <c r="C26" s="14"/>
      <c r="D26" s="306" t="s">
        <v>13</v>
      </c>
      <c r="E26" s="843"/>
      <c r="F26" s="844" t="s">
        <v>99</v>
      </c>
      <c r="G26" s="845"/>
      <c r="H26" s="846" t="s">
        <v>99</v>
      </c>
      <c r="I26" s="730"/>
      <c r="J26" s="183"/>
      <c r="K26" s="835"/>
      <c r="L26" s="720"/>
      <c r="M26" s="249">
        <f>IF(F26="",0,(IF(F26="Sonstiges","Individuell prüfen",VLOOKUP(F26,EF!$B$241:$G$253,6,FALSE))))</f>
        <v>0</v>
      </c>
      <c r="N26" s="250">
        <f>IF(F26="",0,(IF(H26="Sonstiges","Individuell prüfen",IF(H26="Bitte Wählen",0,VLOOKUP(H26,EF!$B$241:$G$253,6,FALSE)))))</f>
        <v>0</v>
      </c>
      <c r="O26" s="729">
        <f t="shared" si="0"/>
        <v>0</v>
      </c>
      <c r="P26" s="14"/>
      <c r="Q26" s="151"/>
    </row>
    <row r="27" spans="1:17">
      <c r="A27" s="151"/>
      <c r="B27" s="14"/>
      <c r="C27" s="14"/>
      <c r="D27" s="306" t="s">
        <v>13</v>
      </c>
      <c r="E27" s="843"/>
      <c r="F27" s="844" t="s">
        <v>99</v>
      </c>
      <c r="G27" s="845"/>
      <c r="H27" s="846" t="s">
        <v>99</v>
      </c>
      <c r="I27" s="730"/>
      <c r="J27" s="183"/>
      <c r="K27" s="835"/>
      <c r="L27" s="720"/>
      <c r="M27" s="249">
        <f>IF(F27="",0,(IF(F27="Sonstiges","Individuell prüfen",VLOOKUP(F27,EF!$B$241:$G$253,6,FALSE))))</f>
        <v>0</v>
      </c>
      <c r="N27" s="250">
        <f>IF(F27="",0,(IF(H27="Sonstiges","Individuell prüfen",IF(H27="Bitte Wählen",0,VLOOKUP(H27,EF!$B$241:$G$253,6,FALSE)))))</f>
        <v>0</v>
      </c>
      <c r="O27" s="729">
        <f t="shared" si="0"/>
        <v>0</v>
      </c>
      <c r="P27" s="14"/>
      <c r="Q27" s="151"/>
    </row>
    <row r="28" spans="1:17">
      <c r="A28" s="151"/>
      <c r="B28" s="14"/>
      <c r="C28" s="14"/>
      <c r="D28" s="306" t="s">
        <v>13</v>
      </c>
      <c r="E28" s="843"/>
      <c r="F28" s="844" t="s">
        <v>99</v>
      </c>
      <c r="G28" s="845"/>
      <c r="H28" s="846" t="s">
        <v>99</v>
      </c>
      <c r="I28" s="730"/>
      <c r="J28" s="183"/>
      <c r="K28" s="835"/>
      <c r="L28" s="720"/>
      <c r="M28" s="249">
        <f>IF(F28="",0,(IF(F28="Sonstiges","Individuell prüfen",VLOOKUP(F28,EF!$B$241:$G$253,6,FALSE))))</f>
        <v>0</v>
      </c>
      <c r="N28" s="250">
        <f>IF(F28="",0,(IF(H28="Sonstiges","Individuell prüfen",IF(H28="Bitte Wählen",0,VLOOKUP(H28,EF!$B$241:$G$253,6,FALSE)))))</f>
        <v>0</v>
      </c>
      <c r="O28" s="729">
        <f t="shared" si="0"/>
        <v>0</v>
      </c>
      <c r="P28" s="14"/>
      <c r="Q28" s="151"/>
    </row>
    <row r="29" spans="1:17">
      <c r="A29" s="151"/>
      <c r="B29" s="14"/>
      <c r="C29" s="14"/>
      <c r="D29" s="306" t="s">
        <v>13</v>
      </c>
      <c r="E29" s="843"/>
      <c r="F29" s="844" t="s">
        <v>99</v>
      </c>
      <c r="G29" s="845"/>
      <c r="H29" s="846" t="s">
        <v>99</v>
      </c>
      <c r="I29" s="730"/>
      <c r="J29" s="183"/>
      <c r="K29" s="835"/>
      <c r="L29" s="720"/>
      <c r="M29" s="249">
        <f>IF(F29="",0,(IF(F29="Sonstiges","Individuell prüfen",VLOOKUP(F29,EF!$B$241:$G$253,6,FALSE))))</f>
        <v>0</v>
      </c>
      <c r="N29" s="250">
        <f>IF(F29="",0,(IF(H29="Sonstiges","Individuell prüfen",IF(H29="Bitte Wählen",0,VLOOKUP(H29,EF!$B$241:$G$253,6,FALSE)))))</f>
        <v>0</v>
      </c>
      <c r="O29" s="729">
        <f t="shared" si="0"/>
        <v>0</v>
      </c>
      <c r="P29" s="14"/>
      <c r="Q29" s="151"/>
    </row>
    <row r="30" spans="1:17">
      <c r="A30" s="151"/>
      <c r="B30" s="14"/>
      <c r="C30" s="14"/>
      <c r="D30" s="306" t="s">
        <v>13</v>
      </c>
      <c r="E30" s="843"/>
      <c r="F30" s="844" t="s">
        <v>99</v>
      </c>
      <c r="G30" s="845"/>
      <c r="H30" s="846" t="s">
        <v>99</v>
      </c>
      <c r="I30" s="730"/>
      <c r="J30" s="183"/>
      <c r="K30" s="835"/>
      <c r="L30" s="720"/>
      <c r="M30" s="249">
        <f>IF(F30="",0,(IF(F30="Sonstiges","Individuell prüfen",VLOOKUP(F30,EF!$B$241:$G$253,6,FALSE))))</f>
        <v>0</v>
      </c>
      <c r="N30" s="250">
        <f>IF(F30="",0,(IF(H30="Sonstiges","Individuell prüfen",IF(H30="Bitte Wählen",0,VLOOKUP(H30,EF!$B$241:$G$253,6,FALSE)))))</f>
        <v>0</v>
      </c>
      <c r="O30" s="729">
        <f t="shared" si="0"/>
        <v>0</v>
      </c>
      <c r="P30" s="14"/>
      <c r="Q30" s="151"/>
    </row>
    <row r="31" spans="1:17">
      <c r="A31" s="151"/>
      <c r="B31" s="14"/>
      <c r="C31" s="14"/>
      <c r="D31" s="306" t="s">
        <v>13</v>
      </c>
      <c r="E31" s="843"/>
      <c r="F31" s="844" t="s">
        <v>99</v>
      </c>
      <c r="G31" s="845"/>
      <c r="H31" s="846" t="s">
        <v>99</v>
      </c>
      <c r="I31" s="730"/>
      <c r="J31" s="183"/>
      <c r="K31" s="835"/>
      <c r="L31" s="720"/>
      <c r="M31" s="249">
        <f>IF(F31="",0,(IF(F31="Sonstiges","Individuell prüfen",VLOOKUP(F31,EF!$B$241:$G$253,6,FALSE))))</f>
        <v>0</v>
      </c>
      <c r="N31" s="250">
        <f>IF(F31="",0,(IF(H31="Sonstiges","Individuell prüfen",IF(H31="Bitte Wählen",0,VLOOKUP(H31,EF!$B$241:$G$253,6,FALSE)))))</f>
        <v>0</v>
      </c>
      <c r="O31" s="729">
        <f t="shared" si="0"/>
        <v>0</v>
      </c>
      <c r="P31" s="14"/>
      <c r="Q31" s="151"/>
    </row>
    <row r="32" spans="1:17">
      <c r="A32" s="151"/>
      <c r="B32" s="14"/>
      <c r="C32" s="14"/>
      <c r="D32" s="306" t="s">
        <v>13</v>
      </c>
      <c r="E32" s="843"/>
      <c r="F32" s="844" t="s">
        <v>99</v>
      </c>
      <c r="G32" s="845"/>
      <c r="H32" s="846" t="s">
        <v>99</v>
      </c>
      <c r="I32" s="730"/>
      <c r="J32" s="183"/>
      <c r="K32" s="835"/>
      <c r="L32" s="720"/>
      <c r="M32" s="249">
        <f>IF(F32="",0,(IF(F32="Sonstiges","Individuell prüfen",VLOOKUP(F32,EF!$B$241:$G$253,6,FALSE))))</f>
        <v>0</v>
      </c>
      <c r="N32" s="250">
        <f>IF(F32="",0,(IF(H32="Sonstiges","Individuell prüfen",IF(H32="Bitte Wählen",0,VLOOKUP(H32,EF!$B$241:$G$253,6,FALSE)))))</f>
        <v>0</v>
      </c>
      <c r="O32" s="729">
        <f t="shared" si="0"/>
        <v>0</v>
      </c>
      <c r="P32" s="14"/>
      <c r="Q32" s="151"/>
    </row>
    <row r="33" spans="1:17">
      <c r="A33" s="151"/>
      <c r="B33" s="14"/>
      <c r="C33" s="14"/>
      <c r="D33" s="306" t="s">
        <v>13</v>
      </c>
      <c r="E33" s="843"/>
      <c r="F33" s="844" t="s">
        <v>99</v>
      </c>
      <c r="G33" s="845"/>
      <c r="H33" s="846" t="s">
        <v>99</v>
      </c>
      <c r="I33" s="730"/>
      <c r="J33" s="183"/>
      <c r="K33" s="835"/>
      <c r="L33" s="720"/>
      <c r="M33" s="249">
        <f>IF(F33="",0,(IF(F33="Sonstiges","Individuell prüfen",VLOOKUP(F33,EF!$B$241:$G$253,6,FALSE))))</f>
        <v>0</v>
      </c>
      <c r="N33" s="250">
        <f>IF(F33="",0,(IF(H33="Sonstiges","Individuell prüfen",IF(H33="Bitte Wählen",0,VLOOKUP(H33,EF!$B$241:$G$253,6,FALSE)))))</f>
        <v>0</v>
      </c>
      <c r="O33" s="729">
        <f t="shared" si="0"/>
        <v>0</v>
      </c>
      <c r="P33" s="14"/>
      <c r="Q33" s="151"/>
    </row>
    <row r="34" spans="1:17">
      <c r="A34" s="151"/>
      <c r="B34" s="14"/>
      <c r="C34" s="14"/>
      <c r="D34" s="306" t="s">
        <v>13</v>
      </c>
      <c r="E34" s="843"/>
      <c r="F34" s="844" t="s">
        <v>99</v>
      </c>
      <c r="G34" s="845"/>
      <c r="H34" s="846" t="s">
        <v>99</v>
      </c>
      <c r="I34" s="730"/>
      <c r="J34" s="183"/>
      <c r="K34" s="835"/>
      <c r="L34" s="720"/>
      <c r="M34" s="249">
        <f>IF(F34="",0,(IF(F34="Sonstiges","Individuell prüfen",VLOOKUP(F34,EF!$B$241:$G$253,6,FALSE))))</f>
        <v>0</v>
      </c>
      <c r="N34" s="250">
        <f>IF(F34="",0,(IF(H34="Sonstiges","Individuell prüfen",IF(H34="Bitte Wählen",0,VLOOKUP(H34,EF!$B$241:$G$253,6,FALSE)))))</f>
        <v>0</v>
      </c>
      <c r="O34" s="729">
        <f t="shared" si="0"/>
        <v>0</v>
      </c>
      <c r="P34" s="14"/>
      <c r="Q34" s="151"/>
    </row>
    <row r="35" spans="1:17">
      <c r="A35" s="151"/>
      <c r="B35" s="14"/>
      <c r="C35" s="14"/>
      <c r="D35" s="306" t="s">
        <v>13</v>
      </c>
      <c r="E35" s="843"/>
      <c r="F35" s="844" t="s">
        <v>99</v>
      </c>
      <c r="G35" s="845"/>
      <c r="H35" s="846" t="s">
        <v>99</v>
      </c>
      <c r="I35" s="730"/>
      <c r="J35" s="183"/>
      <c r="K35" s="835"/>
      <c r="L35" s="720"/>
      <c r="M35" s="249">
        <f>IF(F35="",0,(IF(F35="Sonstiges","Individuell prüfen",VLOOKUP(F35,EF!$B$241:$G$253,6,FALSE))))</f>
        <v>0</v>
      </c>
      <c r="N35" s="250">
        <f>IF(F35="",0,(IF(H35="Sonstiges","Individuell prüfen",IF(H35="Bitte Wählen",0,VLOOKUP(H35,EF!$B$241:$G$253,6,FALSE)))))</f>
        <v>0</v>
      </c>
      <c r="O35" s="729">
        <f t="shared" si="0"/>
        <v>0</v>
      </c>
      <c r="P35" s="14"/>
      <c r="Q35" s="151"/>
    </row>
    <row r="36" spans="1:17">
      <c r="A36" s="151"/>
      <c r="B36" s="14"/>
      <c r="C36" s="14"/>
      <c r="D36" s="306" t="s">
        <v>13</v>
      </c>
      <c r="E36" s="843"/>
      <c r="F36" s="844" t="s">
        <v>99</v>
      </c>
      <c r="G36" s="845"/>
      <c r="H36" s="846" t="s">
        <v>99</v>
      </c>
      <c r="I36" s="730"/>
      <c r="J36" s="183"/>
      <c r="K36" s="835"/>
      <c r="L36" s="720"/>
      <c r="M36" s="249">
        <f>IF(F36="",0,(IF(F36="Sonstiges","Individuell prüfen",VLOOKUP(F36,EF!$B$241:$G$253,6,FALSE))))</f>
        <v>0</v>
      </c>
      <c r="N36" s="250">
        <f>IF(F36="",0,(IF(H36="Sonstiges","Individuell prüfen",IF(H36="Bitte Wählen",0,VLOOKUP(H36,EF!$B$241:$G$253,6,FALSE)))))</f>
        <v>0</v>
      </c>
      <c r="O36" s="729">
        <f t="shared" si="0"/>
        <v>0</v>
      </c>
      <c r="P36" s="14"/>
      <c r="Q36" s="151"/>
    </row>
    <row r="37" spans="1:17">
      <c r="A37" s="151"/>
      <c r="B37" s="14"/>
      <c r="C37" s="14"/>
      <c r="D37" s="306" t="s">
        <v>13</v>
      </c>
      <c r="E37" s="843"/>
      <c r="F37" s="844" t="s">
        <v>99</v>
      </c>
      <c r="G37" s="845"/>
      <c r="H37" s="846" t="s">
        <v>99</v>
      </c>
      <c r="I37" s="730"/>
      <c r="J37" s="183"/>
      <c r="K37" s="835"/>
      <c r="L37" s="720"/>
      <c r="M37" s="249">
        <f>IF(F37="",0,(IF(F37="Sonstiges","Individuell prüfen",VLOOKUP(F37,EF!$B$241:$G$253,6,FALSE))))</f>
        <v>0</v>
      </c>
      <c r="N37" s="250">
        <f>IF(F37="",0,(IF(H37="Sonstiges","Individuell prüfen",IF(H37="Bitte Wählen",0,VLOOKUP(H37,EF!$B$241:$G$253,6,FALSE)))))</f>
        <v>0</v>
      </c>
      <c r="O37" s="729">
        <f t="shared" si="0"/>
        <v>0</v>
      </c>
      <c r="P37" s="14"/>
      <c r="Q37" s="151"/>
    </row>
    <row r="38" spans="1:17">
      <c r="A38" s="151"/>
      <c r="B38" s="14"/>
      <c r="C38" s="14"/>
      <c r="D38" s="306" t="s">
        <v>13</v>
      </c>
      <c r="E38" s="843"/>
      <c r="F38" s="844" t="s">
        <v>99</v>
      </c>
      <c r="G38" s="845"/>
      <c r="H38" s="846" t="s">
        <v>99</v>
      </c>
      <c r="I38" s="730"/>
      <c r="J38" s="183"/>
      <c r="K38" s="835"/>
      <c r="L38" s="720"/>
      <c r="M38" s="249">
        <f>IF(F38="",0,(IF(F38="Sonstiges","Individuell prüfen",VLOOKUP(F38,EF!$B$241:$G$253,6,FALSE))))</f>
        <v>0</v>
      </c>
      <c r="N38" s="250">
        <f>IF(F38="",0,(IF(H38="Sonstiges","Individuell prüfen",IF(H38="Bitte Wählen",0,VLOOKUP(H38,EF!$B$241:$G$253,6,FALSE)))))</f>
        <v>0</v>
      </c>
      <c r="O38" s="729">
        <f t="shared" si="0"/>
        <v>0</v>
      </c>
      <c r="P38" s="14"/>
      <c r="Q38" s="151"/>
    </row>
    <row r="39" spans="1:17">
      <c r="A39" s="151"/>
      <c r="B39" s="14"/>
      <c r="C39" s="14"/>
      <c r="D39" s="306" t="s">
        <v>13</v>
      </c>
      <c r="E39" s="843"/>
      <c r="F39" s="844" t="s">
        <v>99</v>
      </c>
      <c r="G39" s="845"/>
      <c r="H39" s="846" t="s">
        <v>99</v>
      </c>
      <c r="I39" s="730"/>
      <c r="J39" s="183"/>
      <c r="K39" s="835"/>
      <c r="L39" s="720"/>
      <c r="M39" s="249">
        <f>IF(F39="",0,(IF(F39="Sonstiges","Individuell prüfen",VLOOKUP(F39,EF!$B$241:$G$253,6,FALSE))))</f>
        <v>0</v>
      </c>
      <c r="N39" s="250">
        <f>IF(F39="",0,(IF(H39="Sonstiges","Individuell prüfen",IF(H39="Bitte Wählen",0,VLOOKUP(H39,EF!$B$241:$G$253,6,FALSE)))))</f>
        <v>0</v>
      </c>
      <c r="O39" s="729">
        <f t="shared" si="0"/>
        <v>0</v>
      </c>
      <c r="P39" s="14"/>
      <c r="Q39" s="151"/>
    </row>
    <row r="40" spans="1:17">
      <c r="A40" s="151"/>
      <c r="B40" s="14"/>
      <c r="C40" s="14"/>
      <c r="D40" s="306" t="s">
        <v>13</v>
      </c>
      <c r="E40" s="843"/>
      <c r="F40" s="844" t="s">
        <v>99</v>
      </c>
      <c r="G40" s="845"/>
      <c r="H40" s="846" t="s">
        <v>99</v>
      </c>
      <c r="I40" s="730"/>
      <c r="J40" s="183"/>
      <c r="K40" s="835"/>
      <c r="L40" s="720"/>
      <c r="M40" s="249">
        <f>IF(F40="",0,(IF(F40="Sonstiges","Individuell prüfen",VLOOKUP(F40,EF!$B$241:$G$253,6,FALSE))))</f>
        <v>0</v>
      </c>
      <c r="N40" s="250">
        <f>IF(F40="",0,(IF(H40="Sonstiges","Individuell prüfen",IF(H40="Bitte Wählen",0,VLOOKUP(H40,EF!$B$241:$G$253,6,FALSE)))))</f>
        <v>0</v>
      </c>
      <c r="O40" s="729">
        <f t="shared" si="0"/>
        <v>0</v>
      </c>
      <c r="P40" s="14"/>
      <c r="Q40" s="151"/>
    </row>
    <row r="41" spans="1:17">
      <c r="A41" s="151"/>
      <c r="B41" s="14"/>
      <c r="C41" s="14"/>
      <c r="D41" s="306" t="s">
        <v>13</v>
      </c>
      <c r="E41" s="843"/>
      <c r="F41" s="844" t="s">
        <v>99</v>
      </c>
      <c r="G41" s="845"/>
      <c r="H41" s="846" t="s">
        <v>99</v>
      </c>
      <c r="I41" s="730"/>
      <c r="J41" s="183"/>
      <c r="K41" s="835"/>
      <c r="L41" s="720"/>
      <c r="M41" s="249">
        <f>IF(F41="",0,(IF(F41="Sonstiges","Individuell prüfen",VLOOKUP(F41,EF!$B$241:$G$253,6,FALSE))))</f>
        <v>0</v>
      </c>
      <c r="N41" s="250">
        <f>IF(F41="",0,(IF(H41="Sonstiges","Individuell prüfen",IF(H41="Bitte Wählen",0,VLOOKUP(H41,EF!$B$241:$G$253,6,FALSE)))))</f>
        <v>0</v>
      </c>
      <c r="O41" s="729">
        <f t="shared" si="0"/>
        <v>0</v>
      </c>
      <c r="P41" s="14"/>
      <c r="Q41" s="151"/>
    </row>
    <row r="42" spans="1:17">
      <c r="A42" s="151"/>
      <c r="B42" s="14"/>
      <c r="C42" s="14"/>
      <c r="D42" s="306" t="s">
        <v>13</v>
      </c>
      <c r="E42" s="843"/>
      <c r="F42" s="844" t="s">
        <v>99</v>
      </c>
      <c r="G42" s="845"/>
      <c r="H42" s="846" t="s">
        <v>99</v>
      </c>
      <c r="I42" s="730"/>
      <c r="J42" s="183"/>
      <c r="K42" s="835"/>
      <c r="L42" s="720"/>
      <c r="M42" s="249">
        <f>IF(F42="",0,(IF(F42="Sonstiges","Individuell prüfen",VLOOKUP(F42,EF!$B$241:$G$253,6,FALSE))))</f>
        <v>0</v>
      </c>
      <c r="N42" s="250">
        <f>IF(F42="",0,(IF(H42="Sonstiges","Individuell prüfen",IF(H42="Bitte Wählen",0,VLOOKUP(H42,EF!$B$241:$G$253,6,FALSE)))))</f>
        <v>0</v>
      </c>
      <c r="O42" s="729">
        <f t="shared" si="0"/>
        <v>0</v>
      </c>
      <c r="P42" s="14"/>
      <c r="Q42" s="151"/>
    </row>
    <row r="43" spans="1:17">
      <c r="A43" s="151"/>
      <c r="B43" s="14"/>
      <c r="C43" s="14"/>
      <c r="D43" s="306" t="s">
        <v>13</v>
      </c>
      <c r="E43" s="843"/>
      <c r="F43" s="844" t="s">
        <v>99</v>
      </c>
      <c r="G43" s="845"/>
      <c r="H43" s="846" t="s">
        <v>99</v>
      </c>
      <c r="I43" s="730"/>
      <c r="J43" s="183"/>
      <c r="K43" s="835"/>
      <c r="L43" s="720"/>
      <c r="M43" s="249">
        <f>IF(F43="",0,(IF(F43="Sonstiges","Individuell prüfen",VLOOKUP(F43,EF!$B$241:$G$253,6,FALSE))))</f>
        <v>0</v>
      </c>
      <c r="N43" s="250">
        <f>IF(F43="",0,(IF(H43="Sonstiges","Individuell prüfen",IF(H43="Bitte Wählen",0,VLOOKUP(H43,EF!$B$241:$G$253,6,FALSE)))))</f>
        <v>0</v>
      </c>
      <c r="O43" s="729">
        <f t="shared" si="0"/>
        <v>0</v>
      </c>
      <c r="P43" s="14"/>
      <c r="Q43" s="151"/>
    </row>
    <row r="44" spans="1:17">
      <c r="A44" s="151"/>
      <c r="B44" s="14"/>
      <c r="C44" s="14"/>
      <c r="D44" s="306" t="s">
        <v>13</v>
      </c>
      <c r="E44" s="843"/>
      <c r="F44" s="844" t="s">
        <v>99</v>
      </c>
      <c r="G44" s="845"/>
      <c r="H44" s="846" t="s">
        <v>99</v>
      </c>
      <c r="I44" s="730"/>
      <c r="J44" s="183"/>
      <c r="K44" s="835"/>
      <c r="L44" s="720"/>
      <c r="M44" s="249">
        <f>IF(F44="",0,(IF(F44="Sonstiges","Individuell prüfen",VLOOKUP(F44,EF!$B$241:$G$253,6,FALSE))))</f>
        <v>0</v>
      </c>
      <c r="N44" s="250">
        <f>IF(F44="",0,(IF(H44="Sonstiges","Individuell prüfen",IF(H44="Bitte Wählen",0,VLOOKUP(H44,EF!$B$241:$G$253,6,FALSE)))))</f>
        <v>0</v>
      </c>
      <c r="O44" s="729">
        <f t="shared" si="0"/>
        <v>0</v>
      </c>
      <c r="P44" s="14"/>
      <c r="Q44" s="151"/>
    </row>
    <row r="45" spans="1:17">
      <c r="A45" s="151"/>
      <c r="B45" s="14"/>
      <c r="C45" s="14"/>
      <c r="D45" s="306" t="s">
        <v>13</v>
      </c>
      <c r="E45" s="843"/>
      <c r="F45" s="844" t="s">
        <v>99</v>
      </c>
      <c r="G45" s="845"/>
      <c r="H45" s="846" t="s">
        <v>99</v>
      </c>
      <c r="I45" s="730"/>
      <c r="J45" s="183"/>
      <c r="K45" s="835"/>
      <c r="L45" s="720"/>
      <c r="M45" s="249">
        <f>IF(F45="",0,(IF(F45="Sonstiges","Individuell prüfen",VLOOKUP(F45,EF!$B$241:$G$253,6,FALSE))))</f>
        <v>0</v>
      </c>
      <c r="N45" s="250">
        <f>IF(F45="",0,(IF(H45="Sonstiges","Individuell prüfen",IF(H45="Bitte Wählen",0,VLOOKUP(H45,EF!$B$241:$G$253,6,FALSE)))))</f>
        <v>0</v>
      </c>
      <c r="O45" s="729">
        <f t="shared" si="0"/>
        <v>0</v>
      </c>
      <c r="P45" s="14"/>
      <c r="Q45" s="151"/>
    </row>
    <row r="46" spans="1:17">
      <c r="A46" s="151"/>
      <c r="B46" s="14"/>
      <c r="C46" s="14"/>
      <c r="D46" s="306" t="s">
        <v>13</v>
      </c>
      <c r="E46" s="843"/>
      <c r="F46" s="844" t="s">
        <v>99</v>
      </c>
      <c r="G46" s="845"/>
      <c r="H46" s="846" t="s">
        <v>99</v>
      </c>
      <c r="I46" s="730"/>
      <c r="J46" s="183"/>
      <c r="K46" s="835"/>
      <c r="L46" s="720"/>
      <c r="M46" s="249">
        <f>IF(F46="",0,(IF(F46="Sonstiges","Individuell prüfen",VLOOKUP(F46,EF!$B$241:$G$253,6,FALSE))))</f>
        <v>0</v>
      </c>
      <c r="N46" s="250">
        <f>IF(F46="",0,(IF(H46="Sonstiges","Individuell prüfen",IF(H46="Bitte Wählen",0,VLOOKUP(H46,EF!$B$241:$G$253,6,FALSE)))))</f>
        <v>0</v>
      </c>
      <c r="O46" s="729">
        <f t="shared" si="0"/>
        <v>0</v>
      </c>
      <c r="P46" s="14"/>
      <c r="Q46" s="151"/>
    </row>
    <row r="47" spans="1:17">
      <c r="A47" s="151"/>
      <c r="B47" s="14"/>
      <c r="C47" s="14"/>
      <c r="D47" s="306" t="s">
        <v>13</v>
      </c>
      <c r="E47" s="843"/>
      <c r="F47" s="844" t="s">
        <v>99</v>
      </c>
      <c r="G47" s="845"/>
      <c r="H47" s="846" t="s">
        <v>99</v>
      </c>
      <c r="I47" s="730"/>
      <c r="J47" s="183"/>
      <c r="K47" s="835"/>
      <c r="L47" s="720"/>
      <c r="M47" s="249">
        <f>IF(F47="",0,(IF(F47="Sonstiges","Individuell prüfen",VLOOKUP(F47,EF!$B$241:$G$253,6,FALSE))))</f>
        <v>0</v>
      </c>
      <c r="N47" s="250">
        <f>IF(F47="",0,(IF(H47="Sonstiges","Individuell prüfen",IF(H47="Bitte Wählen",0,VLOOKUP(H47,EF!$B$241:$G$253,6,FALSE)))))</f>
        <v>0</v>
      </c>
      <c r="O47" s="729">
        <f t="shared" si="0"/>
        <v>0</v>
      </c>
      <c r="P47" s="14"/>
      <c r="Q47" s="151"/>
    </row>
    <row r="48" spans="1:17">
      <c r="A48" s="151"/>
      <c r="B48" s="14"/>
      <c r="C48" s="14"/>
      <c r="D48" s="306" t="s">
        <v>13</v>
      </c>
      <c r="E48" s="843"/>
      <c r="F48" s="844" t="s">
        <v>99</v>
      </c>
      <c r="G48" s="845"/>
      <c r="H48" s="846" t="s">
        <v>99</v>
      </c>
      <c r="I48" s="730"/>
      <c r="J48" s="183"/>
      <c r="K48" s="835"/>
      <c r="L48" s="720"/>
      <c r="M48" s="249">
        <f>IF(F48="",0,(IF(F48="Sonstiges","Individuell prüfen",VLOOKUP(F48,EF!$B$241:$G$253,6,FALSE))))</f>
        <v>0</v>
      </c>
      <c r="N48" s="250">
        <f>IF(F48="",0,(IF(H48="Sonstiges","Individuell prüfen",IF(H48="Bitte Wählen",0,VLOOKUP(H48,EF!$B$241:$G$253,6,FALSE)))))</f>
        <v>0</v>
      </c>
      <c r="O48" s="729">
        <f t="shared" si="0"/>
        <v>0</v>
      </c>
      <c r="P48" s="14"/>
      <c r="Q48" s="151"/>
    </row>
    <row r="49" spans="1:17">
      <c r="A49" s="151"/>
      <c r="B49" s="14"/>
      <c r="C49" s="14"/>
      <c r="D49" s="306" t="s">
        <v>13</v>
      </c>
      <c r="E49" s="843"/>
      <c r="F49" s="844" t="s">
        <v>99</v>
      </c>
      <c r="G49" s="845"/>
      <c r="H49" s="846" t="s">
        <v>99</v>
      </c>
      <c r="I49" s="730"/>
      <c r="J49" s="183"/>
      <c r="K49" s="835"/>
      <c r="L49" s="720"/>
      <c r="M49" s="249">
        <f>IF(F49="",0,(IF(F49="Sonstiges","Individuell prüfen",VLOOKUP(F49,EF!$B$241:$G$253,6,FALSE))))</f>
        <v>0</v>
      </c>
      <c r="N49" s="250">
        <f>IF(F49="",0,(IF(H49="Sonstiges","Individuell prüfen",IF(H49="Bitte Wählen",0,VLOOKUP(H49,EF!$B$241:$G$253,6,FALSE)))))</f>
        <v>0</v>
      </c>
      <c r="O49" s="729">
        <f t="shared" si="0"/>
        <v>0</v>
      </c>
      <c r="P49" s="14"/>
      <c r="Q49" s="151"/>
    </row>
    <row r="50" spans="1:17" ht="15" thickBot="1">
      <c r="A50" s="151"/>
      <c r="B50" s="14"/>
      <c r="C50" s="14"/>
      <c r="D50" s="295" t="s">
        <v>13</v>
      </c>
      <c r="E50" s="96"/>
      <c r="F50" s="97" t="s">
        <v>99</v>
      </c>
      <c r="G50" s="98"/>
      <c r="H50" s="99" t="s">
        <v>99</v>
      </c>
      <c r="I50" s="244"/>
      <c r="J50" s="75"/>
      <c r="K50" s="76"/>
      <c r="L50" s="196"/>
      <c r="M50" s="251">
        <f>IF(F50="",0,(IF(F50="Sonstiges","Individuell prüfen",VLOOKUP(F50,EF!$B$241:$G$253,6,FALSE))))</f>
        <v>0</v>
      </c>
      <c r="N50" s="252">
        <f>IF(F50="",0,(IF(H50="Sonstiges","Individuell prüfen",IF(H50="Bitte Wählen",0,VLOOKUP(H50,EF!$B$241:$G$253,6,FALSE)))))</f>
        <v>0</v>
      </c>
      <c r="O50" s="576">
        <f t="shared" si="0"/>
        <v>0</v>
      </c>
      <c r="P50" s="14"/>
      <c r="Q50" s="151"/>
    </row>
    <row r="51" spans="1:17" ht="15" thickBot="1">
      <c r="A51" s="151"/>
      <c r="B51" s="14"/>
      <c r="C51" s="14"/>
      <c r="D51" s="14"/>
      <c r="E51" s="14"/>
      <c r="F51" s="14"/>
      <c r="G51" s="14"/>
      <c r="H51" s="14"/>
      <c r="I51" s="14"/>
      <c r="J51" s="14"/>
      <c r="K51" s="14"/>
      <c r="L51" s="14"/>
      <c r="M51" s="15"/>
      <c r="N51" s="15"/>
      <c r="O51" s="222">
        <f>SUM(O10:O50)</f>
        <v>0</v>
      </c>
      <c r="P51" s="14"/>
      <c r="Q51" s="151"/>
    </row>
    <row r="52" spans="1:17">
      <c r="A52" s="151"/>
      <c r="B52" s="14"/>
      <c r="C52" s="14"/>
      <c r="D52" s="14"/>
      <c r="E52" s="14"/>
      <c r="F52" s="14"/>
      <c r="G52" s="14"/>
      <c r="H52" s="14"/>
      <c r="I52" s="14"/>
      <c r="J52" s="14"/>
      <c r="K52" s="14"/>
      <c r="L52" s="14"/>
      <c r="M52" s="14"/>
      <c r="N52" s="14"/>
      <c r="O52" s="14"/>
      <c r="P52" s="14"/>
      <c r="Q52" s="151"/>
    </row>
    <row r="53" spans="1:17" ht="20.100000000000001" customHeight="1">
      <c r="A53" s="151"/>
      <c r="B53" s="151"/>
      <c r="C53" s="151"/>
      <c r="D53" s="151"/>
      <c r="E53" s="151"/>
      <c r="F53" s="151"/>
      <c r="G53" s="151"/>
      <c r="H53" s="151"/>
      <c r="I53" s="151"/>
      <c r="J53" s="151"/>
      <c r="K53" s="151"/>
      <c r="L53" s="151"/>
      <c r="M53" s="151"/>
      <c r="N53" s="151"/>
      <c r="O53" s="151"/>
      <c r="P53" s="151"/>
      <c r="Q53" s="135" t="str">
        <f>Bedienungshinweise!$K$19</f>
        <v>FutureCamp Climate 2022</v>
      </c>
    </row>
  </sheetData>
  <sheetProtection sheet="1" objects="1" scenarios="1"/>
  <mergeCells count="6">
    <mergeCell ref="M7:N7"/>
    <mergeCell ref="C3:L3"/>
    <mergeCell ref="C4:L4"/>
    <mergeCell ref="C5:L5"/>
    <mergeCell ref="C6:L6"/>
    <mergeCell ref="C7:L7"/>
  </mergeCells>
  <dataValidations count="1">
    <dataValidation type="list" allowBlank="1" showInputMessage="1" showErrorMessage="1" sqref="D10:D50">
      <formula1>L_Standort</formula1>
    </dataValidation>
  </dataValidations>
  <printOptions horizontalCentered="1" verticalCentered="1"/>
  <pageMargins left="0.39370078740157483" right="0.39370078740157483" top="0.39370078740157483" bottom="0.39370078740157483" header="0.19685039370078741" footer="0.19685039370078741"/>
  <pageSetup paperSize="9" scale="4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EF!$B$241:$B$253</xm:f>
          </x14:formula1>
          <xm:sqref>F10:F50 H10:H50</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53"/>
  <sheetViews>
    <sheetView topLeftCell="F1" zoomScale="90" zoomScaleNormal="90" workbookViewId="0">
      <selection activeCell="K45" sqref="K45"/>
    </sheetView>
  </sheetViews>
  <sheetFormatPr baseColWidth="10" defaultColWidth="11" defaultRowHeight="14.25" outlineLevelCol="1"/>
  <cols>
    <col min="1" max="1" width="3.625" style="311" customWidth="1"/>
    <col min="2" max="2" width="8.625" style="311" customWidth="1"/>
    <col min="3" max="3" width="2.5" style="311" customWidth="1"/>
    <col min="4" max="4" width="15.375" style="311" customWidth="1"/>
    <col min="5" max="5" width="19.125" style="311" customWidth="1"/>
    <col min="6" max="7" width="25.25" style="311" customWidth="1"/>
    <col min="8" max="8" width="35.875" style="311" customWidth="1"/>
    <col min="9" max="9" width="27.625" style="311" customWidth="1" outlineLevel="1"/>
    <col min="10" max="10" width="25.125" style="311" customWidth="1" outlineLevel="1"/>
    <col min="11" max="11" width="27.125" style="311" customWidth="1" outlineLevel="1"/>
    <col min="12" max="12" width="28.625" style="311" customWidth="1"/>
    <col min="13" max="13" width="9.875" style="311" customWidth="1"/>
    <col min="14" max="14" width="3.625" style="311" customWidth="1"/>
    <col min="15" max="16384" width="11" style="311"/>
  </cols>
  <sheetData>
    <row r="1" spans="1:14">
      <c r="A1" s="151"/>
      <c r="B1" s="151"/>
      <c r="C1" s="151"/>
      <c r="D1" s="151"/>
      <c r="E1" s="151"/>
      <c r="F1" s="151"/>
      <c r="G1" s="151"/>
      <c r="H1" s="151"/>
      <c r="I1" s="151"/>
      <c r="J1" s="151"/>
      <c r="K1" s="151"/>
      <c r="L1" s="151"/>
      <c r="M1" s="151"/>
      <c r="N1" s="151"/>
    </row>
    <row r="2" spans="1:14" ht="23.25">
      <c r="A2" s="151"/>
      <c r="B2" s="14"/>
      <c r="C2" s="14"/>
      <c r="D2" s="14"/>
      <c r="E2" s="14"/>
      <c r="F2" s="14"/>
      <c r="G2" s="14"/>
      <c r="H2" s="14"/>
      <c r="I2" s="14"/>
      <c r="J2" s="14"/>
      <c r="K2" s="669"/>
      <c r="L2" s="48"/>
      <c r="M2" s="272">
        <f>Ref_Firma</f>
        <v>0</v>
      </c>
      <c r="N2" s="151"/>
    </row>
    <row r="3" spans="1:14" ht="23.25">
      <c r="A3" s="151"/>
      <c r="B3" s="14"/>
      <c r="C3" s="1325" t="s">
        <v>261</v>
      </c>
      <c r="D3" s="1325"/>
      <c r="E3" s="1325"/>
      <c r="F3" s="1325"/>
      <c r="G3" s="1325"/>
      <c r="H3" s="1325"/>
      <c r="I3" s="1325"/>
      <c r="J3" s="1325"/>
      <c r="K3" s="1325"/>
      <c r="L3" s="48"/>
      <c r="M3" s="272">
        <f>Ref_Berichtsjahr</f>
        <v>0</v>
      </c>
      <c r="N3" s="151"/>
    </row>
    <row r="4" spans="1:14" ht="23.25">
      <c r="A4" s="151"/>
      <c r="B4" s="14"/>
      <c r="C4" s="1302"/>
      <c r="D4" s="1302"/>
      <c r="E4" s="1302"/>
      <c r="F4" s="1302"/>
      <c r="G4" s="1302"/>
      <c r="H4" s="1302"/>
      <c r="I4" s="1302"/>
      <c r="J4" s="1302"/>
      <c r="K4" s="1302"/>
      <c r="L4" s="48"/>
      <c r="M4" s="14"/>
      <c r="N4" s="151"/>
    </row>
    <row r="5" spans="1:14" ht="23.25">
      <c r="A5" s="151"/>
      <c r="B5" s="14"/>
      <c r="C5" s="1326" t="s">
        <v>87</v>
      </c>
      <c r="D5" s="1326"/>
      <c r="E5" s="1326"/>
      <c r="F5" s="1326"/>
      <c r="G5" s="1326"/>
      <c r="H5" s="1326"/>
      <c r="I5" s="1326"/>
      <c r="J5" s="1326"/>
      <c r="K5" s="1326"/>
      <c r="L5" s="48"/>
      <c r="M5" s="14"/>
      <c r="N5" s="151"/>
    </row>
    <row r="6" spans="1:14" ht="24" thickBot="1">
      <c r="A6" s="151"/>
      <c r="B6" s="14"/>
      <c r="C6" s="1326" t="s">
        <v>262</v>
      </c>
      <c r="D6" s="1326"/>
      <c r="E6" s="1326"/>
      <c r="F6" s="1326"/>
      <c r="G6" s="1326"/>
      <c r="H6" s="1326"/>
      <c r="I6" s="1326"/>
      <c r="J6" s="1326"/>
      <c r="K6" s="1326"/>
      <c r="L6" s="48"/>
      <c r="M6" s="14"/>
      <c r="N6" s="151"/>
    </row>
    <row r="7" spans="1:14" ht="32.25" thickBot="1">
      <c r="A7" s="151"/>
      <c r="B7" s="14"/>
      <c r="C7" s="1327" t="s">
        <v>263</v>
      </c>
      <c r="D7" s="1327"/>
      <c r="E7" s="1327"/>
      <c r="F7" s="1327"/>
      <c r="G7" s="1327"/>
      <c r="H7" s="1327"/>
      <c r="I7" s="1327"/>
      <c r="J7" s="1327"/>
      <c r="K7" s="1328"/>
      <c r="L7" s="193" t="s">
        <v>172</v>
      </c>
      <c r="M7" s="14"/>
      <c r="N7" s="151"/>
    </row>
    <row r="8" spans="1:14" ht="15" thickBot="1">
      <c r="A8" s="151"/>
      <c r="B8" s="14"/>
      <c r="C8" s="14"/>
      <c r="D8" s="14"/>
      <c r="E8" s="14"/>
      <c r="F8" s="14"/>
      <c r="G8" s="14"/>
      <c r="H8" s="14"/>
      <c r="I8" s="14"/>
      <c r="J8" s="14"/>
      <c r="K8" s="14"/>
      <c r="L8" s="14"/>
      <c r="M8" s="14"/>
      <c r="N8" s="151"/>
    </row>
    <row r="9" spans="1:14" ht="32.25" thickBot="1">
      <c r="A9" s="151"/>
      <c r="B9" s="14"/>
      <c r="C9" s="14"/>
      <c r="D9" s="275" t="s">
        <v>92</v>
      </c>
      <c r="E9" s="152" t="s">
        <v>265</v>
      </c>
      <c r="F9" s="1091" t="s">
        <v>266</v>
      </c>
      <c r="G9" s="1092" t="s">
        <v>267</v>
      </c>
      <c r="H9" s="153" t="s">
        <v>268</v>
      </c>
      <c r="I9" s="152" t="s">
        <v>96</v>
      </c>
      <c r="J9" s="154" t="s">
        <v>97</v>
      </c>
      <c r="K9" s="574" t="s">
        <v>98</v>
      </c>
      <c r="L9" s="1090" t="s">
        <v>32</v>
      </c>
      <c r="M9" s="14"/>
      <c r="N9" s="151"/>
    </row>
    <row r="10" spans="1:14">
      <c r="A10" s="151"/>
      <c r="B10" s="14"/>
      <c r="C10" s="14"/>
      <c r="D10" s="294" t="s">
        <v>13</v>
      </c>
      <c r="E10" s="761"/>
      <c r="F10" s="847"/>
      <c r="G10" s="788"/>
      <c r="H10" s="788"/>
      <c r="I10" s="529"/>
      <c r="J10" s="579"/>
      <c r="K10" s="578"/>
      <c r="L10" s="224">
        <f>IF(F10+G10=0,H10,F10+G10)</f>
        <v>0</v>
      </c>
      <c r="M10" s="14"/>
      <c r="N10" s="151"/>
    </row>
    <row r="11" spans="1:14">
      <c r="A11" s="151"/>
      <c r="B11" s="14"/>
      <c r="C11" s="14"/>
      <c r="D11" s="306" t="s">
        <v>13</v>
      </c>
      <c r="E11" s="843"/>
      <c r="F11" s="848"/>
      <c r="G11" s="849"/>
      <c r="H11" s="849"/>
      <c r="I11" s="183"/>
      <c r="J11" s="835"/>
      <c r="K11" s="720"/>
      <c r="L11" s="224">
        <f t="shared" ref="L11:L50" si="0">IF(F11+G11=0,H11,F11+G11)</f>
        <v>0</v>
      </c>
      <c r="M11" s="14"/>
      <c r="N11" s="151"/>
    </row>
    <row r="12" spans="1:14">
      <c r="A12" s="151"/>
      <c r="B12" s="14"/>
      <c r="C12" s="14"/>
      <c r="D12" s="306" t="s">
        <v>13</v>
      </c>
      <c r="E12" s="843"/>
      <c r="F12" s="848"/>
      <c r="G12" s="849"/>
      <c r="H12" s="849"/>
      <c r="I12" s="183"/>
      <c r="J12" s="835"/>
      <c r="K12" s="720"/>
      <c r="L12" s="224">
        <f t="shared" si="0"/>
        <v>0</v>
      </c>
      <c r="M12" s="14"/>
      <c r="N12" s="151"/>
    </row>
    <row r="13" spans="1:14">
      <c r="A13" s="151"/>
      <c r="B13" s="14"/>
      <c r="C13" s="14"/>
      <c r="D13" s="306" t="s">
        <v>13</v>
      </c>
      <c r="E13" s="843"/>
      <c r="F13" s="848"/>
      <c r="G13" s="849"/>
      <c r="H13" s="849"/>
      <c r="I13" s="183"/>
      <c r="J13" s="835"/>
      <c r="K13" s="720"/>
      <c r="L13" s="224">
        <f t="shared" si="0"/>
        <v>0</v>
      </c>
      <c r="M13" s="14"/>
      <c r="N13" s="151"/>
    </row>
    <row r="14" spans="1:14">
      <c r="A14" s="151"/>
      <c r="B14" s="14"/>
      <c r="C14" s="14"/>
      <c r="D14" s="306" t="s">
        <v>13</v>
      </c>
      <c r="E14" s="843"/>
      <c r="F14" s="848"/>
      <c r="G14" s="849"/>
      <c r="H14" s="849"/>
      <c r="I14" s="183"/>
      <c r="J14" s="835"/>
      <c r="K14" s="720"/>
      <c r="L14" s="224">
        <f t="shared" si="0"/>
        <v>0</v>
      </c>
      <c r="M14" s="14"/>
      <c r="N14" s="151"/>
    </row>
    <row r="15" spans="1:14">
      <c r="A15" s="151"/>
      <c r="B15" s="14"/>
      <c r="C15" s="14"/>
      <c r="D15" s="306" t="s">
        <v>13</v>
      </c>
      <c r="E15" s="843"/>
      <c r="F15" s="848"/>
      <c r="G15" s="849"/>
      <c r="H15" s="849"/>
      <c r="I15" s="183"/>
      <c r="J15" s="835"/>
      <c r="K15" s="720"/>
      <c r="L15" s="224">
        <f t="shared" si="0"/>
        <v>0</v>
      </c>
      <c r="M15" s="14"/>
      <c r="N15" s="151"/>
    </row>
    <row r="16" spans="1:14">
      <c r="A16" s="151"/>
      <c r="B16" s="14"/>
      <c r="C16" s="14"/>
      <c r="D16" s="306" t="s">
        <v>13</v>
      </c>
      <c r="E16" s="843"/>
      <c r="F16" s="848"/>
      <c r="G16" s="849"/>
      <c r="H16" s="849"/>
      <c r="I16" s="183"/>
      <c r="J16" s="835"/>
      <c r="K16" s="720"/>
      <c r="L16" s="224">
        <f t="shared" si="0"/>
        <v>0</v>
      </c>
      <c r="M16" s="14"/>
      <c r="N16" s="151"/>
    </row>
    <row r="17" spans="1:14">
      <c r="A17" s="151"/>
      <c r="B17" s="14"/>
      <c r="C17" s="14"/>
      <c r="D17" s="306" t="s">
        <v>13</v>
      </c>
      <c r="E17" s="843"/>
      <c r="F17" s="848"/>
      <c r="G17" s="849"/>
      <c r="H17" s="849"/>
      <c r="I17" s="183"/>
      <c r="J17" s="835"/>
      <c r="K17" s="720"/>
      <c r="L17" s="224">
        <f t="shared" si="0"/>
        <v>0</v>
      </c>
      <c r="M17" s="14"/>
      <c r="N17" s="151"/>
    </row>
    <row r="18" spans="1:14">
      <c r="A18" s="151"/>
      <c r="B18" s="14"/>
      <c r="C18" s="14"/>
      <c r="D18" s="306" t="s">
        <v>13</v>
      </c>
      <c r="E18" s="843"/>
      <c r="F18" s="848"/>
      <c r="G18" s="849"/>
      <c r="H18" s="849"/>
      <c r="I18" s="183"/>
      <c r="J18" s="835"/>
      <c r="K18" s="720"/>
      <c r="L18" s="224">
        <f t="shared" si="0"/>
        <v>0</v>
      </c>
      <c r="M18" s="14"/>
      <c r="N18" s="151"/>
    </row>
    <row r="19" spans="1:14">
      <c r="A19" s="151"/>
      <c r="B19" s="14"/>
      <c r="C19" s="14"/>
      <c r="D19" s="306" t="s">
        <v>13</v>
      </c>
      <c r="E19" s="843"/>
      <c r="F19" s="848"/>
      <c r="G19" s="849"/>
      <c r="H19" s="849"/>
      <c r="I19" s="183"/>
      <c r="J19" s="835"/>
      <c r="K19" s="720"/>
      <c r="L19" s="224">
        <f t="shared" si="0"/>
        <v>0</v>
      </c>
      <c r="M19" s="14"/>
      <c r="N19" s="151"/>
    </row>
    <row r="20" spans="1:14">
      <c r="A20" s="151"/>
      <c r="B20" s="14"/>
      <c r="C20" s="14"/>
      <c r="D20" s="306" t="s">
        <v>13</v>
      </c>
      <c r="E20" s="843"/>
      <c r="F20" s="848"/>
      <c r="G20" s="849"/>
      <c r="H20" s="849"/>
      <c r="I20" s="183"/>
      <c r="J20" s="835"/>
      <c r="K20" s="720"/>
      <c r="L20" s="224">
        <f t="shared" si="0"/>
        <v>0</v>
      </c>
      <c r="M20" s="14"/>
      <c r="N20" s="151"/>
    </row>
    <row r="21" spans="1:14">
      <c r="A21" s="151"/>
      <c r="B21" s="14"/>
      <c r="C21" s="14"/>
      <c r="D21" s="306" t="s">
        <v>13</v>
      </c>
      <c r="E21" s="843"/>
      <c r="F21" s="848"/>
      <c r="G21" s="849"/>
      <c r="H21" s="849"/>
      <c r="I21" s="183"/>
      <c r="J21" s="835"/>
      <c r="K21" s="720"/>
      <c r="L21" s="224">
        <f t="shared" si="0"/>
        <v>0</v>
      </c>
      <c r="M21" s="14"/>
      <c r="N21" s="151"/>
    </row>
    <row r="22" spans="1:14">
      <c r="A22" s="151"/>
      <c r="B22" s="14"/>
      <c r="C22" s="14"/>
      <c r="D22" s="306" t="s">
        <v>13</v>
      </c>
      <c r="E22" s="843"/>
      <c r="F22" s="848"/>
      <c r="G22" s="849"/>
      <c r="H22" s="849"/>
      <c r="I22" s="183"/>
      <c r="J22" s="835"/>
      <c r="K22" s="720"/>
      <c r="L22" s="224">
        <f t="shared" si="0"/>
        <v>0</v>
      </c>
      <c r="M22" s="14"/>
      <c r="N22" s="151"/>
    </row>
    <row r="23" spans="1:14">
      <c r="A23" s="151"/>
      <c r="B23" s="14"/>
      <c r="C23" s="14"/>
      <c r="D23" s="306" t="s">
        <v>13</v>
      </c>
      <c r="E23" s="843"/>
      <c r="F23" s="848"/>
      <c r="G23" s="849"/>
      <c r="H23" s="849"/>
      <c r="I23" s="183"/>
      <c r="J23" s="835"/>
      <c r="K23" s="720"/>
      <c r="L23" s="224">
        <f t="shared" si="0"/>
        <v>0</v>
      </c>
      <c r="M23" s="14"/>
      <c r="N23" s="151"/>
    </row>
    <row r="24" spans="1:14">
      <c r="A24" s="151"/>
      <c r="B24" s="14"/>
      <c r="C24" s="14"/>
      <c r="D24" s="306" t="s">
        <v>13</v>
      </c>
      <c r="E24" s="843"/>
      <c r="F24" s="848"/>
      <c r="G24" s="849"/>
      <c r="H24" s="849"/>
      <c r="I24" s="183"/>
      <c r="J24" s="835"/>
      <c r="K24" s="720"/>
      <c r="L24" s="224">
        <f t="shared" si="0"/>
        <v>0</v>
      </c>
      <c r="M24" s="14"/>
      <c r="N24" s="151"/>
    </row>
    <row r="25" spans="1:14">
      <c r="A25" s="151"/>
      <c r="B25" s="14"/>
      <c r="C25" s="14"/>
      <c r="D25" s="306" t="s">
        <v>13</v>
      </c>
      <c r="E25" s="843"/>
      <c r="F25" s="848"/>
      <c r="G25" s="849"/>
      <c r="H25" s="849"/>
      <c r="I25" s="183"/>
      <c r="J25" s="835"/>
      <c r="K25" s="720"/>
      <c r="L25" s="224">
        <f t="shared" si="0"/>
        <v>0</v>
      </c>
      <c r="M25" s="14"/>
      <c r="N25" s="151"/>
    </row>
    <row r="26" spans="1:14">
      <c r="A26" s="151"/>
      <c r="B26" s="14"/>
      <c r="C26" s="14"/>
      <c r="D26" s="306" t="s">
        <v>13</v>
      </c>
      <c r="E26" s="843"/>
      <c r="F26" s="848"/>
      <c r="G26" s="849"/>
      <c r="H26" s="849"/>
      <c r="I26" s="183"/>
      <c r="J26" s="835"/>
      <c r="K26" s="720"/>
      <c r="L26" s="224">
        <f t="shared" si="0"/>
        <v>0</v>
      </c>
      <c r="M26" s="14"/>
      <c r="N26" s="151"/>
    </row>
    <row r="27" spans="1:14">
      <c r="A27" s="151"/>
      <c r="B27" s="14"/>
      <c r="C27" s="14"/>
      <c r="D27" s="306" t="s">
        <v>13</v>
      </c>
      <c r="E27" s="843"/>
      <c r="F27" s="848"/>
      <c r="G27" s="849"/>
      <c r="H27" s="849"/>
      <c r="I27" s="183"/>
      <c r="J27" s="835"/>
      <c r="K27" s="720"/>
      <c r="L27" s="224">
        <f t="shared" si="0"/>
        <v>0</v>
      </c>
      <c r="M27" s="14"/>
      <c r="N27" s="151"/>
    </row>
    <row r="28" spans="1:14">
      <c r="A28" s="151"/>
      <c r="B28" s="14"/>
      <c r="C28" s="14"/>
      <c r="D28" s="306" t="s">
        <v>13</v>
      </c>
      <c r="E28" s="843"/>
      <c r="F28" s="848"/>
      <c r="G28" s="849"/>
      <c r="H28" s="849"/>
      <c r="I28" s="183"/>
      <c r="J28" s="835"/>
      <c r="K28" s="720"/>
      <c r="L28" s="224">
        <f t="shared" si="0"/>
        <v>0</v>
      </c>
      <c r="M28" s="14"/>
      <c r="N28" s="151"/>
    </row>
    <row r="29" spans="1:14">
      <c r="A29" s="151"/>
      <c r="B29" s="14"/>
      <c r="C29" s="14"/>
      <c r="D29" s="306" t="s">
        <v>13</v>
      </c>
      <c r="E29" s="843"/>
      <c r="F29" s="848"/>
      <c r="G29" s="849"/>
      <c r="H29" s="849"/>
      <c r="I29" s="183"/>
      <c r="J29" s="835"/>
      <c r="K29" s="720"/>
      <c r="L29" s="224">
        <f t="shared" si="0"/>
        <v>0</v>
      </c>
      <c r="M29" s="14"/>
      <c r="N29" s="151"/>
    </row>
    <row r="30" spans="1:14">
      <c r="A30" s="151"/>
      <c r="B30" s="14"/>
      <c r="C30" s="14"/>
      <c r="D30" s="306" t="s">
        <v>13</v>
      </c>
      <c r="E30" s="843"/>
      <c r="F30" s="848"/>
      <c r="G30" s="849"/>
      <c r="H30" s="849"/>
      <c r="I30" s="183"/>
      <c r="J30" s="835"/>
      <c r="K30" s="720"/>
      <c r="L30" s="224">
        <f t="shared" si="0"/>
        <v>0</v>
      </c>
      <c r="M30" s="14"/>
      <c r="N30" s="151"/>
    </row>
    <row r="31" spans="1:14">
      <c r="A31" s="151"/>
      <c r="B31" s="14"/>
      <c r="C31" s="14"/>
      <c r="D31" s="306" t="s">
        <v>13</v>
      </c>
      <c r="E31" s="843"/>
      <c r="F31" s="848"/>
      <c r="G31" s="849"/>
      <c r="H31" s="849"/>
      <c r="I31" s="183"/>
      <c r="J31" s="835"/>
      <c r="K31" s="720"/>
      <c r="L31" s="224">
        <f t="shared" si="0"/>
        <v>0</v>
      </c>
      <c r="M31" s="14"/>
      <c r="N31" s="151"/>
    </row>
    <row r="32" spans="1:14">
      <c r="A32" s="151"/>
      <c r="B32" s="14"/>
      <c r="C32" s="14"/>
      <c r="D32" s="306" t="s">
        <v>13</v>
      </c>
      <c r="E32" s="843"/>
      <c r="F32" s="848"/>
      <c r="G32" s="849"/>
      <c r="H32" s="849"/>
      <c r="I32" s="183"/>
      <c r="J32" s="835"/>
      <c r="K32" s="720"/>
      <c r="L32" s="224">
        <f t="shared" si="0"/>
        <v>0</v>
      </c>
      <c r="M32" s="14"/>
      <c r="N32" s="151"/>
    </row>
    <row r="33" spans="1:14">
      <c r="A33" s="151"/>
      <c r="B33" s="14"/>
      <c r="C33" s="14"/>
      <c r="D33" s="306" t="s">
        <v>13</v>
      </c>
      <c r="E33" s="843"/>
      <c r="F33" s="848"/>
      <c r="G33" s="849"/>
      <c r="H33" s="849"/>
      <c r="I33" s="183"/>
      <c r="J33" s="835"/>
      <c r="K33" s="720"/>
      <c r="L33" s="224">
        <f t="shared" si="0"/>
        <v>0</v>
      </c>
      <c r="M33" s="14"/>
      <c r="N33" s="151"/>
    </row>
    <row r="34" spans="1:14">
      <c r="A34" s="151"/>
      <c r="B34" s="14"/>
      <c r="C34" s="14"/>
      <c r="D34" s="306" t="s">
        <v>13</v>
      </c>
      <c r="E34" s="843"/>
      <c r="F34" s="848"/>
      <c r="G34" s="849"/>
      <c r="H34" s="849"/>
      <c r="I34" s="183"/>
      <c r="J34" s="835"/>
      <c r="K34" s="720"/>
      <c r="L34" s="224">
        <f t="shared" si="0"/>
        <v>0</v>
      </c>
      <c r="M34" s="14"/>
      <c r="N34" s="151"/>
    </row>
    <row r="35" spans="1:14">
      <c r="A35" s="151"/>
      <c r="B35" s="14"/>
      <c r="C35" s="14"/>
      <c r="D35" s="306" t="s">
        <v>13</v>
      </c>
      <c r="E35" s="843"/>
      <c r="F35" s="848"/>
      <c r="G35" s="849"/>
      <c r="H35" s="849"/>
      <c r="I35" s="183"/>
      <c r="J35" s="835"/>
      <c r="K35" s="720"/>
      <c r="L35" s="224">
        <f t="shared" si="0"/>
        <v>0</v>
      </c>
      <c r="M35" s="14"/>
      <c r="N35" s="151"/>
    </row>
    <row r="36" spans="1:14">
      <c r="A36" s="151"/>
      <c r="B36" s="14"/>
      <c r="C36" s="14"/>
      <c r="D36" s="306" t="s">
        <v>13</v>
      </c>
      <c r="E36" s="843"/>
      <c r="F36" s="848"/>
      <c r="G36" s="849"/>
      <c r="H36" s="849"/>
      <c r="I36" s="183"/>
      <c r="J36" s="835"/>
      <c r="K36" s="720"/>
      <c r="L36" s="224">
        <f t="shared" si="0"/>
        <v>0</v>
      </c>
      <c r="M36" s="14"/>
      <c r="N36" s="151"/>
    </row>
    <row r="37" spans="1:14">
      <c r="A37" s="151"/>
      <c r="B37" s="14"/>
      <c r="C37" s="14"/>
      <c r="D37" s="306" t="s">
        <v>13</v>
      </c>
      <c r="E37" s="843"/>
      <c r="F37" s="848"/>
      <c r="G37" s="849"/>
      <c r="H37" s="849"/>
      <c r="I37" s="183"/>
      <c r="J37" s="835"/>
      <c r="K37" s="720"/>
      <c r="L37" s="224">
        <f t="shared" si="0"/>
        <v>0</v>
      </c>
      <c r="M37" s="14"/>
      <c r="N37" s="151"/>
    </row>
    <row r="38" spans="1:14">
      <c r="A38" s="151"/>
      <c r="B38" s="14"/>
      <c r="C38" s="14"/>
      <c r="D38" s="306" t="s">
        <v>13</v>
      </c>
      <c r="E38" s="843"/>
      <c r="F38" s="848"/>
      <c r="G38" s="849"/>
      <c r="H38" s="849"/>
      <c r="I38" s="183"/>
      <c r="J38" s="835"/>
      <c r="K38" s="720"/>
      <c r="L38" s="224">
        <f t="shared" si="0"/>
        <v>0</v>
      </c>
      <c r="M38" s="14"/>
      <c r="N38" s="151"/>
    </row>
    <row r="39" spans="1:14">
      <c r="A39" s="151"/>
      <c r="B39" s="14"/>
      <c r="C39" s="14"/>
      <c r="D39" s="306" t="s">
        <v>13</v>
      </c>
      <c r="E39" s="843"/>
      <c r="F39" s="848"/>
      <c r="G39" s="849"/>
      <c r="H39" s="849"/>
      <c r="I39" s="183"/>
      <c r="J39" s="835"/>
      <c r="K39" s="720"/>
      <c r="L39" s="224">
        <f t="shared" si="0"/>
        <v>0</v>
      </c>
      <c r="M39" s="14"/>
      <c r="N39" s="151"/>
    </row>
    <row r="40" spans="1:14">
      <c r="A40" s="151"/>
      <c r="B40" s="14"/>
      <c r="C40" s="14"/>
      <c r="D40" s="306" t="s">
        <v>13</v>
      </c>
      <c r="E40" s="843"/>
      <c r="F40" s="848"/>
      <c r="G40" s="849"/>
      <c r="H40" s="849"/>
      <c r="I40" s="183"/>
      <c r="J40" s="835"/>
      <c r="K40" s="720"/>
      <c r="L40" s="224">
        <f t="shared" si="0"/>
        <v>0</v>
      </c>
      <c r="M40" s="14"/>
      <c r="N40" s="151"/>
    </row>
    <row r="41" spans="1:14">
      <c r="A41" s="151"/>
      <c r="B41" s="14"/>
      <c r="C41" s="14"/>
      <c r="D41" s="306" t="s">
        <v>13</v>
      </c>
      <c r="E41" s="843"/>
      <c r="F41" s="848"/>
      <c r="G41" s="849"/>
      <c r="H41" s="849"/>
      <c r="I41" s="183"/>
      <c r="J41" s="835"/>
      <c r="K41" s="720"/>
      <c r="L41" s="224">
        <f t="shared" si="0"/>
        <v>0</v>
      </c>
      <c r="M41" s="14"/>
      <c r="N41" s="151"/>
    </row>
    <row r="42" spans="1:14">
      <c r="A42" s="151"/>
      <c r="B42" s="14"/>
      <c r="C42" s="14"/>
      <c r="D42" s="306" t="s">
        <v>13</v>
      </c>
      <c r="E42" s="843"/>
      <c r="F42" s="848"/>
      <c r="G42" s="849"/>
      <c r="H42" s="849"/>
      <c r="I42" s="183"/>
      <c r="J42" s="835"/>
      <c r="K42" s="720"/>
      <c r="L42" s="224">
        <f t="shared" si="0"/>
        <v>0</v>
      </c>
      <c r="M42" s="14"/>
      <c r="N42" s="151"/>
    </row>
    <row r="43" spans="1:14">
      <c r="A43" s="151"/>
      <c r="B43" s="14"/>
      <c r="C43" s="14"/>
      <c r="D43" s="306" t="s">
        <v>13</v>
      </c>
      <c r="E43" s="843"/>
      <c r="F43" s="848"/>
      <c r="G43" s="849"/>
      <c r="H43" s="849"/>
      <c r="I43" s="183"/>
      <c r="J43" s="835"/>
      <c r="K43" s="720"/>
      <c r="L43" s="224">
        <f t="shared" si="0"/>
        <v>0</v>
      </c>
      <c r="M43" s="14"/>
      <c r="N43" s="151"/>
    </row>
    <row r="44" spans="1:14">
      <c r="A44" s="151"/>
      <c r="B44" s="14"/>
      <c r="C44" s="14"/>
      <c r="D44" s="306" t="s">
        <v>13</v>
      </c>
      <c r="E44" s="843"/>
      <c r="F44" s="848"/>
      <c r="G44" s="849"/>
      <c r="H44" s="849"/>
      <c r="I44" s="183"/>
      <c r="J44" s="835"/>
      <c r="K44" s="720"/>
      <c r="L44" s="224">
        <f t="shared" si="0"/>
        <v>0</v>
      </c>
      <c r="M44" s="14"/>
      <c r="N44" s="151"/>
    </row>
    <row r="45" spans="1:14">
      <c r="A45" s="151"/>
      <c r="B45" s="14"/>
      <c r="C45" s="14"/>
      <c r="D45" s="306" t="s">
        <v>13</v>
      </c>
      <c r="E45" s="843"/>
      <c r="F45" s="848"/>
      <c r="G45" s="849"/>
      <c r="H45" s="849"/>
      <c r="I45" s="183"/>
      <c r="J45" s="835"/>
      <c r="K45" s="720"/>
      <c r="L45" s="224">
        <f t="shared" si="0"/>
        <v>0</v>
      </c>
      <c r="M45" s="14"/>
      <c r="N45" s="151"/>
    </row>
    <row r="46" spans="1:14">
      <c r="A46" s="151"/>
      <c r="B46" s="14"/>
      <c r="C46" s="14"/>
      <c r="D46" s="306" t="s">
        <v>13</v>
      </c>
      <c r="E46" s="843"/>
      <c r="F46" s="848"/>
      <c r="G46" s="849"/>
      <c r="H46" s="849"/>
      <c r="I46" s="183"/>
      <c r="J46" s="835"/>
      <c r="K46" s="720"/>
      <c r="L46" s="224">
        <f t="shared" si="0"/>
        <v>0</v>
      </c>
      <c r="M46" s="14"/>
      <c r="N46" s="151"/>
    </row>
    <row r="47" spans="1:14">
      <c r="A47" s="151"/>
      <c r="B47" s="14"/>
      <c r="C47" s="14"/>
      <c r="D47" s="306" t="s">
        <v>13</v>
      </c>
      <c r="E47" s="843"/>
      <c r="F47" s="848"/>
      <c r="G47" s="849"/>
      <c r="H47" s="849"/>
      <c r="I47" s="183"/>
      <c r="J47" s="835"/>
      <c r="K47" s="720"/>
      <c r="L47" s="224">
        <f t="shared" si="0"/>
        <v>0</v>
      </c>
      <c r="M47" s="14"/>
      <c r="N47" s="151"/>
    </row>
    <row r="48" spans="1:14">
      <c r="A48" s="151"/>
      <c r="B48" s="14"/>
      <c r="C48" s="14"/>
      <c r="D48" s="306" t="s">
        <v>13</v>
      </c>
      <c r="E48" s="843"/>
      <c r="F48" s="848"/>
      <c r="G48" s="849"/>
      <c r="H48" s="849"/>
      <c r="I48" s="183"/>
      <c r="J48" s="835"/>
      <c r="K48" s="720"/>
      <c r="L48" s="224">
        <f t="shared" si="0"/>
        <v>0</v>
      </c>
      <c r="M48" s="14"/>
      <c r="N48" s="151"/>
    </row>
    <row r="49" spans="1:14">
      <c r="A49" s="151"/>
      <c r="B49" s="14"/>
      <c r="C49" s="14"/>
      <c r="D49" s="306" t="s">
        <v>13</v>
      </c>
      <c r="E49" s="843"/>
      <c r="F49" s="848"/>
      <c r="G49" s="849"/>
      <c r="H49" s="849"/>
      <c r="I49" s="183"/>
      <c r="J49" s="835"/>
      <c r="K49" s="720"/>
      <c r="L49" s="224">
        <f t="shared" si="0"/>
        <v>0</v>
      </c>
      <c r="M49" s="14"/>
      <c r="N49" s="151"/>
    </row>
    <row r="50" spans="1:14" ht="15" thickBot="1">
      <c r="A50" s="151"/>
      <c r="B50" s="14"/>
      <c r="C50" s="14"/>
      <c r="D50" s="295" t="s">
        <v>13</v>
      </c>
      <c r="E50" s="96"/>
      <c r="F50" s="789"/>
      <c r="G50" s="790"/>
      <c r="H50" s="790"/>
      <c r="I50" s="75"/>
      <c r="J50" s="76"/>
      <c r="K50" s="196"/>
      <c r="L50" s="253">
        <f t="shared" si="0"/>
        <v>0</v>
      </c>
      <c r="M50" s="14"/>
      <c r="N50" s="151"/>
    </row>
    <row r="51" spans="1:14" ht="15" thickBot="1">
      <c r="A51" s="151"/>
      <c r="B51" s="14"/>
      <c r="C51" s="14"/>
      <c r="D51" s="14"/>
      <c r="E51" s="14"/>
      <c r="F51" s="14"/>
      <c r="G51" s="14"/>
      <c r="H51" s="14"/>
      <c r="I51" s="14"/>
      <c r="J51" s="14"/>
      <c r="K51" s="14"/>
      <c r="L51" s="1056">
        <f>SUM(L10:L50)</f>
        <v>0</v>
      </c>
      <c r="M51" s="14"/>
      <c r="N51" s="151"/>
    </row>
    <row r="52" spans="1:14">
      <c r="A52" s="151"/>
      <c r="B52" s="14"/>
      <c r="C52" s="14"/>
      <c r="D52" s="14"/>
      <c r="E52" s="14"/>
      <c r="F52" s="14"/>
      <c r="G52" s="14"/>
      <c r="H52" s="14"/>
      <c r="I52" s="14"/>
      <c r="J52" s="14"/>
      <c r="K52" s="14"/>
      <c r="L52" s="14"/>
      <c r="M52" s="14"/>
      <c r="N52" s="151"/>
    </row>
    <row r="53" spans="1:14" ht="15.75">
      <c r="A53" s="151"/>
      <c r="B53" s="151"/>
      <c r="C53" s="151"/>
      <c r="D53" s="151"/>
      <c r="E53" s="151"/>
      <c r="F53" s="151"/>
      <c r="G53" s="151"/>
      <c r="H53" s="151"/>
      <c r="I53" s="151"/>
      <c r="J53" s="151"/>
      <c r="K53" s="151"/>
      <c r="L53" s="151"/>
      <c r="M53" s="151"/>
      <c r="N53" s="135" t="str">
        <f>Bedienungshinweise!$K$19</f>
        <v>FutureCamp Climate 2022</v>
      </c>
    </row>
  </sheetData>
  <sheetProtection sheet="1" objects="1" scenarios="1"/>
  <mergeCells count="5">
    <mergeCell ref="C3:K3"/>
    <mergeCell ref="C4:K4"/>
    <mergeCell ref="C5:K5"/>
    <mergeCell ref="C6:K6"/>
    <mergeCell ref="C7:K7"/>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'Projekt-Info'!$C$12:$C$17</xm:f>
          </x14:formula1>
          <xm:sqref>D10:D50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O36"/>
  <sheetViews>
    <sheetView zoomScale="85" zoomScaleNormal="85" workbookViewId="0">
      <selection activeCell="H61" sqref="H61"/>
    </sheetView>
  </sheetViews>
  <sheetFormatPr baseColWidth="10" defaultColWidth="10.875" defaultRowHeight="14.25" outlineLevelCol="1"/>
  <cols>
    <col min="1" max="1" width="3.625" style="19" customWidth="1"/>
    <col min="2" max="2" width="8.625" style="19" customWidth="1"/>
    <col min="3" max="3" width="1" style="19" customWidth="1"/>
    <col min="4" max="4" width="11.375" style="19" customWidth="1"/>
    <col min="5" max="5" width="20.125" style="19" customWidth="1"/>
    <col min="6" max="6" width="22.75" style="19" customWidth="1"/>
    <col min="7" max="7" width="16.125" style="19" customWidth="1"/>
    <col min="8" max="8" width="14.5" style="19" customWidth="1"/>
    <col min="9" max="9" width="21.875" style="19" customWidth="1"/>
    <col min="10" max="10" width="29.875" style="19" customWidth="1" outlineLevel="1"/>
    <col min="11" max="11" width="31.625" style="19" customWidth="1" outlineLevel="1"/>
    <col min="12" max="13" width="17" style="19" customWidth="1"/>
    <col min="14" max="14" width="8.625" style="19" customWidth="1"/>
    <col min="15" max="15" width="3.625" style="19" customWidth="1"/>
    <col min="16" max="16384" width="10.875" style="19"/>
  </cols>
  <sheetData>
    <row r="1" spans="1:15" ht="20.100000000000001" customHeight="1">
      <c r="A1" s="151"/>
      <c r="B1" s="151"/>
      <c r="C1" s="151"/>
      <c r="D1" s="151"/>
      <c r="E1" s="151"/>
      <c r="F1" s="151"/>
      <c r="G1" s="151"/>
      <c r="H1" s="151"/>
      <c r="I1" s="151"/>
      <c r="J1" s="151"/>
      <c r="K1" s="151"/>
      <c r="L1" s="151"/>
      <c r="M1" s="151"/>
      <c r="N1" s="151"/>
      <c r="O1" s="151"/>
    </row>
    <row r="2" spans="1:15" ht="30" customHeight="1">
      <c r="A2" s="151"/>
      <c r="B2" s="14"/>
      <c r="C2" s="14"/>
      <c r="D2" s="14"/>
      <c r="E2" s="48"/>
      <c r="F2" s="48"/>
      <c r="G2" s="48"/>
      <c r="H2" s="48"/>
      <c r="I2" s="48"/>
      <c r="J2" s="48"/>
      <c r="K2" s="669"/>
      <c r="L2" s="48"/>
      <c r="M2" s="48"/>
      <c r="N2" s="272">
        <f>Ref_Firma</f>
        <v>0</v>
      </c>
      <c r="O2" s="151"/>
    </row>
    <row r="3" spans="1:15" ht="23.25">
      <c r="A3" s="151"/>
      <c r="B3" s="48"/>
      <c r="C3" s="1291" t="s">
        <v>272</v>
      </c>
      <c r="D3" s="1291"/>
      <c r="E3" s="1291"/>
      <c r="F3" s="1291"/>
      <c r="G3" s="1291"/>
      <c r="H3" s="1291"/>
      <c r="I3" s="1291"/>
      <c r="J3" s="1291"/>
      <c r="K3" s="1291"/>
      <c r="L3" s="48"/>
      <c r="M3" s="48"/>
      <c r="N3" s="272">
        <f>Ref_Berichtsjahr</f>
        <v>0</v>
      </c>
      <c r="O3" s="151"/>
    </row>
    <row r="4" spans="1:15" ht="15.6" customHeight="1">
      <c r="A4" s="151"/>
      <c r="B4" s="48"/>
      <c r="C4" s="1291"/>
      <c r="D4" s="1291"/>
      <c r="E4" s="1291"/>
      <c r="F4" s="1291"/>
      <c r="G4" s="1291"/>
      <c r="H4" s="1291"/>
      <c r="I4" s="1291"/>
      <c r="J4" s="1291"/>
      <c r="K4" s="1291"/>
      <c r="L4" s="48"/>
      <c r="M4" s="48"/>
      <c r="N4" s="48"/>
      <c r="O4" s="151"/>
    </row>
    <row r="5" spans="1:15" ht="28.5" customHeight="1">
      <c r="A5" s="151"/>
      <c r="B5" s="48"/>
      <c r="C5" s="1297" t="s">
        <v>87</v>
      </c>
      <c r="D5" s="1297"/>
      <c r="E5" s="1297"/>
      <c r="F5" s="1297"/>
      <c r="G5" s="1297"/>
      <c r="H5" s="1297"/>
      <c r="I5" s="1297"/>
      <c r="J5" s="1297"/>
      <c r="K5" s="1297"/>
      <c r="L5" s="51"/>
      <c r="M5" s="51"/>
      <c r="N5" s="50"/>
      <c r="O5" s="151"/>
    </row>
    <row r="6" spans="1:15" ht="16.5" customHeight="1" thickBot="1">
      <c r="A6" s="151"/>
      <c r="B6" s="48"/>
      <c r="C6" s="1291"/>
      <c r="D6" s="1291"/>
      <c r="E6" s="1291"/>
      <c r="F6" s="1291"/>
      <c r="G6" s="1291"/>
      <c r="H6" s="1291"/>
      <c r="I6" s="1291"/>
      <c r="J6" s="1291"/>
      <c r="K6" s="1291"/>
      <c r="L6" s="48"/>
      <c r="M6" s="48"/>
      <c r="N6" s="48"/>
      <c r="O6" s="151"/>
    </row>
    <row r="7" spans="1:15" ht="31.5" customHeight="1" thickBot="1">
      <c r="A7" s="151"/>
      <c r="B7" s="14"/>
      <c r="C7" s="1292" t="s">
        <v>273</v>
      </c>
      <c r="D7" s="1292"/>
      <c r="E7" s="1292"/>
      <c r="F7" s="1292"/>
      <c r="G7" s="1292"/>
      <c r="H7" s="1292"/>
      <c r="I7" s="1292"/>
      <c r="J7" s="1292"/>
      <c r="K7" s="1293"/>
      <c r="L7" s="193" t="s">
        <v>179</v>
      </c>
      <c r="M7" s="193" t="s">
        <v>172</v>
      </c>
      <c r="N7" s="14"/>
      <c r="O7" s="151"/>
    </row>
    <row r="8" spans="1:15" ht="38.1" customHeight="1" thickBot="1">
      <c r="A8" s="151"/>
      <c r="B8" s="14"/>
      <c r="C8" s="1302"/>
      <c r="D8" s="1302"/>
      <c r="E8" s="1302"/>
      <c r="F8" s="1302"/>
      <c r="G8" s="1302"/>
      <c r="H8" s="1302"/>
      <c r="I8" s="1302"/>
      <c r="J8" s="1302"/>
      <c r="K8" s="1302"/>
      <c r="L8" s="14"/>
      <c r="M8" s="14"/>
      <c r="N8" s="14"/>
      <c r="O8" s="151"/>
    </row>
    <row r="9" spans="1:15" ht="68.650000000000006" customHeight="1" thickBot="1">
      <c r="A9" s="151"/>
      <c r="B9" s="14"/>
      <c r="C9" s="14"/>
      <c r="D9" s="275" t="s">
        <v>92</v>
      </c>
      <c r="E9" s="152" t="s">
        <v>180</v>
      </c>
      <c r="F9" s="153" t="s">
        <v>181</v>
      </c>
      <c r="G9" s="152" t="s">
        <v>182</v>
      </c>
      <c r="H9" s="182" t="s">
        <v>183</v>
      </c>
      <c r="I9" s="180" t="s">
        <v>96</v>
      </c>
      <c r="J9" s="154" t="s">
        <v>97</v>
      </c>
      <c r="K9" s="192" t="s">
        <v>98</v>
      </c>
      <c r="L9" s="72" t="s">
        <v>32</v>
      </c>
      <c r="M9" s="73" t="s">
        <v>32</v>
      </c>
      <c r="N9" s="14"/>
      <c r="O9" s="151"/>
    </row>
    <row r="10" spans="1:15">
      <c r="A10" s="151"/>
      <c r="B10" s="14"/>
      <c r="C10" s="14"/>
      <c r="D10" s="294" t="s">
        <v>13</v>
      </c>
      <c r="E10" s="529"/>
      <c r="F10" s="530" t="s">
        <v>99</v>
      </c>
      <c r="G10" s="531"/>
      <c r="H10" s="532"/>
      <c r="I10" s="533"/>
      <c r="J10" s="534"/>
      <c r="K10" s="535"/>
      <c r="L10" s="195">
        <f>IF($F10="",0,(IF(F10="Sonstiges","Individuell prüfen",VLOOKUP(F10,EF!$B:$G,6,FALSE))))</f>
        <v>0</v>
      </c>
      <c r="M10" s="536">
        <f t="shared" ref="M10:M33" si="0">L10*G10*H10</f>
        <v>0</v>
      </c>
      <c r="N10" s="14"/>
      <c r="O10" s="151"/>
    </row>
    <row r="11" spans="1:15">
      <c r="A11" s="151"/>
      <c r="B11" s="14"/>
      <c r="C11" s="14"/>
      <c r="D11" s="306" t="s">
        <v>13</v>
      </c>
      <c r="E11" s="183"/>
      <c r="F11" s="827" t="s">
        <v>99</v>
      </c>
      <c r="G11" s="834"/>
      <c r="H11" s="709"/>
      <c r="I11" s="34"/>
      <c r="J11" s="813"/>
      <c r="K11" s="704"/>
      <c r="L11" s="195">
        <f>IF($F11="",0,(IF(F11="Sonstiges","Individuell prüfen",VLOOKUP(F11,EF!$B:$G,6,FALSE))))</f>
        <v>0</v>
      </c>
      <c r="M11" s="683">
        <f t="shared" si="0"/>
        <v>0</v>
      </c>
      <c r="N11" s="14"/>
      <c r="O11" s="151"/>
    </row>
    <row r="12" spans="1:15">
      <c r="A12" s="151"/>
      <c r="B12" s="14"/>
      <c r="C12" s="14"/>
      <c r="D12" s="306" t="s">
        <v>13</v>
      </c>
      <c r="E12" s="183"/>
      <c r="F12" s="827" t="s">
        <v>99</v>
      </c>
      <c r="G12" s="834"/>
      <c r="H12" s="709"/>
      <c r="I12" s="34"/>
      <c r="J12" s="813"/>
      <c r="K12" s="704"/>
      <c r="L12" s="195">
        <f>IF($F12="",0,(IF(F12="Sonstiges","Individuell prüfen",VLOOKUP(F12,EF!$B:$G,6,FALSE))))</f>
        <v>0</v>
      </c>
      <c r="M12" s="683">
        <f t="shared" si="0"/>
        <v>0</v>
      </c>
      <c r="N12" s="14"/>
      <c r="O12" s="151"/>
    </row>
    <row r="13" spans="1:15">
      <c r="A13" s="151"/>
      <c r="B13" s="14"/>
      <c r="C13" s="14"/>
      <c r="D13" s="306" t="s">
        <v>13</v>
      </c>
      <c r="E13" s="183"/>
      <c r="F13" s="827" t="s">
        <v>99</v>
      </c>
      <c r="G13" s="834"/>
      <c r="H13" s="709"/>
      <c r="I13" s="34"/>
      <c r="J13" s="813"/>
      <c r="K13" s="704"/>
      <c r="L13" s="195">
        <f>IF($F13="",0,(IF(F13="Sonstiges","Individuell prüfen",VLOOKUP(F13,EF!$B:$G,6,FALSE))))</f>
        <v>0</v>
      </c>
      <c r="M13" s="683">
        <f t="shared" si="0"/>
        <v>0</v>
      </c>
      <c r="N13" s="14"/>
      <c r="O13" s="151"/>
    </row>
    <row r="14" spans="1:15">
      <c r="A14" s="151"/>
      <c r="B14" s="14"/>
      <c r="C14" s="14"/>
      <c r="D14" s="306" t="s">
        <v>13</v>
      </c>
      <c r="E14" s="183"/>
      <c r="F14" s="827" t="s">
        <v>99</v>
      </c>
      <c r="G14" s="834"/>
      <c r="H14" s="709"/>
      <c r="I14" s="34"/>
      <c r="J14" s="813"/>
      <c r="K14" s="704"/>
      <c r="L14" s="195">
        <f>IF($F14="",0,(IF(F14="Sonstiges","Individuell prüfen",VLOOKUP(F14,EF!$B:$G,6,FALSE))))</f>
        <v>0</v>
      </c>
      <c r="M14" s="683">
        <f t="shared" si="0"/>
        <v>0</v>
      </c>
      <c r="N14" s="14"/>
      <c r="O14" s="151"/>
    </row>
    <row r="15" spans="1:15">
      <c r="A15" s="151"/>
      <c r="B15" s="14"/>
      <c r="C15" s="14"/>
      <c r="D15" s="306" t="s">
        <v>13</v>
      </c>
      <c r="E15" s="183"/>
      <c r="F15" s="827" t="s">
        <v>99</v>
      </c>
      <c r="G15" s="834"/>
      <c r="H15" s="709"/>
      <c r="I15" s="34"/>
      <c r="J15" s="813"/>
      <c r="K15" s="704"/>
      <c r="L15" s="195">
        <f>IF($F15="",0,(IF(F15="Sonstiges","Individuell prüfen",VLOOKUP(F15,EF!$B:$G,6,FALSE))))</f>
        <v>0</v>
      </c>
      <c r="M15" s="683">
        <f t="shared" si="0"/>
        <v>0</v>
      </c>
      <c r="N15" s="14"/>
      <c r="O15" s="151"/>
    </row>
    <row r="16" spans="1:15">
      <c r="A16" s="151"/>
      <c r="B16" s="14"/>
      <c r="C16" s="14"/>
      <c r="D16" s="306" t="s">
        <v>13</v>
      </c>
      <c r="E16" s="183"/>
      <c r="F16" s="827" t="s">
        <v>99</v>
      </c>
      <c r="G16" s="834"/>
      <c r="H16" s="709"/>
      <c r="I16" s="34"/>
      <c r="J16" s="813"/>
      <c r="K16" s="704"/>
      <c r="L16" s="195">
        <f>IF($F16="",0,(IF(F16="Sonstiges","Individuell prüfen",VLOOKUP(F16,EF!$B:$G,6,FALSE))))</f>
        <v>0</v>
      </c>
      <c r="M16" s="683">
        <f>L16*G16*H16</f>
        <v>0</v>
      </c>
      <c r="N16" s="14"/>
      <c r="O16" s="151"/>
    </row>
    <row r="17" spans="1:15">
      <c r="A17" s="151"/>
      <c r="B17" s="14"/>
      <c r="C17" s="14"/>
      <c r="D17" s="306" t="s">
        <v>13</v>
      </c>
      <c r="E17" s="183"/>
      <c r="F17" s="827" t="s">
        <v>99</v>
      </c>
      <c r="G17" s="834"/>
      <c r="H17" s="709"/>
      <c r="I17" s="34"/>
      <c r="J17" s="813"/>
      <c r="K17" s="704"/>
      <c r="L17" s="195">
        <f>IF($F17="",0,(IF(F17="Sonstiges","Individuell prüfen",VLOOKUP(F17,EF!$B:$G,6,FALSE))))</f>
        <v>0</v>
      </c>
      <c r="M17" s="683">
        <f t="shared" si="0"/>
        <v>0</v>
      </c>
      <c r="N17" s="14"/>
      <c r="O17" s="151"/>
    </row>
    <row r="18" spans="1:15">
      <c r="A18" s="151"/>
      <c r="B18" s="14"/>
      <c r="C18" s="14"/>
      <c r="D18" s="306" t="s">
        <v>13</v>
      </c>
      <c r="E18" s="183"/>
      <c r="F18" s="827" t="s">
        <v>99</v>
      </c>
      <c r="G18" s="834"/>
      <c r="H18" s="709"/>
      <c r="I18" s="34"/>
      <c r="J18" s="813"/>
      <c r="K18" s="704"/>
      <c r="L18" s="195">
        <f>IF($F18="",0,(IF(F18="Sonstiges","Individuell prüfen",VLOOKUP(F18,EF!$B:$G,6,FALSE))))</f>
        <v>0</v>
      </c>
      <c r="M18" s="683">
        <f t="shared" si="0"/>
        <v>0</v>
      </c>
      <c r="N18" s="14"/>
      <c r="O18" s="151"/>
    </row>
    <row r="19" spans="1:15">
      <c r="A19" s="151"/>
      <c r="B19" s="14"/>
      <c r="C19" s="14"/>
      <c r="D19" s="306" t="s">
        <v>13</v>
      </c>
      <c r="E19" s="183"/>
      <c r="F19" s="827" t="s">
        <v>99</v>
      </c>
      <c r="G19" s="834"/>
      <c r="H19" s="709"/>
      <c r="I19" s="34"/>
      <c r="J19" s="813"/>
      <c r="K19" s="704"/>
      <c r="L19" s="195">
        <f>IF($F19="",0,(IF(F19="Sonstiges","Individuell prüfen",VLOOKUP(F19,EF!$B:$G,6,FALSE))))</f>
        <v>0</v>
      </c>
      <c r="M19" s="683">
        <f t="shared" si="0"/>
        <v>0</v>
      </c>
      <c r="N19" s="14"/>
      <c r="O19" s="151"/>
    </row>
    <row r="20" spans="1:15">
      <c r="A20" s="151"/>
      <c r="B20" s="14"/>
      <c r="C20" s="14"/>
      <c r="D20" s="306" t="s">
        <v>13</v>
      </c>
      <c r="E20" s="183"/>
      <c r="F20" s="827" t="s">
        <v>99</v>
      </c>
      <c r="G20" s="834"/>
      <c r="H20" s="709"/>
      <c r="I20" s="34"/>
      <c r="J20" s="813"/>
      <c r="K20" s="704"/>
      <c r="L20" s="195">
        <f>IF($F20="",0,(IF(F20="Sonstiges","Individuell prüfen",VLOOKUP(F20,EF!$B:$G,6,FALSE))))</f>
        <v>0</v>
      </c>
      <c r="M20" s="683">
        <f t="shared" si="0"/>
        <v>0</v>
      </c>
      <c r="N20" s="14"/>
      <c r="O20" s="151"/>
    </row>
    <row r="21" spans="1:15">
      <c r="A21" s="151"/>
      <c r="B21" s="14"/>
      <c r="C21" s="14"/>
      <c r="D21" s="306" t="s">
        <v>13</v>
      </c>
      <c r="E21" s="184"/>
      <c r="F21" s="827" t="s">
        <v>99</v>
      </c>
      <c r="G21" s="834"/>
      <c r="H21" s="709"/>
      <c r="I21" s="34"/>
      <c r="J21" s="813"/>
      <c r="K21" s="704"/>
      <c r="L21" s="195">
        <f>IF($F21="",0,(IF(F21="Sonstiges","Individuell prüfen",VLOOKUP(F21,EF!$B:$G,6,FALSE))))</f>
        <v>0</v>
      </c>
      <c r="M21" s="683">
        <f t="shared" si="0"/>
        <v>0</v>
      </c>
      <c r="N21" s="14"/>
      <c r="O21" s="151"/>
    </row>
    <row r="22" spans="1:15">
      <c r="A22" s="151"/>
      <c r="B22" s="14"/>
      <c r="C22" s="14"/>
      <c r="D22" s="306" t="s">
        <v>13</v>
      </c>
      <c r="E22" s="184"/>
      <c r="F22" s="827" t="s">
        <v>99</v>
      </c>
      <c r="G22" s="834"/>
      <c r="H22" s="709"/>
      <c r="I22" s="34"/>
      <c r="J22" s="813"/>
      <c r="K22" s="704"/>
      <c r="L22" s="195">
        <f>IF($F22="",0,(IF(F22="Sonstiges","Individuell prüfen",VLOOKUP(F22,EF!$B:$G,6,FALSE))))</f>
        <v>0</v>
      </c>
      <c r="M22" s="683">
        <f t="shared" si="0"/>
        <v>0</v>
      </c>
      <c r="N22" s="14"/>
      <c r="O22" s="151"/>
    </row>
    <row r="23" spans="1:15">
      <c r="A23" s="151"/>
      <c r="B23" s="14"/>
      <c r="C23" s="14"/>
      <c r="D23" s="306" t="s">
        <v>13</v>
      </c>
      <c r="E23" s="183"/>
      <c r="F23" s="827" t="s">
        <v>99</v>
      </c>
      <c r="G23" s="834"/>
      <c r="H23" s="709"/>
      <c r="I23" s="34"/>
      <c r="J23" s="813"/>
      <c r="K23" s="704"/>
      <c r="L23" s="195">
        <f>IF($F23="",0,(IF(F23="Sonstiges","Individuell prüfen",VLOOKUP(F23,EF!$B:$G,6,FALSE))))</f>
        <v>0</v>
      </c>
      <c r="M23" s="683">
        <f t="shared" si="0"/>
        <v>0</v>
      </c>
      <c r="N23" s="14"/>
      <c r="O23" s="151"/>
    </row>
    <row r="24" spans="1:15">
      <c r="A24" s="151"/>
      <c r="B24" s="14"/>
      <c r="C24" s="14"/>
      <c r="D24" s="306" t="s">
        <v>13</v>
      </c>
      <c r="E24" s="183"/>
      <c r="F24" s="827" t="s">
        <v>99</v>
      </c>
      <c r="G24" s="834"/>
      <c r="H24" s="709"/>
      <c r="I24" s="34"/>
      <c r="J24" s="813"/>
      <c r="K24" s="704"/>
      <c r="L24" s="195">
        <f>IF($F24="",0,(IF(F24="Sonstiges","Individuell prüfen",VLOOKUP(F24,EF!$B:$G,6,FALSE))))</f>
        <v>0</v>
      </c>
      <c r="M24" s="683">
        <f t="shared" si="0"/>
        <v>0</v>
      </c>
      <c r="N24" s="14"/>
      <c r="O24" s="151"/>
    </row>
    <row r="25" spans="1:15">
      <c r="A25" s="151"/>
      <c r="B25" s="14"/>
      <c r="C25" s="14"/>
      <c r="D25" s="306" t="s">
        <v>13</v>
      </c>
      <c r="E25" s="183"/>
      <c r="F25" s="827" t="s">
        <v>99</v>
      </c>
      <c r="G25" s="834"/>
      <c r="H25" s="709"/>
      <c r="I25" s="34"/>
      <c r="J25" s="813"/>
      <c r="K25" s="704"/>
      <c r="L25" s="195">
        <f>IF($F25="",0,(IF(F25="Sonstiges","Individuell prüfen",VLOOKUP(F25,EF!$B:$G,6,FALSE))))</f>
        <v>0</v>
      </c>
      <c r="M25" s="683">
        <f t="shared" si="0"/>
        <v>0</v>
      </c>
      <c r="N25" s="14"/>
      <c r="O25" s="151"/>
    </row>
    <row r="26" spans="1:15">
      <c r="A26" s="151"/>
      <c r="B26" s="14"/>
      <c r="C26" s="14"/>
      <c r="D26" s="306" t="s">
        <v>13</v>
      </c>
      <c r="E26" s="183"/>
      <c r="F26" s="827" t="s">
        <v>99</v>
      </c>
      <c r="G26" s="834"/>
      <c r="H26" s="709"/>
      <c r="I26" s="34"/>
      <c r="J26" s="813"/>
      <c r="K26" s="704"/>
      <c r="L26" s="195">
        <f>IF($F26="",0,(IF(F26="Sonstiges","Individuell prüfen",VLOOKUP(F26,EF!$B:$G,6,FALSE))))</f>
        <v>0</v>
      </c>
      <c r="M26" s="683">
        <f t="shared" si="0"/>
        <v>0</v>
      </c>
      <c r="N26" s="14"/>
      <c r="O26" s="151"/>
    </row>
    <row r="27" spans="1:15">
      <c r="A27" s="151"/>
      <c r="B27" s="14"/>
      <c r="C27" s="14"/>
      <c r="D27" s="306" t="s">
        <v>13</v>
      </c>
      <c r="E27" s="183"/>
      <c r="F27" s="827" t="s">
        <v>99</v>
      </c>
      <c r="G27" s="834"/>
      <c r="H27" s="709"/>
      <c r="I27" s="34"/>
      <c r="J27" s="813"/>
      <c r="K27" s="704"/>
      <c r="L27" s="195">
        <f>IF($F27="",0,(IF(F27="Sonstiges","Individuell prüfen",VLOOKUP(F27,EF!$B:$G,6,FALSE))))</f>
        <v>0</v>
      </c>
      <c r="M27" s="683">
        <f t="shared" si="0"/>
        <v>0</v>
      </c>
      <c r="N27" s="14"/>
      <c r="O27" s="151"/>
    </row>
    <row r="28" spans="1:15">
      <c r="A28" s="151"/>
      <c r="B28" s="14"/>
      <c r="C28" s="14"/>
      <c r="D28" s="306" t="s">
        <v>13</v>
      </c>
      <c r="E28" s="183"/>
      <c r="F28" s="827" t="s">
        <v>99</v>
      </c>
      <c r="G28" s="834"/>
      <c r="H28" s="709"/>
      <c r="I28" s="34"/>
      <c r="J28" s="813"/>
      <c r="K28" s="704"/>
      <c r="L28" s="195">
        <f>IF($F28="",0,(IF(F28="Sonstiges","Individuell prüfen",VLOOKUP(F28,EF!$B:$G,6,FALSE))))</f>
        <v>0</v>
      </c>
      <c r="M28" s="683">
        <f t="shared" si="0"/>
        <v>0</v>
      </c>
      <c r="N28" s="14"/>
      <c r="O28" s="151"/>
    </row>
    <row r="29" spans="1:15">
      <c r="A29" s="151"/>
      <c r="B29" s="14"/>
      <c r="C29" s="14"/>
      <c r="D29" s="306" t="s">
        <v>13</v>
      </c>
      <c r="E29" s="183"/>
      <c r="F29" s="827" t="s">
        <v>99</v>
      </c>
      <c r="G29" s="834"/>
      <c r="H29" s="709"/>
      <c r="I29" s="34"/>
      <c r="J29" s="813"/>
      <c r="K29" s="704"/>
      <c r="L29" s="195">
        <f>IF($F29="",0,(IF(F29="Sonstiges","Individuell prüfen",VLOOKUP(F29,EF!$B:$G,6,FALSE))))</f>
        <v>0</v>
      </c>
      <c r="M29" s="683">
        <f t="shared" si="0"/>
        <v>0</v>
      </c>
      <c r="N29" s="14"/>
      <c r="O29" s="151"/>
    </row>
    <row r="30" spans="1:15">
      <c r="A30" s="151"/>
      <c r="B30" s="14"/>
      <c r="C30" s="14"/>
      <c r="D30" s="306" t="s">
        <v>13</v>
      </c>
      <c r="E30" s="183"/>
      <c r="F30" s="827" t="s">
        <v>99</v>
      </c>
      <c r="G30" s="834"/>
      <c r="H30" s="709"/>
      <c r="I30" s="34"/>
      <c r="J30" s="813"/>
      <c r="K30" s="704"/>
      <c r="L30" s="195">
        <f>IF($F30="",0,(IF(F30="Sonstiges","Individuell prüfen",VLOOKUP(F30,EF!$B:$G,6,FALSE))))</f>
        <v>0</v>
      </c>
      <c r="M30" s="683">
        <f t="shared" si="0"/>
        <v>0</v>
      </c>
      <c r="N30" s="14"/>
      <c r="O30" s="151"/>
    </row>
    <row r="31" spans="1:15">
      <c r="A31" s="151"/>
      <c r="B31" s="14"/>
      <c r="C31" s="14"/>
      <c r="D31" s="306" t="s">
        <v>13</v>
      </c>
      <c r="E31" s="183"/>
      <c r="F31" s="827" t="s">
        <v>99</v>
      </c>
      <c r="G31" s="834"/>
      <c r="H31" s="709"/>
      <c r="I31" s="34"/>
      <c r="J31" s="813"/>
      <c r="K31" s="704"/>
      <c r="L31" s="195">
        <f>IF($F31="",0,(IF(F31="Sonstiges","Individuell prüfen",VLOOKUP(F31,EF!$B:$G,6,FALSE))))</f>
        <v>0</v>
      </c>
      <c r="M31" s="683">
        <f t="shared" si="0"/>
        <v>0</v>
      </c>
      <c r="N31" s="14"/>
      <c r="O31" s="151"/>
    </row>
    <row r="32" spans="1:15">
      <c r="A32" s="151"/>
      <c r="B32" s="14"/>
      <c r="C32" s="14"/>
      <c r="D32" s="306" t="s">
        <v>13</v>
      </c>
      <c r="E32" s="184"/>
      <c r="F32" s="827" t="s">
        <v>99</v>
      </c>
      <c r="G32" s="834"/>
      <c r="H32" s="709"/>
      <c r="I32" s="34"/>
      <c r="J32" s="813"/>
      <c r="K32" s="704"/>
      <c r="L32" s="195">
        <f>IF($F32="",0,(IF(F32="Sonstiges","Individuell prüfen",VLOOKUP(F32,EF!$B:$G,6,FALSE))))</f>
        <v>0</v>
      </c>
      <c r="M32" s="683">
        <f t="shared" si="0"/>
        <v>0</v>
      </c>
      <c r="N32" s="14"/>
      <c r="O32" s="151"/>
    </row>
    <row r="33" spans="1:15" ht="15" thickBot="1">
      <c r="A33" s="151"/>
      <c r="B33" s="14"/>
      <c r="C33" s="14"/>
      <c r="D33" s="295" t="s">
        <v>13</v>
      </c>
      <c r="E33" s="59"/>
      <c r="F33" s="63" t="s">
        <v>99</v>
      </c>
      <c r="G33" s="64"/>
      <c r="H33" s="194"/>
      <c r="I33" s="37"/>
      <c r="J33" s="38"/>
      <c r="K33" s="74"/>
      <c r="L33" s="537">
        <f>IF($F33="",0,(IF(F33="Sonstiges","Individuell prüfen",VLOOKUP(F33,EF!$B:$G,6,FALSE))))</f>
        <v>0</v>
      </c>
      <c r="M33" s="171">
        <f t="shared" si="0"/>
        <v>0</v>
      </c>
      <c r="N33" s="14"/>
      <c r="O33" s="151"/>
    </row>
    <row r="34" spans="1:15" ht="14.65" customHeight="1" thickBot="1">
      <c r="A34" s="151"/>
      <c r="B34" s="48"/>
      <c r="C34" s="48"/>
      <c r="D34" s="48"/>
      <c r="E34" s="65"/>
      <c r="F34" s="65"/>
      <c r="G34" s="52"/>
      <c r="H34" s="65"/>
      <c r="I34" s="65"/>
      <c r="J34" s="65"/>
      <c r="K34" s="65"/>
      <c r="L34" s="66"/>
      <c r="M34" s="172">
        <f>SUM(M10:M33)</f>
        <v>0</v>
      </c>
      <c r="N34" s="48"/>
      <c r="O34" s="151"/>
    </row>
    <row r="35" spans="1:15" ht="23.25">
      <c r="A35" s="151"/>
      <c r="B35" s="48"/>
      <c r="C35" s="48"/>
      <c r="D35" s="48"/>
      <c r="E35" s="48"/>
      <c r="F35" s="48"/>
      <c r="G35" s="52"/>
      <c r="H35" s="48"/>
      <c r="I35" s="48"/>
      <c r="J35" s="48"/>
      <c r="K35" s="48"/>
      <c r="L35" s="48"/>
      <c r="M35" s="48"/>
      <c r="N35" s="48"/>
      <c r="O35" s="151"/>
    </row>
    <row r="36" spans="1:15" ht="20.100000000000001" customHeight="1">
      <c r="A36" s="151"/>
      <c r="B36" s="151"/>
      <c r="C36" s="151"/>
      <c r="D36" s="151"/>
      <c r="E36" s="151"/>
      <c r="F36" s="151"/>
      <c r="G36" s="151"/>
      <c r="H36" s="151"/>
      <c r="I36" s="151"/>
      <c r="J36" s="151"/>
      <c r="K36" s="151"/>
      <c r="L36" s="151"/>
      <c r="M36" s="151"/>
      <c r="N36" s="151"/>
      <c r="O36" s="135" t="str">
        <f>Bedienungshinweise!$K$19</f>
        <v>FutureCamp Climate 2022</v>
      </c>
    </row>
  </sheetData>
  <sheetProtection sheet="1" objects="1" scenarios="1"/>
  <mergeCells count="6">
    <mergeCell ref="C8:K8"/>
    <mergeCell ref="C3:K3"/>
    <mergeCell ref="C4:K4"/>
    <mergeCell ref="C5:K5"/>
    <mergeCell ref="C6:K6"/>
    <mergeCell ref="C7:K7"/>
  </mergeCells>
  <printOptions horizontalCentered="1" verticalCentered="1"/>
  <pageMargins left="0.39370078740157483" right="0.39370078740157483" top="0.39370078740157483" bottom="0.39370078740157483" header="0.19685039370078741" footer="0.19685039370078741"/>
  <pageSetup paperSize="9" scale="4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EF!$B$206:$B$211</xm:f>
          </x14:formula1>
          <xm:sqref>F10:F33</xm:sqref>
        </x14:dataValidation>
        <x14:dataValidation type="list" allowBlank="1" showInputMessage="1" showErrorMessage="1">
          <x14:formula1>
            <xm:f>'Projekt-Info'!$C$12:$C$17</xm:f>
          </x14:formula1>
          <xm:sqref>D10:D33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V176"/>
  <sheetViews>
    <sheetView zoomScale="90" zoomScaleNormal="90" workbookViewId="0">
      <selection activeCell="B1" sqref="B1"/>
    </sheetView>
  </sheetViews>
  <sheetFormatPr baseColWidth="10" defaultColWidth="8.125" defaultRowHeight="14.25" customHeight="1" outlineLevelRow="1"/>
  <cols>
    <col min="1" max="1" width="7.125" style="311" customWidth="1"/>
    <col min="2" max="2" width="52.25" style="311" customWidth="1"/>
    <col min="3" max="3" width="1" style="311" customWidth="1"/>
    <col min="4" max="8" width="15.375" style="311" customWidth="1"/>
    <col min="9" max="9" width="11.75" style="311" customWidth="1"/>
    <col min="10" max="10" width="10.5" style="311" customWidth="1"/>
    <col min="11" max="11" width="52.25" style="311" customWidth="1"/>
    <col min="12" max="12" width="0" style="311" hidden="1" customWidth="1"/>
    <col min="13" max="13" width="8.125" style="311"/>
    <col min="14" max="14" width="12.25" style="311" hidden="1" customWidth="1"/>
    <col min="15" max="15" width="0" style="311" hidden="1" customWidth="1"/>
    <col min="16" max="16" width="9.5" style="311" hidden="1" customWidth="1"/>
    <col min="17" max="17" width="8.125" style="311" hidden="1" customWidth="1"/>
    <col min="18" max="18" width="0" style="311" hidden="1" customWidth="1"/>
    <col min="19" max="19" width="8.125" style="311"/>
    <col min="20" max="20" width="0" style="311" hidden="1" customWidth="1"/>
    <col min="21" max="23" width="8.125" style="311" hidden="1" customWidth="1"/>
    <col min="24" max="27" width="8.125" style="311"/>
    <col min="28" max="28" width="63.25" style="311" customWidth="1"/>
    <col min="29" max="16384" width="8.125" style="311"/>
  </cols>
  <sheetData>
    <row r="1" spans="1:35" ht="15.75">
      <c r="A1" s="16"/>
      <c r="B1" s="777" t="s">
        <v>52</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row>
    <row r="2" spans="1:35" ht="15" thickBo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row>
    <row r="3" spans="1:35" ht="16.149999999999999" customHeight="1">
      <c r="A3" s="16"/>
      <c r="B3" s="1217" t="s">
        <v>53</v>
      </c>
      <c r="C3" s="1218"/>
      <c r="D3" s="1218"/>
      <c r="E3" s="1218"/>
      <c r="F3" s="1218"/>
      <c r="G3" s="1218"/>
      <c r="H3" s="1218"/>
      <c r="I3" s="1218"/>
      <c r="J3" s="27"/>
      <c r="K3" s="16"/>
      <c r="L3" s="16"/>
      <c r="M3" s="16"/>
      <c r="N3" s="16"/>
      <c r="O3" s="16"/>
      <c r="P3" s="16"/>
      <c r="Q3" s="16"/>
      <c r="R3" s="16"/>
      <c r="S3" s="16"/>
      <c r="T3" s="16"/>
      <c r="U3" s="16"/>
      <c r="V3" s="16"/>
      <c r="W3" s="16"/>
      <c r="X3" s="16"/>
      <c r="Y3" s="16"/>
      <c r="Z3" s="16"/>
      <c r="AA3" s="16"/>
      <c r="AB3" s="16"/>
      <c r="AC3" s="16"/>
      <c r="AD3" s="16"/>
      <c r="AE3" s="16"/>
      <c r="AF3" s="16"/>
      <c r="AG3" s="16"/>
      <c r="AH3" s="16"/>
      <c r="AI3" s="16"/>
    </row>
    <row r="4" spans="1:35" ht="16.149999999999999" customHeight="1" thickBot="1">
      <c r="A4" s="16"/>
      <c r="B4" s="1219"/>
      <c r="C4" s="1220"/>
      <c r="D4" s="1220"/>
      <c r="E4" s="1220"/>
      <c r="F4" s="1220"/>
      <c r="G4" s="1220"/>
      <c r="H4" s="1220"/>
      <c r="I4" s="1220"/>
      <c r="J4" s="954"/>
      <c r="K4" s="16"/>
      <c r="L4" s="16"/>
      <c r="M4" s="16"/>
      <c r="N4" s="16"/>
      <c r="O4" s="16"/>
      <c r="P4" s="16"/>
      <c r="Q4" s="16"/>
      <c r="R4" s="16"/>
      <c r="S4" s="16"/>
      <c r="T4" s="16"/>
      <c r="U4" s="16"/>
      <c r="V4" s="16"/>
      <c r="W4" s="16"/>
      <c r="X4" s="16"/>
      <c r="Y4" s="16"/>
      <c r="Z4" s="16"/>
      <c r="AA4" s="16"/>
      <c r="AB4" s="16"/>
      <c r="AC4" s="16"/>
      <c r="AD4" s="16"/>
      <c r="AE4" s="16"/>
      <c r="AF4" s="16"/>
      <c r="AG4" s="16"/>
      <c r="AH4" s="16"/>
      <c r="AI4" s="16"/>
    </row>
    <row r="5" spans="1:35">
      <c r="A5" s="16"/>
      <c r="B5" s="1186" t="s">
        <v>54</v>
      </c>
      <c r="C5" s="1187"/>
      <c r="D5" s="1221" t="str">
        <f>'Projekt-Info'!C12</f>
        <v>A</v>
      </c>
      <c r="E5" s="1221" t="str">
        <f>'Projekt-Info'!C13</f>
        <v>B</v>
      </c>
      <c r="F5" s="1221" t="str">
        <f>'Projekt-Info'!C14</f>
        <v>C</v>
      </c>
      <c r="G5" s="1221" t="str">
        <f>'Projekt-Info'!C15</f>
        <v>D</v>
      </c>
      <c r="H5" s="1221" t="str">
        <f>'Projekt-Info'!C16</f>
        <v>E</v>
      </c>
      <c r="I5" s="1223" t="s">
        <v>55</v>
      </c>
      <c r="J5" s="1241" t="s">
        <v>56</v>
      </c>
      <c r="K5" s="16"/>
      <c r="L5" s="16"/>
      <c r="M5" s="16"/>
      <c r="N5" s="16"/>
      <c r="O5" s="16"/>
      <c r="P5" s="16"/>
      <c r="Q5" s="16"/>
      <c r="R5" s="16"/>
      <c r="S5" s="16"/>
      <c r="T5" s="16"/>
      <c r="U5" s="16"/>
      <c r="V5" s="16"/>
      <c r="W5" s="16"/>
      <c r="X5" s="16"/>
      <c r="Y5" s="16"/>
      <c r="Z5" s="16"/>
      <c r="AA5" s="16"/>
      <c r="AB5" s="16"/>
      <c r="AC5" s="16"/>
      <c r="AD5" s="16"/>
      <c r="AE5" s="16"/>
      <c r="AF5" s="16"/>
      <c r="AG5" s="16"/>
      <c r="AH5" s="16"/>
      <c r="AI5" s="16"/>
    </row>
    <row r="6" spans="1:35" ht="13.9" customHeight="1" thickBot="1">
      <c r="A6" s="16"/>
      <c r="B6" s="1190" t="s">
        <v>57</v>
      </c>
      <c r="C6" s="1191"/>
      <c r="D6" s="1222"/>
      <c r="E6" s="1222"/>
      <c r="F6" s="1222"/>
      <c r="G6" s="1222"/>
      <c r="H6" s="1222"/>
      <c r="I6" s="1224"/>
      <c r="J6" s="1242"/>
      <c r="K6" s="16"/>
      <c r="L6" s="16"/>
      <c r="M6" s="16"/>
      <c r="N6" s="16"/>
      <c r="O6" s="16"/>
      <c r="P6" s="16"/>
      <c r="Q6" s="16"/>
      <c r="R6" s="16"/>
      <c r="S6" s="16"/>
      <c r="T6" s="16"/>
      <c r="U6" s="16"/>
      <c r="V6" s="16"/>
      <c r="W6" s="16"/>
      <c r="X6" s="16"/>
      <c r="Y6" s="16"/>
      <c r="Z6" s="16"/>
      <c r="AA6" s="16"/>
      <c r="AB6" s="16"/>
      <c r="AC6" s="16"/>
      <c r="AD6" s="16"/>
      <c r="AE6" s="16"/>
      <c r="AF6" s="16"/>
      <c r="AG6" s="16"/>
      <c r="AH6" s="16"/>
      <c r="AI6" s="16"/>
    </row>
    <row r="7" spans="1:35" ht="31.9" customHeight="1">
      <c r="A7" s="16"/>
      <c r="B7" s="1243" t="s">
        <v>28</v>
      </c>
      <c r="C7" s="1244"/>
      <c r="D7" s="1244"/>
      <c r="E7" s="1244"/>
      <c r="F7" s="1244"/>
      <c r="G7" s="1244"/>
      <c r="H7" s="1244"/>
      <c r="I7" s="1244"/>
      <c r="J7" s="28"/>
      <c r="K7" s="16"/>
      <c r="L7" s="16"/>
      <c r="M7" s="16"/>
      <c r="N7" s="775"/>
      <c r="O7" s="775"/>
      <c r="P7" s="775"/>
      <c r="Q7" s="775"/>
      <c r="R7" s="775"/>
      <c r="S7" s="775"/>
      <c r="T7" s="16"/>
      <c r="U7" s="16"/>
      <c r="V7" s="16"/>
      <c r="W7" s="16"/>
      <c r="Y7" s="16"/>
      <c r="Z7" s="16"/>
      <c r="AA7" s="16"/>
      <c r="AB7" s="16"/>
      <c r="AC7" s="16"/>
      <c r="AD7" s="16"/>
      <c r="AE7" s="16"/>
      <c r="AF7" s="16"/>
      <c r="AG7" s="16"/>
      <c r="AH7" s="16"/>
      <c r="AI7" s="16"/>
    </row>
    <row r="8" spans="1:35">
      <c r="A8" s="16"/>
      <c r="B8" s="1196" t="s">
        <v>619</v>
      </c>
      <c r="C8" s="1197"/>
      <c r="D8" s="795">
        <f>SUM(D9:D12)</f>
        <v>0</v>
      </c>
      <c r="E8" s="795">
        <f>SUM(E9:E12)</f>
        <v>0</v>
      </c>
      <c r="F8" s="795">
        <f>SUM(F9:F12)</f>
        <v>0</v>
      </c>
      <c r="G8" s="795">
        <f>SUM(G9:G12)</f>
        <v>0</v>
      </c>
      <c r="H8" s="795">
        <f>SUM(H9:H12)</f>
        <v>0</v>
      </c>
      <c r="I8" s="796">
        <f>SUM(D8:H8)</f>
        <v>0</v>
      </c>
      <c r="J8" s="136" t="e">
        <f>I8/$I$15</f>
        <v>#DIV/0!</v>
      </c>
      <c r="K8" s="16"/>
      <c r="L8" s="16"/>
      <c r="M8" s="16"/>
      <c r="N8" s="16"/>
      <c r="O8" s="16"/>
      <c r="P8" s="16"/>
      <c r="Q8" s="16"/>
      <c r="R8" s="16"/>
      <c r="S8" s="16"/>
      <c r="T8" s="16"/>
      <c r="U8" s="16"/>
      <c r="V8" s="16"/>
      <c r="W8" s="16"/>
      <c r="X8" s="16"/>
      <c r="Y8" s="16"/>
      <c r="Z8" s="16"/>
      <c r="AA8" s="16"/>
      <c r="AB8" s="16"/>
      <c r="AC8" s="16"/>
      <c r="AD8" s="16"/>
      <c r="AE8" s="16"/>
      <c r="AF8" s="16"/>
      <c r="AG8" s="16"/>
      <c r="AH8" s="16"/>
      <c r="AI8" s="16"/>
    </row>
    <row r="9" spans="1:35" outlineLevel="1">
      <c r="A9" s="16"/>
      <c r="B9" s="1192" t="s">
        <v>620</v>
      </c>
      <c r="C9" s="1193"/>
      <c r="D9" s="803">
        <f>SUMIF('1.2a Brennstoffverbrauch'!$D$11:$D$34,D$5,'1.2a Brennstoffverbrauch'!$M$11:$M$34)</f>
        <v>0</v>
      </c>
      <c r="E9" s="803">
        <f>SUMIF('1.2a Brennstoffverbrauch'!$D$11:$D$34,E$5,'1.2a Brennstoffverbrauch'!$M$11:$M$34)</f>
        <v>0</v>
      </c>
      <c r="F9" s="803">
        <f>SUMIF('1.2a Brennstoffverbrauch'!$D$11:$D$34,F$5,'1.2a Brennstoffverbrauch'!$M$11:$M$34)</f>
        <v>0</v>
      </c>
      <c r="G9" s="803">
        <f>SUMIF('1.2a Brennstoffverbrauch'!$D$11:$D$34,G$5,'1.2a Brennstoffverbrauch'!$M$11:$M$34)</f>
        <v>0</v>
      </c>
      <c r="H9" s="803">
        <f>SUMIF('1.2a Brennstoffverbrauch'!$D$11:$D$34,H$5,'1.2a Brennstoffverbrauch'!$M$11:$M$34)</f>
        <v>0</v>
      </c>
      <c r="I9" s="804">
        <f>SUM(D9:H9)</f>
        <v>0</v>
      </c>
      <c r="J9" s="141"/>
      <c r="K9" s="16"/>
      <c r="L9" s="16"/>
      <c r="M9" s="16"/>
      <c r="N9" s="16"/>
      <c r="O9" s="16"/>
      <c r="P9" s="16"/>
      <c r="Q9" s="16"/>
      <c r="R9" s="16"/>
      <c r="S9" s="16"/>
      <c r="T9" s="16"/>
      <c r="U9" s="16"/>
      <c r="V9" s="16"/>
      <c r="W9" s="16"/>
      <c r="X9" s="16"/>
      <c r="Y9" s="16"/>
      <c r="Z9" s="16"/>
      <c r="AA9" s="16"/>
      <c r="AB9" s="16"/>
      <c r="AC9" s="16"/>
      <c r="AD9" s="16"/>
      <c r="AE9" s="16"/>
      <c r="AF9" s="16"/>
      <c r="AG9" s="16"/>
      <c r="AH9" s="16"/>
      <c r="AI9" s="16"/>
    </row>
    <row r="10" spans="1:35" outlineLevel="1">
      <c r="A10" s="16"/>
      <c r="B10" s="1192" t="s">
        <v>621</v>
      </c>
      <c r="C10" s="1193"/>
      <c r="D10" s="803">
        <f>SUMIF('1.2a Brennstoffverbrauch'!$D$41:$D$64,D$5,'1.2a Brennstoffverbrauch'!$M$41:$M$64)</f>
        <v>0</v>
      </c>
      <c r="E10" s="803">
        <f>SUMIF('1.2a Brennstoffverbrauch'!$D$41:$D$64,E$5,'1.2a Brennstoffverbrauch'!$M$41:$M$64)</f>
        <v>0</v>
      </c>
      <c r="F10" s="803">
        <f>SUMIF('1.2a Brennstoffverbrauch'!$D$41:$D$64,F$5,'1.2a Brennstoffverbrauch'!$M$41:$M$64)</f>
        <v>0</v>
      </c>
      <c r="G10" s="803">
        <f>SUMIF('1.2a Brennstoffverbrauch'!$D$41:$D$64,G$5,'1.2a Brennstoffverbrauch'!$M$41:$M$64)</f>
        <v>0</v>
      </c>
      <c r="H10" s="803">
        <f>SUMIF('1.2a Brennstoffverbrauch'!$D$41:$D$64,H$5,'1.2a Brennstoffverbrauch'!$M$41:$M$64)</f>
        <v>0</v>
      </c>
      <c r="I10" s="804">
        <f t="shared" ref="I10:I12" si="0">SUM(D10:H10)</f>
        <v>0</v>
      </c>
      <c r="J10" s="141"/>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row>
    <row r="11" spans="1:35" outlineLevel="1">
      <c r="A11" s="16"/>
      <c r="B11" s="1192" t="s">
        <v>622</v>
      </c>
      <c r="C11" s="1193"/>
      <c r="D11" s="803">
        <f>SUMIF('1.2b Eigener Fuhrpark'!$D$11:$D$86,D$5,'1.2b Eigener Fuhrpark'!$O$11:$O$86)</f>
        <v>0</v>
      </c>
      <c r="E11" s="803">
        <f>SUMIF('3.6c Bahn + Fernbus'!$D$13:$D$50,E$5,'3.6c Bahn + Fernbus'!$L$13:$L$50)</f>
        <v>0</v>
      </c>
      <c r="F11" s="803">
        <f>SUMIF('3.6c Bahn + Fernbus'!$D$13:$D$50,F$5,'3.6c Bahn + Fernbus'!$L$13:$L$50)</f>
        <v>0</v>
      </c>
      <c r="G11" s="803">
        <f>SUMIF('3.6c Bahn + Fernbus'!$D$13:$D$50,G$5,'3.6c Bahn + Fernbus'!$L$13:$L$50)</f>
        <v>0</v>
      </c>
      <c r="H11" s="803">
        <f>SUMIF('3.6c Bahn + Fernbus'!$D$13:$D$50,H$5,'3.6c Bahn + Fernbus'!$L$13:$L$50)</f>
        <v>0</v>
      </c>
      <c r="I11" s="804">
        <f t="shared" si="0"/>
        <v>0</v>
      </c>
      <c r="J11" s="141"/>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row>
    <row r="12" spans="1:35" outlineLevel="1">
      <c r="A12" s="16"/>
      <c r="B12" s="1192" t="s">
        <v>623</v>
      </c>
      <c r="C12" s="1193"/>
      <c r="D12" s="803">
        <f>SUMIF('1.2c Eigener Baustellenfuhrpark'!$D$11:$D$46,D$5,'1.2c Eigener Baustellenfuhrpark'!$O$11:$O$46)</f>
        <v>0</v>
      </c>
      <c r="E12" s="803">
        <f>SUMIF('1.2c Eigener Baustellenfuhrpark'!$D$11:$D$46,E$5,'1.2c Eigener Baustellenfuhrpark'!$O$11:$O$46)</f>
        <v>0</v>
      </c>
      <c r="F12" s="803">
        <f>SUMIF('1.2c Eigener Baustellenfuhrpark'!$D$11:$D$46,F$5,'1.2c Eigener Baustellenfuhrpark'!$O$11:$O$46)</f>
        <v>0</v>
      </c>
      <c r="G12" s="803">
        <f>SUMIF('1.2c Eigener Baustellenfuhrpark'!$D$11:$D$46,G$5,'1.2c Eigener Baustellenfuhrpark'!$O$11:$O$46)</f>
        <v>0</v>
      </c>
      <c r="H12" s="803">
        <f>SUMIF('1.2c Eigener Baustellenfuhrpark'!$D$11:$D$46,H$5,'1.2c Eigener Baustellenfuhrpark'!$O$11:$O$46)</f>
        <v>0</v>
      </c>
      <c r="I12" s="804">
        <f t="shared" si="0"/>
        <v>0</v>
      </c>
      <c r="J12" s="141"/>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row>
    <row r="13" spans="1:35">
      <c r="A13" s="16"/>
      <c r="B13" s="1196" t="s">
        <v>624</v>
      </c>
      <c r="C13" s="1197"/>
      <c r="D13" s="795">
        <f>SUMIF('1.4 Kältemittel'!$D$10:$D$33,D$5,'1.4 Kältemittel'!$O$10:$O$33)</f>
        <v>0</v>
      </c>
      <c r="E13" s="795">
        <f>SUMIF('1.4 Kältemittel'!$D$10:$D$33,E$5,'1.4 Kältemittel'!$O$10:$O$33)</f>
        <v>0</v>
      </c>
      <c r="F13" s="795">
        <f>SUMIF('1.4 Kältemittel'!$D$10:$D$33,F$5,'1.4 Kältemittel'!$O$10:$O$33)</f>
        <v>0</v>
      </c>
      <c r="G13" s="795">
        <f>SUMIF('1.4 Kältemittel'!$D$10:$D$33,G$5,'1.4 Kältemittel'!$O$10:$O$33)</f>
        <v>0</v>
      </c>
      <c r="H13" s="795">
        <f>SUMIF('1.4 Kältemittel'!$D$10:$D$33,H$5,'1.4 Kältemittel'!$O$10:$O$33)</f>
        <v>0</v>
      </c>
      <c r="I13" s="796">
        <f>SUM(D13:H13)</f>
        <v>0</v>
      </c>
      <c r="J13" s="136" t="e">
        <f>I13/$I$15</f>
        <v>#DIV/0!</v>
      </c>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row>
    <row r="14" spans="1:35">
      <c r="A14" s="16"/>
      <c r="B14" s="1196" t="s">
        <v>627</v>
      </c>
      <c r="C14" s="1197"/>
      <c r="D14" s="795">
        <f>SUMIF('1.5 Prozessemissionen'!$D$11:$D$34,D$5,'1.5 Prozessemissionen'!$M$11:$M$34)</f>
        <v>0</v>
      </c>
      <c r="E14" s="795">
        <f>SUMIF('1.5 Prozessemissionen'!$D$11:$D$34,E$5,'1.5 Prozessemissionen'!$M$11:$M$34)</f>
        <v>0</v>
      </c>
      <c r="F14" s="795">
        <f>SUMIF('1.5 Prozessemissionen'!$D$11:$D$34,F$5,'1.5 Prozessemissionen'!$M$11:$M$34)</f>
        <v>0</v>
      </c>
      <c r="G14" s="795">
        <f>SUMIF('1.5 Prozessemissionen'!$D$11:$D$34,G$5,'1.5 Prozessemissionen'!$M$11:$M$34)</f>
        <v>0</v>
      </c>
      <c r="H14" s="795">
        <f>SUMIF('1.5 Prozessemissionen'!$D$11:$D$34,H$5,'1.5 Prozessemissionen'!$M$11:$M$34)</f>
        <v>0</v>
      </c>
      <c r="I14" s="796">
        <f>SUM(D14:H14)</f>
        <v>0</v>
      </c>
      <c r="J14" s="136" t="e">
        <f>I14/$I$15</f>
        <v>#DIV/0!</v>
      </c>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row>
    <row r="15" spans="1:35" ht="16.149999999999999" customHeight="1" thickBot="1">
      <c r="A15" s="16"/>
      <c r="B15" s="1245" t="s">
        <v>58</v>
      </c>
      <c r="C15" s="1246"/>
      <c r="D15" s="1246"/>
      <c r="E15" s="1246"/>
      <c r="F15" s="1246"/>
      <c r="G15" s="1246"/>
      <c r="H15" s="1247"/>
      <c r="I15" s="137">
        <f>SUM(I13:I14)+SUM(I8:I8)</f>
        <v>0</v>
      </c>
      <c r="J15" s="138" t="e">
        <f>SUM(J8:J14)</f>
        <v>#DIV/0!</v>
      </c>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row>
    <row r="16" spans="1:35" ht="31.9" customHeight="1">
      <c r="A16" s="16"/>
      <c r="B16" s="1225" t="s">
        <v>30</v>
      </c>
      <c r="C16" s="1226"/>
      <c r="D16" s="1226"/>
      <c r="E16" s="1226"/>
      <c r="F16" s="1226"/>
      <c r="G16" s="1226"/>
      <c r="H16" s="1226"/>
      <c r="I16" s="1226"/>
      <c r="J16" s="140"/>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row>
    <row r="17" spans="1:35" ht="18">
      <c r="A17" s="16"/>
      <c r="B17" s="1211" t="s">
        <v>592</v>
      </c>
      <c r="C17" s="1212"/>
      <c r="D17" s="798">
        <f>SUM(D18:D20)</f>
        <v>0</v>
      </c>
      <c r="E17" s="798">
        <f>SUM(E18:E20)</f>
        <v>0</v>
      </c>
      <c r="F17" s="798">
        <f>SUM(F18:F20)</f>
        <v>0</v>
      </c>
      <c r="G17" s="798">
        <f>SUM(G18:G20)</f>
        <v>0</v>
      </c>
      <c r="H17" s="798">
        <f>SUM(H18:H20)</f>
        <v>0</v>
      </c>
      <c r="I17" s="799">
        <f>SUM(D17:H17)</f>
        <v>0</v>
      </c>
      <c r="J17" s="139" t="e">
        <f>I17/$I$22</f>
        <v>#DIV/0!</v>
      </c>
      <c r="K17" s="16"/>
      <c r="L17" s="16"/>
      <c r="M17" s="16"/>
      <c r="N17" s="16"/>
      <c r="O17" s="16"/>
      <c r="P17" s="16"/>
      <c r="Q17" s="16"/>
      <c r="R17" s="16"/>
      <c r="S17" s="16"/>
      <c r="T17" s="16"/>
      <c r="U17" s="16"/>
      <c r="V17" s="16"/>
      <c r="W17" s="16"/>
      <c r="X17" s="16"/>
      <c r="Y17" s="16"/>
      <c r="Z17" s="16"/>
      <c r="AA17" s="16"/>
      <c r="AB17" s="1058" t="s">
        <v>960</v>
      </c>
      <c r="AC17" s="16"/>
      <c r="AD17" s="16"/>
      <c r="AE17" s="16"/>
      <c r="AF17" s="16"/>
      <c r="AG17" s="16"/>
      <c r="AH17" s="16"/>
      <c r="AI17" s="16"/>
    </row>
    <row r="18" spans="1:35" outlineLevel="1">
      <c r="A18" s="16"/>
      <c r="B18" s="1192" t="s">
        <v>593</v>
      </c>
      <c r="C18" s="1193"/>
      <c r="D18" s="803">
        <f>SUMIF('2.1 Stromverbrauch'!$D$10:$D$35,D$5,'2.1 Stromverbrauch'!$T$10:$T$35)</f>
        <v>0</v>
      </c>
      <c r="E18" s="803">
        <f>SUMIF('2.1 Stromverbrauch'!$D$10:$D$35,E$5,'2.1 Stromverbrauch'!$T$10:$T$35)</f>
        <v>0</v>
      </c>
      <c r="F18" s="803">
        <f>SUMIF('2.1 Stromverbrauch'!$D$10:$D$35,F$5,'2.1 Stromverbrauch'!$T$10:$T$35)</f>
        <v>0</v>
      </c>
      <c r="G18" s="803">
        <f>SUMIF('2.1 Stromverbrauch'!$D$10:$D$35,G$5,'2.1 Stromverbrauch'!$T$10:$T$35)</f>
        <v>0</v>
      </c>
      <c r="H18" s="803">
        <f>SUMIF('2.1 Stromverbrauch'!$D$10:$D$35,H$5,'2.1 Stromverbrauch'!$T$10:$T$35)</f>
        <v>0</v>
      </c>
      <c r="I18" s="804">
        <f t="shared" ref="I18:I20" si="1">SUM(D18:H18)</f>
        <v>0</v>
      </c>
      <c r="J18" s="141"/>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row>
    <row r="19" spans="1:35" outlineLevel="1">
      <c r="A19" s="16"/>
      <c r="B19" s="1192" t="s">
        <v>594</v>
      </c>
      <c r="C19" s="1193"/>
      <c r="D19" s="803">
        <f>SUMIF('1.2b Eigener Fuhrpark'!$D$11:$D$86,D$5,'1.2b Eigener Fuhrpark'!$P$11:$P$86)</f>
        <v>0</v>
      </c>
      <c r="E19" s="803">
        <f>SUMIF('1.2b Eigener Fuhrpark'!$D$11:$D$86,E$5,'1.2b Eigener Fuhrpark'!$P$11:$P$86)</f>
        <v>0</v>
      </c>
      <c r="F19" s="803">
        <f>SUMIF('1.2b Eigener Fuhrpark'!$D$11:$D$86,F$5,'1.2b Eigener Fuhrpark'!$P$11:$P$86)</f>
        <v>0</v>
      </c>
      <c r="G19" s="803">
        <f>SUMIF('1.2b Eigener Fuhrpark'!$D$11:$D$86,G$5,'1.2b Eigener Fuhrpark'!$P$11:$P$86)</f>
        <v>0</v>
      </c>
      <c r="H19" s="803">
        <f>SUMIF('1.2b Eigener Fuhrpark'!$D$11:$D$86,H$5,'1.2b Eigener Fuhrpark'!$P$11:$P$86)</f>
        <v>0</v>
      </c>
      <c r="I19" s="804">
        <f t="shared" si="1"/>
        <v>0</v>
      </c>
      <c r="J19" s="141"/>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row>
    <row r="20" spans="1:35" outlineLevel="1">
      <c r="A20" s="16"/>
      <c r="B20" s="1192" t="s">
        <v>595</v>
      </c>
      <c r="C20" s="1193"/>
      <c r="D20" s="803">
        <f>SUMIF('1.2c Eigener Baustellenfuhrpark'!$D$11:$D$46,D$5,'1.2c Eigener Baustellenfuhrpark'!$P$11:$P$46)</f>
        <v>0</v>
      </c>
      <c r="E20" s="803">
        <f>SUMIF('1.2c Eigener Baustellenfuhrpark'!$D$11:$D$46,E$5,'1.2c Eigener Baustellenfuhrpark'!$P$11:$P$46)</f>
        <v>0</v>
      </c>
      <c r="F20" s="803">
        <f>SUMIF('1.2c Eigener Baustellenfuhrpark'!$D$11:$D$46,F$5,'1.2c Eigener Baustellenfuhrpark'!$P$11:$P$46)</f>
        <v>0</v>
      </c>
      <c r="G20" s="803">
        <f>SUMIF('1.2c Eigener Baustellenfuhrpark'!$D$11:$D$46,G$5,'1.2c Eigener Baustellenfuhrpark'!$P$11:$P$46)</f>
        <v>0</v>
      </c>
      <c r="H20" s="803">
        <f>SUMIF('1.2c Eigener Baustellenfuhrpark'!$D$11:$D$46,H$5,'1.2c Eigener Baustellenfuhrpark'!$P$11:$P$46)</f>
        <v>0</v>
      </c>
      <c r="I20" s="804">
        <f t="shared" si="1"/>
        <v>0</v>
      </c>
      <c r="J20" s="141"/>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row>
    <row r="21" spans="1:35">
      <c r="A21" s="16"/>
      <c r="B21" s="1211" t="s">
        <v>591</v>
      </c>
      <c r="C21" s="1212"/>
      <c r="D21" s="798">
        <f>SUMIF('2.2 Wärmebezug'!$D$10:$D$68,D$5,'2.2 Wärmebezug'!$P$10:$P$68)</f>
        <v>0</v>
      </c>
      <c r="E21" s="798">
        <f>SUMIF('2.2 Wärmebezug'!$D$10:$D$68,E$5,'2.2 Wärmebezug'!$P$10:$P$68)</f>
        <v>0</v>
      </c>
      <c r="F21" s="798">
        <f>SUMIF('2.2 Wärmebezug'!$D$10:$D$68,F$5,'2.2 Wärmebezug'!$P$10:$P$68)</f>
        <v>0</v>
      </c>
      <c r="G21" s="798">
        <f>SUMIF('2.2 Wärmebezug'!$D$10:$D$68,G$5,'2.2 Wärmebezug'!$P$10:$P$68)</f>
        <v>0</v>
      </c>
      <c r="H21" s="798">
        <f>SUMIF('2.2 Wärmebezug'!$D$10:$D$68,H$5,'2.2 Wärmebezug'!$P$10:$P$68)</f>
        <v>0</v>
      </c>
      <c r="I21" s="799">
        <f>SUM(D21:H21)</f>
        <v>0</v>
      </c>
      <c r="J21" s="139" t="e">
        <f>I21/$I$22</f>
        <v>#DIV/0!</v>
      </c>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row>
    <row r="22" spans="1:35" ht="16.149999999999999" customHeight="1" thickBot="1">
      <c r="A22" s="16"/>
      <c r="B22" s="1248" t="s">
        <v>59</v>
      </c>
      <c r="C22" s="1249"/>
      <c r="D22" s="1249"/>
      <c r="E22" s="1249"/>
      <c r="F22" s="1249"/>
      <c r="G22" s="1249"/>
      <c r="H22" s="1250"/>
      <c r="I22" s="955">
        <f>I21+I17</f>
        <v>0</v>
      </c>
      <c r="J22" s="956" t="e">
        <f>SUM(J17:J21)</f>
        <v>#DIV/0!</v>
      </c>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row>
    <row r="23" spans="1:35" ht="31.9" customHeight="1">
      <c r="A23" s="16"/>
      <c r="B23" s="1239" t="s">
        <v>32</v>
      </c>
      <c r="C23" s="1240"/>
      <c r="D23" s="1240"/>
      <c r="E23" s="1240"/>
      <c r="F23" s="1240"/>
      <c r="G23" s="1240"/>
      <c r="H23" s="1240"/>
      <c r="I23" s="1240"/>
      <c r="J23" s="953"/>
      <c r="K23" s="957" t="s">
        <v>667</v>
      </c>
      <c r="L23" s="16"/>
      <c r="M23" s="16"/>
      <c r="N23" s="16"/>
      <c r="O23" s="16"/>
      <c r="P23" s="16"/>
      <c r="Q23" s="16"/>
      <c r="R23" s="16"/>
      <c r="S23" s="16"/>
      <c r="T23" s="16"/>
      <c r="U23" s="16"/>
      <c r="V23" s="16"/>
      <c r="W23" s="16"/>
      <c r="X23" s="16"/>
      <c r="Y23" s="16"/>
      <c r="Z23" s="16"/>
      <c r="AA23" s="16"/>
      <c r="AB23" s="16"/>
      <c r="AC23" s="16"/>
      <c r="AD23" s="16"/>
      <c r="AE23" s="16"/>
      <c r="AF23" s="16"/>
      <c r="AG23" s="16"/>
      <c r="AH23" s="16"/>
      <c r="AI23" s="16"/>
    </row>
    <row r="24" spans="1:35">
      <c r="A24" s="16"/>
      <c r="B24" s="1196" t="s">
        <v>604</v>
      </c>
      <c r="C24" s="1197"/>
      <c r="D24" s="797">
        <f>SUM(D25:D28)</f>
        <v>0</v>
      </c>
      <c r="E24" s="797">
        <f t="shared" ref="E24:H24" si="2">SUM(E25:E28)</f>
        <v>0</v>
      </c>
      <c r="F24" s="797">
        <f t="shared" si="2"/>
        <v>0</v>
      </c>
      <c r="G24" s="797">
        <f t="shared" si="2"/>
        <v>0</v>
      </c>
      <c r="H24" s="797">
        <f t="shared" si="2"/>
        <v>0</v>
      </c>
      <c r="I24" s="801">
        <f>SUM(D24:H24)</f>
        <v>0</v>
      </c>
      <c r="J24" s="950" t="e">
        <f>I24/$I$61</f>
        <v>#DIV/0!</v>
      </c>
      <c r="K24" s="1101"/>
      <c r="L24" s="16"/>
      <c r="M24" s="16"/>
      <c r="N24" s="16"/>
      <c r="O24" s="16"/>
      <c r="P24" s="16"/>
      <c r="Q24" s="16"/>
      <c r="R24" s="16"/>
      <c r="S24" s="16"/>
      <c r="T24" s="16"/>
      <c r="U24" s="16"/>
      <c r="V24" s="16"/>
      <c r="W24" s="16"/>
      <c r="X24" s="16"/>
      <c r="Y24" s="16"/>
      <c r="Z24" s="16"/>
      <c r="AA24" s="16"/>
      <c r="AB24" s="16"/>
      <c r="AC24" s="16"/>
      <c r="AD24" s="16"/>
      <c r="AE24" s="16"/>
      <c r="AF24" s="16"/>
      <c r="AG24" s="16"/>
      <c r="AH24" s="16"/>
      <c r="AI24" s="16"/>
    </row>
    <row r="25" spans="1:35" outlineLevel="1">
      <c r="A25" s="16"/>
      <c r="B25" s="1192" t="s">
        <v>629</v>
      </c>
      <c r="C25" s="1193"/>
      <c r="D25" s="803">
        <f>SUMIF('3.1a Roh-,Hilfs-,Betriebsstoffe'!$D$10:$D$74,D$5,'3.1a Roh-,Hilfs-,Betriebsstoffe'!$L$10:$L$74)</f>
        <v>0</v>
      </c>
      <c r="E25" s="803">
        <f>SUMIF('3.1a Roh-,Hilfs-,Betriebsstoffe'!$D$10:$D$74,E$5,'3.1a Roh-,Hilfs-,Betriebsstoffe'!$L$10:$L$74)</f>
        <v>0</v>
      </c>
      <c r="F25" s="803">
        <f>SUMIF('3.1a Roh-,Hilfs-,Betriebsstoffe'!$D$10:$D$74,F$5,'3.1a Roh-,Hilfs-,Betriebsstoffe'!$L$10:$L$74)</f>
        <v>0</v>
      </c>
      <c r="G25" s="803">
        <f>SUMIF('3.1a Roh-,Hilfs-,Betriebsstoffe'!$D$10:$D$74,G$5,'3.1a Roh-,Hilfs-,Betriebsstoffe'!$L$10:$L$74)</f>
        <v>0</v>
      </c>
      <c r="H25" s="803">
        <f>SUMIF('3.1a Roh-,Hilfs-,Betriebsstoffe'!$D$10:$D$74,H$5,'3.1a Roh-,Hilfs-,Betriebsstoffe'!$L$10:$L$74)</f>
        <v>0</v>
      </c>
      <c r="I25" s="803">
        <f t="shared" ref="I25:I60" si="3">SUM(D25:H25)</f>
        <v>0</v>
      </c>
      <c r="J25" s="1100" t="e">
        <f t="shared" ref="J25:J51" si="4">I25/$I$61</f>
        <v>#DIV/0!</v>
      </c>
      <c r="K25" s="1101"/>
      <c r="L25" s="16"/>
      <c r="M25" s="16"/>
      <c r="N25" s="16"/>
      <c r="O25" s="16"/>
      <c r="P25" s="16"/>
      <c r="Q25" s="16"/>
      <c r="R25" s="16"/>
      <c r="S25" s="16"/>
      <c r="T25" s="16"/>
      <c r="U25" s="16"/>
      <c r="V25" s="16"/>
      <c r="W25" s="16"/>
      <c r="X25" s="16"/>
      <c r="Y25" s="16"/>
      <c r="Z25" s="16"/>
      <c r="AA25" s="16"/>
      <c r="AB25" s="16"/>
      <c r="AC25" s="16"/>
      <c r="AD25" s="16"/>
      <c r="AE25" s="16"/>
      <c r="AF25" s="16"/>
      <c r="AG25" s="16"/>
      <c r="AH25" s="16"/>
      <c r="AI25" s="16"/>
    </row>
    <row r="26" spans="1:35" outlineLevel="1">
      <c r="A26" s="16"/>
      <c r="B26" s="1192" t="s">
        <v>630</v>
      </c>
      <c r="C26" s="1193"/>
      <c r="D26" s="803">
        <f>SUMIF('3.1b Kantinen'!$D$10:$D$47,D$5,'3.1b Kantinen'!$K$10:$K$47)</f>
        <v>0</v>
      </c>
      <c r="E26" s="803">
        <f>SUMIF('3.1b Kantinen'!$D$10:$D$47,E$5,'3.1b Kantinen'!$K$10:$K$47)</f>
        <v>0</v>
      </c>
      <c r="F26" s="803">
        <f>SUMIF('3.1b Kantinen'!$D$10:$D$47,F$5,'3.1b Kantinen'!$K$10:$K$47)</f>
        <v>0</v>
      </c>
      <c r="G26" s="803">
        <f>SUMIF('3.1b Kantinen'!$D$10:$D$47,G$5,'3.1b Kantinen'!$K$10:$K$47)</f>
        <v>0</v>
      </c>
      <c r="H26" s="803">
        <f>SUMIF('3.1b Kantinen'!$D$10:$D$47,H$5,'3.1b Kantinen'!$K$10:$K$47)</f>
        <v>0</v>
      </c>
      <c r="I26" s="803">
        <f t="shared" si="3"/>
        <v>0</v>
      </c>
      <c r="J26" s="1100" t="e">
        <f t="shared" si="4"/>
        <v>#DIV/0!</v>
      </c>
      <c r="K26" s="1101"/>
      <c r="L26" s="16"/>
      <c r="M26" s="16"/>
      <c r="N26" s="16"/>
      <c r="O26" s="16"/>
      <c r="P26" s="16"/>
      <c r="Q26" s="16"/>
      <c r="R26" s="16"/>
      <c r="S26" s="16"/>
      <c r="T26" s="16"/>
      <c r="U26" s="16"/>
      <c r="V26" s="16"/>
      <c r="W26" s="16"/>
      <c r="X26" s="16"/>
      <c r="Y26" s="16"/>
      <c r="Z26" s="16"/>
      <c r="AA26" s="16"/>
      <c r="AB26" s="16"/>
      <c r="AC26" s="16"/>
      <c r="AD26" s="16"/>
      <c r="AE26" s="16"/>
      <c r="AF26" s="16"/>
      <c r="AG26" s="16"/>
      <c r="AH26" s="16"/>
      <c r="AI26" s="16"/>
    </row>
    <row r="27" spans="1:35" outlineLevel="1">
      <c r="A27" s="16"/>
      <c r="B27" s="1192" t="s">
        <v>969</v>
      </c>
      <c r="C27" s="1193"/>
      <c r="D27" s="803">
        <f>SUMIF('3.1c Druck'!$C$10:$C$64,D$5,'3.1c Druck'!$K$10:$K$64)</f>
        <v>0</v>
      </c>
      <c r="E27" s="803">
        <f>SUMIF('3.1c Druck'!$C$10:$C$64,E$5,'3.1c Druck'!$K$10:$K$64)</f>
        <v>0</v>
      </c>
      <c r="F27" s="803">
        <f>SUMIF('3.1c Druck'!$C$10:$C$64,F$5,'3.1c Druck'!$K$10:$K$64)</f>
        <v>0</v>
      </c>
      <c r="G27" s="803">
        <f>SUMIF('3.1c Druck'!$C$10:$C$64,G$5,'3.1c Druck'!$K$10:$K$64)</f>
        <v>0</v>
      </c>
      <c r="H27" s="803">
        <f>SUMIF('3.1c Druck'!$C$10:$C$64,H$5,'3.1c Druck'!$K$10:$K$64)</f>
        <v>0</v>
      </c>
      <c r="I27" s="803">
        <f t="shared" ref="I27" si="5">SUM(D27:H27)</f>
        <v>0</v>
      </c>
      <c r="J27" s="1100" t="e">
        <f t="shared" si="4"/>
        <v>#DIV/0!</v>
      </c>
      <c r="K27" s="1101"/>
      <c r="L27" s="16"/>
      <c r="M27" s="16"/>
      <c r="N27" s="16"/>
      <c r="O27" s="16"/>
      <c r="P27" s="16"/>
      <c r="Q27" s="16"/>
      <c r="R27" s="16"/>
      <c r="S27" s="16"/>
      <c r="T27" s="16"/>
      <c r="U27" s="16"/>
      <c r="V27" s="16"/>
      <c r="W27" s="16"/>
      <c r="X27" s="16"/>
      <c r="Y27" s="16"/>
      <c r="Z27" s="16"/>
      <c r="AA27" s="16"/>
      <c r="AB27" s="16"/>
      <c r="AC27" s="16"/>
      <c r="AD27" s="16"/>
      <c r="AE27" s="16"/>
      <c r="AF27" s="16"/>
      <c r="AG27" s="16"/>
      <c r="AH27" s="16"/>
      <c r="AI27" s="16"/>
    </row>
    <row r="28" spans="1:35" outlineLevel="1">
      <c r="A28" s="16"/>
      <c r="B28" s="1192" t="s">
        <v>985</v>
      </c>
      <c r="C28" s="1193"/>
      <c r="D28" s="803">
        <f>SUMIF('3.1d Nachunternehmer'!$D$10:$D$50,D$5,'3.1d Nachunternehmer'!$L$10:$L$50)</f>
        <v>0</v>
      </c>
      <c r="E28" s="803">
        <f>SUMIF('3.1d Nachunternehmer'!$D$10:$D$50,E$5,'3.1d Nachunternehmer'!$L$10:$L$50)</f>
        <v>0</v>
      </c>
      <c r="F28" s="803">
        <f>SUMIF('3.1d Nachunternehmer'!$D$10:$D$50,F$5,'3.1d Nachunternehmer'!$L$10:$L$50)</f>
        <v>0</v>
      </c>
      <c r="G28" s="803">
        <f>SUMIF('3.1d Nachunternehmer'!$D$10:$D$50,G$5,'3.1d Nachunternehmer'!$L$10:$L$50)</f>
        <v>0</v>
      </c>
      <c r="H28" s="803">
        <f>SUMIF('3.1d Nachunternehmer'!$D$10:$D$50,H$5,'3.1d Nachunternehmer'!$L$10:$L$50)</f>
        <v>0</v>
      </c>
      <c r="I28" s="803">
        <f t="shared" ref="I28" si="6">SUM(D28:H28)</f>
        <v>0</v>
      </c>
      <c r="J28" s="1100" t="e">
        <f t="shared" si="4"/>
        <v>#DIV/0!</v>
      </c>
      <c r="K28" s="1101"/>
      <c r="L28" s="16"/>
      <c r="M28" s="16"/>
      <c r="N28" s="16"/>
      <c r="O28" s="16"/>
      <c r="P28" s="16"/>
      <c r="Q28" s="16"/>
      <c r="R28" s="16"/>
      <c r="S28" s="16"/>
      <c r="T28" s="16"/>
      <c r="U28" s="16"/>
      <c r="V28" s="16"/>
      <c r="W28" s="16"/>
      <c r="X28" s="16"/>
      <c r="Y28" s="16"/>
      <c r="Z28" s="16"/>
      <c r="AA28" s="16"/>
      <c r="AB28" s="16"/>
      <c r="AC28" s="16"/>
      <c r="AD28" s="16"/>
      <c r="AE28" s="16"/>
      <c r="AF28" s="16"/>
      <c r="AG28" s="16"/>
      <c r="AH28" s="16"/>
      <c r="AI28" s="16"/>
    </row>
    <row r="29" spans="1:35">
      <c r="A29" s="16"/>
      <c r="B29" s="1196" t="s">
        <v>60</v>
      </c>
      <c r="C29" s="1197"/>
      <c r="D29" s="802">
        <f>SUMIF('3.2 Kapitalgüter'!$D$10:$D$25,D$5,'3.2 Kapitalgüter'!$M$10:$M$25)</f>
        <v>0</v>
      </c>
      <c r="E29" s="802">
        <f>SUMIF('3.2 Kapitalgüter'!$D$10:$D$25,E$5,'3.2 Kapitalgüter'!$M$10:$M$25)</f>
        <v>0</v>
      </c>
      <c r="F29" s="802">
        <f>SUMIF('3.2 Kapitalgüter'!$D$10:$D$25,F$5,'3.2 Kapitalgüter'!$M$10:$M$25)</f>
        <v>0</v>
      </c>
      <c r="G29" s="802">
        <f>SUMIF('3.2 Kapitalgüter'!$D$10:$D$25,G$5,'3.2 Kapitalgüter'!$M$10:$M$25)</f>
        <v>0</v>
      </c>
      <c r="H29" s="802">
        <f>SUMIF('3.2 Kapitalgüter'!$D$10:$D$25,H$5,'3.2 Kapitalgüter'!$M$10:$M$25)</f>
        <v>0</v>
      </c>
      <c r="I29" s="801">
        <f t="shared" si="3"/>
        <v>0</v>
      </c>
      <c r="J29" s="950" t="e">
        <f t="shared" si="4"/>
        <v>#DIV/0!</v>
      </c>
      <c r="K29" s="1101"/>
      <c r="L29" s="949" t="s">
        <v>666</v>
      </c>
      <c r="M29" s="935"/>
      <c r="N29" s="16"/>
      <c r="O29" s="16"/>
      <c r="P29" s="16"/>
      <c r="Q29" s="16"/>
      <c r="R29" s="16"/>
      <c r="S29" s="16"/>
      <c r="T29" s="16"/>
      <c r="U29" s="16"/>
      <c r="V29" s="16"/>
      <c r="W29" s="16"/>
      <c r="X29" s="16"/>
      <c r="Y29" s="16"/>
      <c r="Z29" s="16"/>
      <c r="AA29" s="16"/>
      <c r="AB29" s="16"/>
      <c r="AC29" s="16"/>
      <c r="AD29" s="16"/>
      <c r="AE29" s="16"/>
      <c r="AF29" s="16"/>
      <c r="AG29" s="16"/>
      <c r="AH29" s="16"/>
      <c r="AI29" s="16"/>
    </row>
    <row r="30" spans="1:35">
      <c r="A30" s="16"/>
      <c r="B30" s="1196" t="s">
        <v>596</v>
      </c>
      <c r="C30" s="1197"/>
      <c r="D30" s="802">
        <f>SUM(D31:D39)</f>
        <v>0</v>
      </c>
      <c r="E30" s="802">
        <f>SUM(E31:E39)</f>
        <v>0</v>
      </c>
      <c r="F30" s="802">
        <f>SUM(F31:F39)</f>
        <v>0</v>
      </c>
      <c r="G30" s="802">
        <f>SUM(G31:G39)</f>
        <v>0</v>
      </c>
      <c r="H30" s="802">
        <f>SUM(H31:H39)</f>
        <v>0</v>
      </c>
      <c r="I30" s="801">
        <f t="shared" si="3"/>
        <v>0</v>
      </c>
      <c r="J30" s="950" t="e">
        <f t="shared" si="4"/>
        <v>#DIV/0!</v>
      </c>
      <c r="K30" s="1101"/>
      <c r="L30" s="16"/>
      <c r="M30" s="16"/>
      <c r="N30" s="16"/>
      <c r="O30" s="16"/>
      <c r="P30" s="16"/>
      <c r="Q30" s="16"/>
      <c r="R30" s="16"/>
      <c r="S30" s="16"/>
      <c r="T30" s="16"/>
      <c r="U30" s="16"/>
      <c r="V30" s="16"/>
      <c r="W30" s="16"/>
      <c r="X30" s="16"/>
      <c r="Y30" s="16"/>
      <c r="Z30" s="16"/>
      <c r="AA30" s="16"/>
      <c r="AB30" s="16"/>
      <c r="AC30" s="16"/>
      <c r="AD30" s="16"/>
      <c r="AE30" s="16"/>
      <c r="AF30" s="16"/>
      <c r="AG30" s="16"/>
      <c r="AH30" s="16"/>
      <c r="AI30" s="16"/>
    </row>
    <row r="31" spans="1:35" outlineLevel="1">
      <c r="A31" s="16"/>
      <c r="B31" s="1192" t="s">
        <v>61</v>
      </c>
      <c r="C31" s="1193"/>
      <c r="D31" s="803">
        <f>SUMIF('2.1 Stromverbrauch'!$D$10:$D$35,D$5,'2.1 Stromverbrauch'!$U$10:$U$35)</f>
        <v>0</v>
      </c>
      <c r="E31" s="803">
        <f>SUMIF('2.1 Stromverbrauch'!$D$10:$D$35,E$5,'2.1 Stromverbrauch'!$U$10:$U$35)</f>
        <v>0</v>
      </c>
      <c r="F31" s="803">
        <f>SUMIF('2.1 Stromverbrauch'!$D$10:$D$35,F$5,'2.1 Stromverbrauch'!$U$10:$U$35)</f>
        <v>0</v>
      </c>
      <c r="G31" s="803">
        <f>SUMIF('2.1 Stromverbrauch'!$D$10:$D$35,G$5,'2.1 Stromverbrauch'!$U$10:$U$35)</f>
        <v>0</v>
      </c>
      <c r="H31" s="803">
        <f>SUMIF('2.1 Stromverbrauch'!$D$10:$D$35,H$5,'2.1 Stromverbrauch'!$U$10:$U$35)</f>
        <v>0</v>
      </c>
      <c r="I31" s="803">
        <f t="shared" si="3"/>
        <v>0</v>
      </c>
      <c r="J31" s="1100" t="e">
        <f t="shared" si="4"/>
        <v>#DIV/0!</v>
      </c>
      <c r="K31" s="1101"/>
      <c r="L31" s="16"/>
      <c r="M31" s="16"/>
      <c r="N31" s="16"/>
      <c r="O31" s="16"/>
      <c r="P31" s="16"/>
      <c r="Q31" s="16"/>
      <c r="R31" s="16"/>
      <c r="S31" s="16"/>
      <c r="T31" s="16"/>
      <c r="U31" s="16"/>
      <c r="V31" s="16"/>
      <c r="W31" s="16"/>
      <c r="X31" s="16"/>
      <c r="Y31" s="16"/>
      <c r="Z31" s="16"/>
      <c r="AA31" s="16"/>
      <c r="AB31" s="16"/>
      <c r="AC31" s="16"/>
      <c r="AD31" s="16"/>
      <c r="AE31" s="16"/>
      <c r="AF31" s="16"/>
      <c r="AG31" s="16"/>
      <c r="AH31" s="16"/>
      <c r="AI31" s="16"/>
    </row>
    <row r="32" spans="1:35" outlineLevel="1">
      <c r="A32" s="16"/>
      <c r="B32" s="1192" t="s">
        <v>598</v>
      </c>
      <c r="C32" s="1193"/>
      <c r="D32" s="803">
        <f>SUMIF('2.2 Wärmebezug'!$D$10:$D$68,D$5,'2.2 Wärmebezug'!$Q$10:$Q$68)</f>
        <v>0</v>
      </c>
      <c r="E32" s="803">
        <f>SUMIF('2.2 Wärmebezug'!$D$10:$D$68,E$5,'2.2 Wärmebezug'!$Q$10:$Q$68)</f>
        <v>0</v>
      </c>
      <c r="F32" s="803">
        <f>SUMIF('2.2 Wärmebezug'!$D$10:$D$68,F$5,'2.2 Wärmebezug'!$Q$10:$Q$68)</f>
        <v>0</v>
      </c>
      <c r="G32" s="803">
        <f>SUMIF('2.2 Wärmebezug'!$D$10:$D$68,G$5,'2.2 Wärmebezug'!$Q$10:$Q$68)</f>
        <v>0</v>
      </c>
      <c r="H32" s="803">
        <f>SUMIF('2.2 Wärmebezug'!$D$10:$D$68,H$5,'2.2 Wärmebezug'!$Q$10:$Q$68)</f>
        <v>0</v>
      </c>
      <c r="I32" s="803">
        <f t="shared" si="3"/>
        <v>0</v>
      </c>
      <c r="J32" s="1100" t="e">
        <f t="shared" si="4"/>
        <v>#DIV/0!</v>
      </c>
      <c r="K32" s="1101"/>
      <c r="L32" s="16"/>
      <c r="M32" s="16"/>
      <c r="N32" s="16"/>
      <c r="O32" s="16"/>
      <c r="P32" s="16"/>
      <c r="Q32" s="16"/>
      <c r="R32" s="16"/>
      <c r="S32" s="16"/>
      <c r="T32" s="16"/>
      <c r="U32" s="16"/>
      <c r="V32" s="16"/>
      <c r="W32" s="16"/>
      <c r="X32" s="16"/>
      <c r="Y32" s="16"/>
      <c r="Z32" s="16"/>
      <c r="AA32" s="16"/>
      <c r="AB32" s="16"/>
      <c r="AC32" s="16"/>
      <c r="AD32" s="16"/>
      <c r="AE32" s="16"/>
      <c r="AF32" s="16"/>
      <c r="AG32" s="16"/>
      <c r="AH32" s="16"/>
      <c r="AI32" s="16"/>
    </row>
    <row r="33" spans="1:35" outlineLevel="1">
      <c r="A33" s="16"/>
      <c r="B33" s="1192" t="s">
        <v>597</v>
      </c>
      <c r="C33" s="1193"/>
      <c r="D33" s="803">
        <f>SUMIF('3.3d Eigene Energieerzeugung'!$D$10:$D$33,D$5,'3.3d Eigene Energieerzeugung'!$L$10:$L$33)</f>
        <v>0</v>
      </c>
      <c r="E33" s="803">
        <f>SUMIF('3.3d Eigene Energieerzeugung'!$D$10:$D$33,E$5,'3.3d Eigene Energieerzeugung'!$L$10:$L$33)</f>
        <v>0</v>
      </c>
      <c r="F33" s="803">
        <f>SUMIF('3.3d Eigene Energieerzeugung'!$D$10:$D$33,F$5,'3.3d Eigene Energieerzeugung'!$L$10:$L$33)</f>
        <v>0</v>
      </c>
      <c r="G33" s="803">
        <f>SUMIF('3.3d Eigene Energieerzeugung'!$D$10:$D$33,G$5,'3.3d Eigene Energieerzeugung'!$L$10:$L$33)</f>
        <v>0</v>
      </c>
      <c r="H33" s="803">
        <f>SUMIF('3.3d Eigene Energieerzeugung'!$D$10:$D$33,H$5,'3.3d Eigene Energieerzeugung'!$L$10:$L$33)</f>
        <v>0</v>
      </c>
      <c r="I33" s="804">
        <f t="shared" si="3"/>
        <v>0</v>
      </c>
      <c r="J33" s="1100" t="e">
        <f t="shared" si="4"/>
        <v>#DIV/0!</v>
      </c>
      <c r="K33" s="1101"/>
      <c r="L33" s="16"/>
      <c r="M33" s="16"/>
      <c r="N33" s="16"/>
      <c r="O33" s="16"/>
      <c r="P33" s="16"/>
      <c r="Q33" s="16"/>
      <c r="R33" s="16"/>
      <c r="S33" s="16"/>
      <c r="T33" s="16"/>
      <c r="U33" s="16"/>
      <c r="V33" s="16"/>
      <c r="W33" s="16"/>
      <c r="X33" s="16"/>
      <c r="Y33" s="16"/>
      <c r="Z33" s="16"/>
      <c r="AA33" s="16"/>
      <c r="AB33" s="16"/>
      <c r="AC33" s="16"/>
      <c r="AD33" s="16"/>
      <c r="AE33" s="16"/>
      <c r="AF33" s="16"/>
      <c r="AG33" s="16"/>
      <c r="AH33" s="16"/>
      <c r="AI33" s="16"/>
    </row>
    <row r="34" spans="1:35" outlineLevel="1">
      <c r="A34" s="16"/>
      <c r="B34" s="1192" t="s">
        <v>625</v>
      </c>
      <c r="C34" s="1193"/>
      <c r="D34" s="803">
        <f>SUMIF('1.4 Kältemittel'!$D$10:$D$33,D$5,'1.4 Kältemittel'!$Q$10:$Q$33)</f>
        <v>0</v>
      </c>
      <c r="E34" s="803">
        <f>SUMIF('1.4 Kältemittel'!$D$10:$D$33,E$5,'1.4 Kältemittel'!$Q$10:$Q$33)</f>
        <v>0</v>
      </c>
      <c r="F34" s="803">
        <f>SUMIF('1.4 Kältemittel'!$D$10:$D$33,F$5,'1.4 Kältemittel'!$Q$10:$Q$33)</f>
        <v>0</v>
      </c>
      <c r="G34" s="803">
        <f>SUMIF('1.4 Kältemittel'!$D$10:$D$33,G$5,'1.4 Kältemittel'!$Q$10:$Q$33)</f>
        <v>0</v>
      </c>
      <c r="H34" s="803">
        <f>SUMIF('1.4 Kältemittel'!$D$10:$D$33,H$5,'1.4 Kältemittel'!$Q$10:$Q$33)</f>
        <v>0</v>
      </c>
      <c r="I34" s="804">
        <f t="shared" si="3"/>
        <v>0</v>
      </c>
      <c r="J34" s="1100" t="e">
        <f t="shared" si="4"/>
        <v>#DIV/0!</v>
      </c>
      <c r="K34" s="1101"/>
      <c r="L34" s="16"/>
      <c r="M34" s="16"/>
      <c r="N34" s="16"/>
      <c r="O34" s="16"/>
      <c r="P34" s="16"/>
      <c r="Q34" s="16"/>
      <c r="R34" s="16"/>
      <c r="S34" s="16"/>
      <c r="T34" s="16"/>
      <c r="U34" s="16"/>
      <c r="V34" s="16"/>
      <c r="W34" s="16"/>
      <c r="X34" s="16"/>
      <c r="Y34" s="16"/>
      <c r="Z34" s="16"/>
      <c r="AA34" s="16"/>
      <c r="AB34" s="16"/>
      <c r="AC34" s="16"/>
      <c r="AD34" s="16"/>
      <c r="AE34" s="16"/>
      <c r="AF34" s="16"/>
      <c r="AG34" s="16"/>
      <c r="AH34" s="16"/>
      <c r="AI34" s="16"/>
    </row>
    <row r="35" spans="1:35" outlineLevel="1">
      <c r="A35" s="16"/>
      <c r="B35" s="1192" t="s">
        <v>62</v>
      </c>
      <c r="C35" s="1193"/>
      <c r="D35" s="803">
        <f>SUMIF('1.5 Prozessemissionen'!$D$11:$D$34,D$5,'1.5 Prozessemissionen'!$N$11:$N$34)</f>
        <v>0</v>
      </c>
      <c r="E35" s="803">
        <f>SUMIF('1.5 Prozessemissionen'!$D$11:$D$34,E$5,'1.5 Prozessemissionen'!$N$11:$N$34)</f>
        <v>0</v>
      </c>
      <c r="F35" s="803">
        <f>SUMIF('1.5 Prozessemissionen'!$D$11:$D$34,F$5,'1.5 Prozessemissionen'!$N$11:$N$34)</f>
        <v>0</v>
      </c>
      <c r="G35" s="803">
        <f>SUMIF('1.5 Prozessemissionen'!$D$11:$D$34,G$5,'1.5 Prozessemissionen'!$N$11:$N$34)</f>
        <v>0</v>
      </c>
      <c r="H35" s="803">
        <f>SUMIF('1.5 Prozessemissionen'!$D$11:$D$34,H$5,'1.5 Prozessemissionen'!$N$11:$N$34)</f>
        <v>0</v>
      </c>
      <c r="I35" s="804">
        <f t="shared" si="3"/>
        <v>0</v>
      </c>
      <c r="J35" s="1100" t="e">
        <f t="shared" si="4"/>
        <v>#DIV/0!</v>
      </c>
      <c r="K35" s="1101"/>
      <c r="L35" s="16"/>
      <c r="M35" s="16"/>
      <c r="N35" s="16"/>
      <c r="O35" s="16"/>
      <c r="P35" s="16"/>
      <c r="Q35" s="16"/>
      <c r="R35" s="16"/>
      <c r="S35" s="16"/>
      <c r="T35" s="16"/>
      <c r="U35" s="16"/>
      <c r="V35" s="16"/>
      <c r="W35" s="16"/>
      <c r="X35" s="16"/>
      <c r="Y35" s="16"/>
      <c r="Z35" s="16"/>
      <c r="AA35" s="16"/>
      <c r="AB35" s="16"/>
      <c r="AC35" s="16"/>
      <c r="AD35" s="16"/>
      <c r="AE35" s="16"/>
      <c r="AF35" s="16"/>
      <c r="AG35" s="16"/>
      <c r="AH35" s="16"/>
      <c r="AI35" s="16"/>
    </row>
    <row r="36" spans="1:35" outlineLevel="1">
      <c r="A36" s="16"/>
      <c r="B36" s="1192" t="s">
        <v>599</v>
      </c>
      <c r="C36" s="1193"/>
      <c r="D36" s="803">
        <f>SUMIF('1.2b Eigener Fuhrpark'!$D$11:$D$46,D$5,'1.2b Eigener Fuhrpark'!$Q$11:$Q$46)+SUMIF('1.2b Eigener Fuhrpark'!$D$51:$D$86,D$5,'1.2b Eigener Fuhrpark'!$Q$51:$Q$86)</f>
        <v>0</v>
      </c>
      <c r="E36" s="803">
        <f>SUMIF('1.2b Eigener Fuhrpark'!$D$11:$D$46,E$5,'1.2b Eigener Fuhrpark'!$Q$11:$Q$46)+SUMIF('1.2b Eigener Fuhrpark'!$D$51:$D$86,E$5,'1.2b Eigener Fuhrpark'!$Q$51:$Q$86)</f>
        <v>0</v>
      </c>
      <c r="F36" s="803">
        <f>SUMIF('1.2b Eigener Fuhrpark'!$D$11:$D$46,F$5,'1.2b Eigener Fuhrpark'!$Q$11:$Q$46)+SUMIF('1.2b Eigener Fuhrpark'!$D$51:$D$86,F$5,'1.2b Eigener Fuhrpark'!$Q$51:$Q$86)</f>
        <v>0</v>
      </c>
      <c r="G36" s="803">
        <f>SUMIF('1.2b Eigener Fuhrpark'!$D$11:$D$46,G$5,'1.2b Eigener Fuhrpark'!$Q$11:$Q$46)+SUMIF('1.2b Eigener Fuhrpark'!$D$51:$D$86,G$5,'1.2b Eigener Fuhrpark'!$Q$51:$Q$86)</f>
        <v>0</v>
      </c>
      <c r="H36" s="803">
        <f>SUMIF('1.2b Eigener Fuhrpark'!$D$11:$D$46,H$5,'1.2b Eigener Fuhrpark'!$Q$11:$Q$46)+SUMIF('1.2b Eigener Fuhrpark'!$D$51:$D$86,H$5,'1.2b Eigener Fuhrpark'!$Q$51:$Q$86)</f>
        <v>0</v>
      </c>
      <c r="I36" s="804">
        <f t="shared" si="3"/>
        <v>0</v>
      </c>
      <c r="J36" s="1100" t="e">
        <f t="shared" si="4"/>
        <v>#DIV/0!</v>
      </c>
      <c r="K36" s="1101"/>
      <c r="L36" s="16"/>
      <c r="M36" s="16"/>
      <c r="N36" s="16"/>
      <c r="O36" s="16"/>
      <c r="P36" s="16"/>
      <c r="Q36" s="16"/>
      <c r="R36" s="16"/>
      <c r="S36" s="16"/>
      <c r="T36" s="16"/>
      <c r="U36" s="16"/>
      <c r="V36" s="16"/>
      <c r="W36" s="16"/>
      <c r="X36" s="16"/>
      <c r="Y36" s="16"/>
      <c r="Z36" s="16"/>
      <c r="AA36" s="16"/>
      <c r="AB36" s="16"/>
      <c r="AC36" s="16"/>
      <c r="AD36" s="16"/>
      <c r="AE36" s="16"/>
      <c r="AF36" s="16"/>
      <c r="AG36" s="16"/>
      <c r="AH36" s="16"/>
      <c r="AI36" s="16"/>
    </row>
    <row r="37" spans="1:35" outlineLevel="1">
      <c r="A37" s="16"/>
      <c r="B37" s="1192" t="s">
        <v>600</v>
      </c>
      <c r="C37" s="1193"/>
      <c r="D37" s="803">
        <f>SUMIF('1.2c Eigener Baustellenfuhrpark'!$D$11:$D$46,D$5,'1.2c Eigener Baustellenfuhrpark'!$Q$11:$Q$46)</f>
        <v>0</v>
      </c>
      <c r="E37" s="803">
        <f>SUMIF('1.2c Eigener Baustellenfuhrpark'!$D$11:$D$46,E$5,'1.2c Eigener Baustellenfuhrpark'!$Q$11:$Q$46)</f>
        <v>0</v>
      </c>
      <c r="F37" s="803">
        <f>SUMIF('1.2c Eigener Baustellenfuhrpark'!$D$11:$D$46,F$5,'1.2c Eigener Baustellenfuhrpark'!$Q$11:$Q$46)</f>
        <v>0</v>
      </c>
      <c r="G37" s="803">
        <f>SUMIF('1.2c Eigener Baustellenfuhrpark'!$D$11:$D$46,G$5,'1.2c Eigener Baustellenfuhrpark'!$Q$11:$Q$46)</f>
        <v>0</v>
      </c>
      <c r="H37" s="803">
        <f>SUMIF('1.2c Eigener Baustellenfuhrpark'!$D$11:$D$46,H$5,'1.2c Eigener Baustellenfuhrpark'!$Q$11:$Q$46)</f>
        <v>0</v>
      </c>
      <c r="I37" s="804">
        <f t="shared" si="3"/>
        <v>0</v>
      </c>
      <c r="J37" s="1100" t="e">
        <f t="shared" si="4"/>
        <v>#DIV/0!</v>
      </c>
      <c r="K37" s="1101"/>
      <c r="L37" s="16"/>
      <c r="M37" s="16"/>
      <c r="N37" s="16"/>
      <c r="O37" s="16"/>
      <c r="P37" s="16"/>
      <c r="Q37" s="16"/>
      <c r="R37" s="16"/>
      <c r="S37" s="16"/>
      <c r="T37" s="16"/>
      <c r="U37" s="16"/>
      <c r="V37" s="16"/>
      <c r="W37" s="16"/>
      <c r="X37" s="16"/>
      <c r="Y37" s="16"/>
      <c r="Z37" s="16"/>
      <c r="AA37" s="16"/>
      <c r="AB37" s="16"/>
      <c r="AC37" s="16"/>
      <c r="AD37" s="16"/>
      <c r="AE37" s="16"/>
      <c r="AF37" s="16"/>
      <c r="AG37" s="16"/>
      <c r="AH37" s="16"/>
      <c r="AI37" s="16"/>
    </row>
    <row r="38" spans="1:35" outlineLevel="1">
      <c r="A38" s="16"/>
      <c r="B38" s="1192" t="s">
        <v>601</v>
      </c>
      <c r="C38" s="1193"/>
      <c r="D38" s="803">
        <f>SUMIF('1.2a Brennstoffverbrauch'!$D$11:$D$34,D$5,'1.2a Brennstoffverbrauch'!$N$11:$N$34)</f>
        <v>0</v>
      </c>
      <c r="E38" s="803">
        <f>SUMIF('1.2a Brennstoffverbrauch'!$D$11:$D$34,E$5,'1.2a Brennstoffverbrauch'!$N$11:$N$34)</f>
        <v>0</v>
      </c>
      <c r="F38" s="803">
        <f>SUMIF('1.2a Brennstoffverbrauch'!$D$11:$D$34,F$5,'1.2a Brennstoffverbrauch'!$N$11:$N$34)</f>
        <v>0</v>
      </c>
      <c r="G38" s="803">
        <f>SUMIF('1.2a Brennstoffverbrauch'!$D$11:$D$34,G$5,'1.2a Brennstoffverbrauch'!$N$11:$N$34)</f>
        <v>0</v>
      </c>
      <c r="H38" s="803">
        <f>SUMIF('1.2a Brennstoffverbrauch'!$D$11:$D$34,H$5,'1.2a Brennstoffverbrauch'!$N$11:$N$34)</f>
        <v>0</v>
      </c>
      <c r="I38" s="804">
        <f t="shared" si="3"/>
        <v>0</v>
      </c>
      <c r="J38" s="1100" t="e">
        <f t="shared" si="4"/>
        <v>#DIV/0!</v>
      </c>
      <c r="K38" s="1101"/>
      <c r="L38" s="16"/>
      <c r="M38" s="16"/>
      <c r="N38" s="16"/>
      <c r="O38" s="16"/>
      <c r="P38" s="16"/>
      <c r="Q38" s="16"/>
      <c r="R38" s="16"/>
      <c r="S38" s="16"/>
      <c r="T38" s="16"/>
      <c r="U38" s="16"/>
      <c r="V38" s="16"/>
      <c r="W38" s="16"/>
      <c r="X38" s="16"/>
      <c r="Y38" s="16"/>
      <c r="Z38" s="16"/>
      <c r="AA38" s="16"/>
      <c r="AB38" s="16"/>
      <c r="AC38" s="16"/>
      <c r="AD38" s="16"/>
      <c r="AE38" s="16"/>
      <c r="AF38" s="16"/>
      <c r="AG38" s="16"/>
      <c r="AH38" s="16"/>
      <c r="AI38" s="16"/>
    </row>
    <row r="39" spans="1:35" outlineLevel="1">
      <c r="A39" s="16"/>
      <c r="B39" s="1192" t="s">
        <v>602</v>
      </c>
      <c r="C39" s="1193"/>
      <c r="D39" s="803">
        <f>SUMIF('1.2a Brennstoffverbrauch'!$D$41:$D$64,D$5,'1.2a Brennstoffverbrauch'!$N$41:$N$64)</f>
        <v>0</v>
      </c>
      <c r="E39" s="803">
        <f>SUMIF('1.2a Brennstoffverbrauch'!$D$41:$D$64,E$5,'1.2a Brennstoffverbrauch'!$N$41:$N$64)</f>
        <v>0</v>
      </c>
      <c r="F39" s="803">
        <f>SUMIF('1.2a Brennstoffverbrauch'!$D$41:$D$64,F$5,'1.2a Brennstoffverbrauch'!$N$41:$N$64)</f>
        <v>0</v>
      </c>
      <c r="G39" s="803">
        <f>SUMIF('1.2a Brennstoffverbrauch'!$D$41:$D$64,G$5,'1.2a Brennstoffverbrauch'!$N$41:$N$64)</f>
        <v>0</v>
      </c>
      <c r="H39" s="803">
        <f>SUMIF('1.2a Brennstoffverbrauch'!$D$41:$D$64,H$5,'1.2a Brennstoffverbrauch'!$N$41:$N$64)</f>
        <v>0</v>
      </c>
      <c r="I39" s="804">
        <f t="shared" si="3"/>
        <v>0</v>
      </c>
      <c r="J39" s="1100" t="e">
        <f t="shared" si="4"/>
        <v>#DIV/0!</v>
      </c>
      <c r="K39" s="1101"/>
      <c r="L39" s="16"/>
      <c r="M39" s="16"/>
      <c r="N39" s="16"/>
      <c r="O39" s="16"/>
      <c r="P39" s="16"/>
      <c r="Q39" s="16"/>
      <c r="R39" s="16"/>
      <c r="S39" s="16"/>
      <c r="T39" s="16"/>
      <c r="U39" s="16"/>
      <c r="V39" s="16"/>
      <c r="W39" s="16"/>
      <c r="X39" s="16"/>
      <c r="Y39" s="16"/>
      <c r="Z39" s="16"/>
      <c r="AA39" s="16"/>
      <c r="AB39" s="16"/>
      <c r="AC39" s="16"/>
      <c r="AD39" s="16"/>
      <c r="AE39" s="16"/>
      <c r="AF39" s="16"/>
      <c r="AG39" s="16"/>
      <c r="AH39" s="16"/>
      <c r="AI39" s="16"/>
    </row>
    <row r="40" spans="1:35">
      <c r="A40" s="16"/>
      <c r="B40" s="1196" t="s">
        <v>63</v>
      </c>
      <c r="C40" s="1197"/>
      <c r="D40" s="795">
        <f>SUMIF('3.4 Vorgelagerte Logistik'!$D$10:$D$33,D$5,'3.4 Vorgelagerte Logistik'!$M$10:$M$33)</f>
        <v>0</v>
      </c>
      <c r="E40" s="795">
        <f>SUMIF('3.4 Vorgelagerte Logistik'!$D$10:$D$33,E$5,'3.4 Vorgelagerte Logistik'!$M$10:$M$33)</f>
        <v>0</v>
      </c>
      <c r="F40" s="795">
        <f>SUMIF('3.4 Vorgelagerte Logistik'!$D$10:$D$33,F$5,'3.4 Vorgelagerte Logistik'!$M$10:$M$33)</f>
        <v>0</v>
      </c>
      <c r="G40" s="795">
        <f>SUMIF('3.4 Vorgelagerte Logistik'!$D$10:$D$33,G$5,'3.4 Vorgelagerte Logistik'!$M$10:$M$33)</f>
        <v>0</v>
      </c>
      <c r="H40" s="795">
        <f>SUMIF('3.4 Vorgelagerte Logistik'!$D$10:$D$33,H$5,'3.4 Vorgelagerte Logistik'!$M$10:$M$33)</f>
        <v>0</v>
      </c>
      <c r="I40" s="801">
        <f t="shared" si="3"/>
        <v>0</v>
      </c>
      <c r="J40" s="950" t="e">
        <f t="shared" si="4"/>
        <v>#DIV/0!</v>
      </c>
      <c r="K40" s="1101"/>
      <c r="L40" s="949" t="s">
        <v>666</v>
      </c>
      <c r="M40" s="16"/>
      <c r="N40" s="16"/>
      <c r="O40" s="16"/>
      <c r="P40" s="16"/>
      <c r="Q40" s="16"/>
      <c r="R40" s="16"/>
      <c r="S40" s="16"/>
      <c r="T40" s="16"/>
      <c r="U40" s="16"/>
      <c r="V40" s="16"/>
      <c r="W40" s="16"/>
      <c r="X40" s="16"/>
      <c r="Y40" s="16"/>
      <c r="Z40" s="16"/>
      <c r="AA40" s="16"/>
      <c r="AB40" s="16"/>
      <c r="AC40" s="16"/>
      <c r="AD40" s="16"/>
      <c r="AE40" s="16"/>
      <c r="AF40" s="16"/>
      <c r="AG40" s="16"/>
      <c r="AH40" s="16"/>
      <c r="AI40" s="16"/>
    </row>
    <row r="41" spans="1:35">
      <c r="A41" s="16"/>
      <c r="B41" s="1213" t="s">
        <v>605</v>
      </c>
      <c r="C41" s="1214"/>
      <c r="D41" s="795">
        <f>SUM(D42:D44)</f>
        <v>0</v>
      </c>
      <c r="E41" s="795">
        <f>SUM(E42:E44)</f>
        <v>0</v>
      </c>
      <c r="F41" s="795">
        <f>SUM(F42:F44)</f>
        <v>0</v>
      </c>
      <c r="G41" s="795">
        <f>SUM(G42:G44)</f>
        <v>0</v>
      </c>
      <c r="H41" s="795">
        <f>SUM(H42:H44)</f>
        <v>0</v>
      </c>
      <c r="I41" s="801">
        <f t="shared" si="3"/>
        <v>0</v>
      </c>
      <c r="J41" s="950" t="e">
        <f t="shared" si="4"/>
        <v>#DIV/0!</v>
      </c>
      <c r="K41" s="1101"/>
      <c r="L41" s="16"/>
      <c r="M41" s="16"/>
      <c r="N41" s="16"/>
      <c r="O41" s="16"/>
      <c r="P41" s="16"/>
      <c r="Q41" s="16"/>
      <c r="R41" s="16"/>
      <c r="S41" s="16"/>
      <c r="T41" s="16"/>
      <c r="U41" s="16"/>
      <c r="V41" s="16"/>
      <c r="W41" s="16"/>
      <c r="X41" s="16"/>
      <c r="Y41" s="16"/>
      <c r="Z41" s="16"/>
      <c r="AA41" s="16"/>
      <c r="AB41" s="16"/>
      <c r="AC41" s="16"/>
      <c r="AD41" s="16"/>
      <c r="AE41" s="16"/>
      <c r="AF41" s="16"/>
      <c r="AG41" s="16"/>
      <c r="AH41" s="16"/>
      <c r="AI41" s="16"/>
    </row>
    <row r="42" spans="1:35" outlineLevel="1">
      <c r="A42" s="16"/>
      <c r="B42" s="1192" t="s">
        <v>64</v>
      </c>
      <c r="C42" s="1193"/>
      <c r="D42" s="803">
        <f>SUMIF('3.5 Abfall + Abwasser'!$D$11:$D$34,D$5,'3.5 Abfall + Abwasser'!$L$11:$L$34)</f>
        <v>0</v>
      </c>
      <c r="E42" s="803">
        <f>SUMIF('3.5 Abfall + Abwasser'!$D$11:$D$34,E$5,'3.5 Abfall + Abwasser'!$L$11:$L$34)</f>
        <v>0</v>
      </c>
      <c r="F42" s="803">
        <f>SUMIF('3.5 Abfall + Abwasser'!$D$11:$D$34,F$5,'3.5 Abfall + Abwasser'!$L$11:$L$34)</f>
        <v>0</v>
      </c>
      <c r="G42" s="803">
        <f>SUMIF('3.5 Abfall + Abwasser'!$D$11:$D$34,G$5,'3.5 Abfall + Abwasser'!$L$11:$L$34)</f>
        <v>0</v>
      </c>
      <c r="H42" s="803">
        <f>SUMIF('3.5 Abfall + Abwasser'!$D$11:$D$34,H$5,'3.5 Abfall + Abwasser'!$L$11:$L$34)</f>
        <v>0</v>
      </c>
      <c r="I42" s="804">
        <f t="shared" si="3"/>
        <v>0</v>
      </c>
      <c r="J42" s="1100" t="e">
        <f t="shared" si="4"/>
        <v>#DIV/0!</v>
      </c>
      <c r="K42" s="1101"/>
      <c r="L42" s="16"/>
      <c r="M42" s="16"/>
      <c r="N42" s="16"/>
      <c r="O42" s="16"/>
      <c r="P42" s="16"/>
      <c r="Q42" s="16"/>
      <c r="R42" s="16"/>
      <c r="S42" s="16"/>
      <c r="T42" s="16"/>
      <c r="U42" s="16"/>
      <c r="V42" s="16"/>
      <c r="W42" s="16"/>
      <c r="X42" s="16"/>
      <c r="Y42" s="16"/>
      <c r="Z42" s="16"/>
      <c r="AA42" s="16"/>
      <c r="AB42" s="16"/>
      <c r="AC42" s="16"/>
      <c r="AD42" s="16"/>
      <c r="AE42" s="16"/>
      <c r="AF42" s="16"/>
      <c r="AG42" s="16"/>
      <c r="AH42" s="16"/>
      <c r="AI42" s="16"/>
    </row>
    <row r="43" spans="1:35" outlineLevel="1">
      <c r="A43" s="16"/>
      <c r="B43" s="1192" t="s">
        <v>65</v>
      </c>
      <c r="C43" s="1193"/>
      <c r="D43" s="803">
        <f>SUMIF('3.5 Abfall + Abwasser'!$D$40:$D$63,D$5,'3.5 Abfall + Abwasser'!$L$40:$L$63)</f>
        <v>0</v>
      </c>
      <c r="E43" s="803">
        <f>SUMIF('3.5 Abfall + Abwasser'!$D$40:$D$63,E$5,'3.5 Abfall + Abwasser'!$L$40:$L$63)</f>
        <v>0</v>
      </c>
      <c r="F43" s="803">
        <f>SUMIF('3.5 Abfall + Abwasser'!$D$40:$D$63,F$5,'3.5 Abfall + Abwasser'!$L$40:$L$63)</f>
        <v>0</v>
      </c>
      <c r="G43" s="803">
        <f>SUMIF('3.5 Abfall + Abwasser'!$D$40:$D$63,G$5,'3.5 Abfall + Abwasser'!$L$40:$L$63)</f>
        <v>0</v>
      </c>
      <c r="H43" s="803">
        <f>SUMIF('3.5 Abfall + Abwasser'!$D$40:$D$63,H$5,'3.5 Abfall + Abwasser'!$L$40:$L$63)</f>
        <v>0</v>
      </c>
      <c r="I43" s="804">
        <f t="shared" si="3"/>
        <v>0</v>
      </c>
      <c r="J43" s="1100" t="e">
        <f t="shared" si="4"/>
        <v>#DIV/0!</v>
      </c>
      <c r="K43" s="1101"/>
      <c r="L43" s="16"/>
      <c r="M43" s="16"/>
      <c r="N43" s="16"/>
      <c r="O43" s="16"/>
      <c r="P43" s="16"/>
      <c r="Q43" s="16"/>
      <c r="R43" s="16"/>
      <c r="S43" s="16"/>
      <c r="T43" s="16"/>
      <c r="U43" s="16"/>
      <c r="V43" s="16"/>
      <c r="W43" s="16"/>
      <c r="X43" s="16"/>
      <c r="Y43" s="16"/>
      <c r="Z43" s="16"/>
      <c r="AA43" s="16"/>
      <c r="AB43" s="16"/>
      <c r="AC43" s="16"/>
      <c r="AD43" s="16"/>
      <c r="AE43" s="16"/>
      <c r="AF43" s="16"/>
      <c r="AG43" s="16"/>
      <c r="AH43" s="16"/>
      <c r="AI43" s="16"/>
    </row>
    <row r="44" spans="1:35" outlineLevel="1">
      <c r="A44" s="16"/>
      <c r="B44" s="1192" t="s">
        <v>66</v>
      </c>
      <c r="C44" s="1193"/>
      <c r="D44" s="803">
        <f>SUMIF('3.5 Abfall + Abwasser'!$D$69:$D$92,D$5,'3.5 Abfall + Abwasser'!$L$69:$L$92)</f>
        <v>0</v>
      </c>
      <c r="E44" s="803">
        <f>SUMIF('3.5 Abfall + Abwasser'!$D$69:$D$92,E$5,'3.5 Abfall + Abwasser'!$L$69:$L$92)</f>
        <v>0</v>
      </c>
      <c r="F44" s="803">
        <f>SUMIF('3.5 Abfall + Abwasser'!$D$69:$D$92,F$5,'3.5 Abfall + Abwasser'!$L$69:$L$92)</f>
        <v>0</v>
      </c>
      <c r="G44" s="803">
        <f>SUMIF('3.5 Abfall + Abwasser'!$D$69:$D$92,G$5,'3.5 Abfall + Abwasser'!$L$69:$L$92)</f>
        <v>0</v>
      </c>
      <c r="H44" s="803">
        <f>SUMIF('3.5 Abfall + Abwasser'!$D$69:$D$92,H$5,'3.5 Abfall + Abwasser'!$L$69:$L$92)</f>
        <v>0</v>
      </c>
      <c r="I44" s="804">
        <f t="shared" si="3"/>
        <v>0</v>
      </c>
      <c r="J44" s="1100" t="e">
        <f t="shared" si="4"/>
        <v>#DIV/0!</v>
      </c>
      <c r="K44" s="1101"/>
      <c r="L44" s="16"/>
      <c r="M44" s="16"/>
      <c r="N44" s="16"/>
      <c r="O44" s="16"/>
      <c r="P44" s="16"/>
      <c r="Q44" s="16"/>
      <c r="R44" s="16"/>
      <c r="S44" s="16"/>
      <c r="T44" s="16"/>
      <c r="U44" s="16"/>
      <c r="V44" s="16"/>
      <c r="W44" s="16"/>
      <c r="X44" s="16"/>
      <c r="Y44" s="16"/>
      <c r="Z44" s="16"/>
      <c r="AA44" s="16"/>
      <c r="AB44" s="16"/>
      <c r="AC44" s="16"/>
      <c r="AD44" s="16"/>
      <c r="AE44" s="16"/>
      <c r="AF44" s="16"/>
      <c r="AG44" s="16"/>
      <c r="AH44" s="16"/>
      <c r="AI44" s="16"/>
    </row>
    <row r="45" spans="1:35">
      <c r="A45" s="16"/>
      <c r="B45" s="1213" t="s">
        <v>626</v>
      </c>
      <c r="C45" s="1214"/>
      <c r="D45" s="795">
        <f>SUM(D46:D51)</f>
        <v>0</v>
      </c>
      <c r="E45" s="795">
        <f>SUM(E46:E51)</f>
        <v>0</v>
      </c>
      <c r="F45" s="795">
        <f>SUM(F46:F51)</f>
        <v>0</v>
      </c>
      <c r="G45" s="795">
        <f>SUM(G46:G51)</f>
        <v>0</v>
      </c>
      <c r="H45" s="795">
        <f>SUM(H46:H51)</f>
        <v>0</v>
      </c>
      <c r="I45" s="801">
        <f t="shared" si="3"/>
        <v>0</v>
      </c>
      <c r="J45" s="950" t="e">
        <f t="shared" si="4"/>
        <v>#DIV/0!</v>
      </c>
      <c r="K45" s="1101"/>
      <c r="L45" s="16"/>
      <c r="M45" s="16"/>
      <c r="N45" s="16"/>
      <c r="O45" s="16"/>
      <c r="P45" s="16"/>
      <c r="Q45" s="16"/>
      <c r="R45" s="16"/>
      <c r="S45" s="16"/>
      <c r="T45" s="16"/>
      <c r="U45" s="16"/>
      <c r="V45" s="16"/>
      <c r="W45" s="16"/>
      <c r="X45" s="16"/>
      <c r="Y45" s="16"/>
      <c r="Z45" s="16"/>
      <c r="AA45" s="16"/>
      <c r="AB45" s="16"/>
      <c r="AC45" s="16"/>
      <c r="AD45" s="16"/>
      <c r="AE45" s="16"/>
      <c r="AF45" s="16"/>
      <c r="AG45" s="16"/>
      <c r="AH45" s="16"/>
      <c r="AI45" s="16"/>
    </row>
    <row r="46" spans="1:35" outlineLevel="1">
      <c r="A46" s="16"/>
      <c r="B46" s="1192" t="s">
        <v>660</v>
      </c>
      <c r="C46" s="1193"/>
      <c r="D46" s="803">
        <f>SUMIF('3.6a Flüge'!$D$10:$D$95,D$5,'3.6a Flüge'!$N$10:$N$95)</f>
        <v>0</v>
      </c>
      <c r="E46" s="803">
        <f>SUMIF('3.6a Flüge'!$D$10:$D$95,E$5,'3.6a Flüge'!$N$10:$N$95)</f>
        <v>0</v>
      </c>
      <c r="F46" s="803">
        <f>SUMIF('3.6a Flüge'!$D$10:$D$95,F$5,'3.6a Flüge'!$N$10:$N$95)</f>
        <v>0</v>
      </c>
      <c r="G46" s="803">
        <f>SUMIF('3.6a Flüge'!$D$10:$D$95,G$5,'3.6a Flüge'!$N$10:$N$95)</f>
        <v>0</v>
      </c>
      <c r="H46" s="803">
        <f>SUMIF('3.6a Flüge'!$D$10:$D$95,H$5,'3.6a Flüge'!$N$10:$N$95)</f>
        <v>0</v>
      </c>
      <c r="I46" s="804">
        <f t="shared" si="3"/>
        <v>0</v>
      </c>
      <c r="J46" s="1100" t="e">
        <f t="shared" si="4"/>
        <v>#DIV/0!</v>
      </c>
      <c r="K46" s="1101"/>
      <c r="L46" s="16"/>
      <c r="M46" s="16"/>
      <c r="N46" s="16"/>
      <c r="O46" s="16"/>
      <c r="P46" s="16"/>
      <c r="Q46" s="16"/>
      <c r="R46" s="16"/>
      <c r="S46" s="16"/>
      <c r="T46" s="16"/>
      <c r="U46" s="16"/>
      <c r="V46" s="16"/>
      <c r="W46" s="16"/>
      <c r="X46" s="16"/>
      <c r="Y46" s="16"/>
      <c r="Z46" s="16"/>
      <c r="AA46" s="16"/>
      <c r="AB46" s="16"/>
      <c r="AC46" s="16"/>
      <c r="AD46" s="16"/>
      <c r="AE46" s="16"/>
      <c r="AF46" s="16"/>
      <c r="AG46" s="16"/>
      <c r="AH46" s="16"/>
      <c r="AI46" s="16"/>
    </row>
    <row r="47" spans="1:35" outlineLevel="1">
      <c r="A47" s="16"/>
      <c r="B47" s="1192" t="s">
        <v>661</v>
      </c>
      <c r="C47" s="1193"/>
      <c r="D47" s="803">
        <f>SUMIF('3.6b Miet- &amp; Privatwagen'!$D$9:$D$76,D$5,'3.6b Miet- &amp; Privatwagen'!$M$9:$M$76)</f>
        <v>0</v>
      </c>
      <c r="E47" s="803">
        <f>SUMIF('3.6b Miet- &amp; Privatwagen'!$D$9:$D$76,E$5,'3.6b Miet- &amp; Privatwagen'!$M$9:$M$76)</f>
        <v>0</v>
      </c>
      <c r="F47" s="803">
        <f>SUMIF('3.6b Miet- &amp; Privatwagen'!$D$9:$D$76,F$5,'3.6b Miet- &amp; Privatwagen'!$M$9:$M$76)</f>
        <v>0</v>
      </c>
      <c r="G47" s="803">
        <f>SUMIF('3.6b Miet- &amp; Privatwagen'!$D$9:$D$76,G$5,'3.6b Miet- &amp; Privatwagen'!$M$9:$M$76)</f>
        <v>0</v>
      </c>
      <c r="H47" s="803">
        <f>SUMIF('3.6b Miet- &amp; Privatwagen'!$D$9:$D$76,H$5,'3.6b Miet- &amp; Privatwagen'!$M$9:$M$76)</f>
        <v>0</v>
      </c>
      <c r="I47" s="804">
        <f t="shared" si="3"/>
        <v>0</v>
      </c>
      <c r="J47" s="1100" t="e">
        <f t="shared" si="4"/>
        <v>#DIV/0!</v>
      </c>
      <c r="K47" s="1101"/>
      <c r="L47" s="16"/>
      <c r="M47" s="16"/>
      <c r="N47" s="16"/>
      <c r="O47" s="16"/>
      <c r="P47" s="16"/>
      <c r="Q47" s="16"/>
      <c r="R47" s="16"/>
      <c r="S47" s="16"/>
      <c r="T47" s="16"/>
      <c r="U47" s="16"/>
      <c r="V47" s="16"/>
      <c r="W47" s="16"/>
      <c r="X47" s="16"/>
      <c r="Y47" s="16"/>
      <c r="Z47" s="16"/>
      <c r="AA47" s="16"/>
      <c r="AB47" s="16"/>
      <c r="AC47" s="16"/>
      <c r="AD47" s="16"/>
      <c r="AE47" s="16"/>
      <c r="AF47" s="16"/>
      <c r="AG47" s="16"/>
      <c r="AH47" s="16"/>
      <c r="AI47" s="16"/>
    </row>
    <row r="48" spans="1:35" outlineLevel="1">
      <c r="A48" s="16"/>
      <c r="B48" s="1192" t="s">
        <v>662</v>
      </c>
      <c r="C48" s="1193"/>
      <c r="D48" s="803">
        <f>SUMIF('3.6c Bahn + Fernbus'!$D$13:$D$50,D$5,'3.6c Bahn + Fernbus'!$L$13:$L$50)</f>
        <v>0</v>
      </c>
      <c r="E48" s="803">
        <f>SUMIF('3.6c Bahn + Fernbus'!$D$13:$D$50,E$5,'3.6c Bahn + Fernbus'!$L$13:$L$50)</f>
        <v>0</v>
      </c>
      <c r="F48" s="803">
        <f>SUMIF('3.6c Bahn + Fernbus'!$D$13:$D$50,F$5,'3.6c Bahn + Fernbus'!$L$13:$L$50)</f>
        <v>0</v>
      </c>
      <c r="G48" s="803">
        <f>SUMIF('3.6c Bahn + Fernbus'!$D$13:$D$50,G$5,'3.6c Bahn + Fernbus'!$L$13:$L$50)</f>
        <v>0</v>
      </c>
      <c r="H48" s="803">
        <f>SUMIF('3.6c Bahn + Fernbus'!$D$13:$D$50,H$5,'3.6c Bahn + Fernbus'!$L$13:$L$50)</f>
        <v>0</v>
      </c>
      <c r="I48" s="804">
        <f t="shared" si="3"/>
        <v>0</v>
      </c>
      <c r="J48" s="1100" t="e">
        <f t="shared" si="4"/>
        <v>#DIV/0!</v>
      </c>
      <c r="K48" s="1101"/>
      <c r="L48" s="16"/>
      <c r="M48" s="16"/>
      <c r="N48" s="16"/>
      <c r="O48" s="16"/>
      <c r="P48" s="16"/>
      <c r="Q48" s="16"/>
      <c r="R48" s="16"/>
      <c r="S48" s="16"/>
      <c r="T48" s="16"/>
      <c r="U48" s="16"/>
      <c r="V48" s="16"/>
      <c r="W48" s="16"/>
      <c r="X48" s="16"/>
      <c r="Y48" s="16"/>
      <c r="Z48" s="16"/>
      <c r="AA48" s="16"/>
      <c r="AB48" s="16"/>
      <c r="AC48" s="16"/>
      <c r="AD48" s="16"/>
      <c r="AE48" s="16"/>
      <c r="AF48" s="16"/>
      <c r="AG48" s="16"/>
      <c r="AH48" s="16"/>
      <c r="AI48" s="16"/>
    </row>
    <row r="49" spans="1:35" outlineLevel="1">
      <c r="A49" s="16"/>
      <c r="B49" s="1192" t="s">
        <v>663</v>
      </c>
      <c r="C49" s="1193"/>
      <c r="D49" s="803">
        <f>SUMIF('3.6d ÖPNV'!$D$10:$D$33,D$5,'3.6d ÖPNV'!$M$10:$M$33)</f>
        <v>0</v>
      </c>
      <c r="E49" s="803">
        <f>SUMIF('3.6d ÖPNV'!$D$10:$D$33,E$5,'3.6d ÖPNV'!$M$10:$M$33)</f>
        <v>0</v>
      </c>
      <c r="F49" s="803">
        <f>SUMIF('3.6d ÖPNV'!$D$10:$D$33,F$5,'3.6d ÖPNV'!$M$10:$M$33)</f>
        <v>0</v>
      </c>
      <c r="G49" s="803">
        <f>SUMIF('3.6d ÖPNV'!$D$10:$D$33,G$5,'3.6d ÖPNV'!$M$10:$M$33)</f>
        <v>0</v>
      </c>
      <c r="H49" s="803">
        <f>SUMIF('3.6d ÖPNV'!$D$10:$D$33,H$5,'3.6d ÖPNV'!$M$10:$M$33)</f>
        <v>0</v>
      </c>
      <c r="I49" s="804">
        <f t="shared" si="3"/>
        <v>0</v>
      </c>
      <c r="J49" s="1100" t="e">
        <f t="shared" si="4"/>
        <v>#DIV/0!</v>
      </c>
      <c r="K49" s="1101"/>
      <c r="L49" s="16"/>
      <c r="M49" s="16"/>
      <c r="N49" s="16"/>
      <c r="O49" s="16"/>
      <c r="P49" s="16"/>
      <c r="Q49" s="16"/>
      <c r="R49" s="16"/>
      <c r="S49" s="16"/>
      <c r="T49" s="16"/>
      <c r="U49" s="16"/>
      <c r="V49" s="16"/>
      <c r="W49" s="16"/>
      <c r="X49" s="16"/>
      <c r="Y49" s="16"/>
      <c r="Z49" s="16"/>
      <c r="AA49" s="16"/>
      <c r="AB49" s="16"/>
      <c r="AC49" s="16"/>
      <c r="AD49" s="16"/>
      <c r="AE49" s="16"/>
      <c r="AF49" s="16"/>
      <c r="AG49" s="16"/>
      <c r="AH49" s="16"/>
      <c r="AI49" s="16"/>
    </row>
    <row r="50" spans="1:35" outlineLevel="1">
      <c r="A50" s="16"/>
      <c r="B50" s="1192" t="s">
        <v>664</v>
      </c>
      <c r="C50" s="1193"/>
      <c r="D50" s="803">
        <f>SUMIF('3.6e Taxi'!$D$10:$D$41,D$5,'3.6e Taxi'!$K$10:$K$41)</f>
        <v>0</v>
      </c>
      <c r="E50" s="803">
        <f>SUMIF('3.6e Taxi'!$D$10:$D$41,E$5,'3.6e Taxi'!$K$10:$K$41)</f>
        <v>0</v>
      </c>
      <c r="F50" s="803">
        <f>SUMIF('3.6e Taxi'!$D$10:$D$41,F$5,'3.6e Taxi'!$K$10:$K$41)</f>
        <v>0</v>
      </c>
      <c r="G50" s="803">
        <f>SUMIF('3.6e Taxi'!$D$10:$D$41,G$5,'3.6e Taxi'!$K$10:$K$41)</f>
        <v>0</v>
      </c>
      <c r="H50" s="803">
        <f>SUMIF('3.6e Taxi'!$D$10:$D$41,H$5,'3.6e Taxi'!$K$10:$K$41)</f>
        <v>0</v>
      </c>
      <c r="I50" s="804">
        <f t="shared" si="3"/>
        <v>0</v>
      </c>
      <c r="J50" s="1100" t="e">
        <f t="shared" si="4"/>
        <v>#DIV/0!</v>
      </c>
      <c r="K50" s="1101"/>
      <c r="L50" s="16"/>
      <c r="M50" s="16"/>
      <c r="N50" s="16"/>
      <c r="O50" s="16"/>
      <c r="P50" s="16"/>
      <c r="Q50" s="16"/>
      <c r="R50" s="16"/>
      <c r="S50" s="16"/>
      <c r="T50" s="16"/>
      <c r="U50" s="16"/>
      <c r="V50" s="16"/>
      <c r="W50" s="16"/>
      <c r="X50" s="16"/>
      <c r="Y50" s="16"/>
      <c r="Z50" s="16"/>
      <c r="AA50" s="16"/>
      <c r="AB50" s="16"/>
      <c r="AC50" s="16"/>
      <c r="AD50" s="16"/>
      <c r="AE50" s="16"/>
      <c r="AF50" s="16"/>
      <c r="AG50" s="16"/>
      <c r="AH50" s="16"/>
      <c r="AI50" s="16"/>
    </row>
    <row r="51" spans="1:35" outlineLevel="1">
      <c r="A51" s="16"/>
      <c r="B51" s="1192" t="s">
        <v>665</v>
      </c>
      <c r="C51" s="1193"/>
      <c r="D51" s="803">
        <f>SUMIF('3.6f Übernachtungen'!$D$11:$D$16,D$5,'3.6f Übernachtungen'!$I$11:$I$16)</f>
        <v>0</v>
      </c>
      <c r="E51" s="803">
        <f>SUMIF('3.6f Übernachtungen'!$D$11:$D$16,E$5,'3.6f Übernachtungen'!$I$11:$I$16)</f>
        <v>0</v>
      </c>
      <c r="F51" s="803">
        <f>SUMIF('3.6f Übernachtungen'!$D$11:$D$16,F$5,'3.6f Übernachtungen'!$I$11:$I$16)</f>
        <v>0</v>
      </c>
      <c r="G51" s="803">
        <f>SUMIF('3.6f Übernachtungen'!$D$11:$D$16,G$5,'3.6f Übernachtungen'!$I$11:$I$16)</f>
        <v>0</v>
      </c>
      <c r="H51" s="803">
        <f>SUMIF('3.6f Übernachtungen'!$D$11:$D$16,H$5,'3.6f Übernachtungen'!$I$11:$I$16)</f>
        <v>0</v>
      </c>
      <c r="I51" s="804">
        <f t="shared" si="3"/>
        <v>0</v>
      </c>
      <c r="J51" s="1100" t="e">
        <f t="shared" si="4"/>
        <v>#DIV/0!</v>
      </c>
      <c r="K51" s="1101"/>
      <c r="L51" s="16"/>
      <c r="M51" s="16"/>
      <c r="N51" s="16"/>
      <c r="O51" s="16"/>
      <c r="P51" s="16"/>
      <c r="Q51" s="16"/>
      <c r="R51" s="16"/>
      <c r="S51" s="16"/>
      <c r="T51" s="16"/>
      <c r="U51" s="16"/>
      <c r="V51" s="16"/>
      <c r="W51" s="16"/>
      <c r="X51" s="16"/>
      <c r="Y51" s="16"/>
      <c r="Z51" s="16"/>
      <c r="AA51" s="16"/>
      <c r="AB51" s="16"/>
      <c r="AC51" s="16"/>
      <c r="AD51" s="16"/>
      <c r="AE51" s="16"/>
      <c r="AF51" s="16"/>
      <c r="AG51" s="16"/>
      <c r="AH51" s="16"/>
      <c r="AI51" s="16"/>
    </row>
    <row r="52" spans="1:35">
      <c r="A52" s="16"/>
      <c r="B52" s="1196" t="s">
        <v>657</v>
      </c>
      <c r="C52" s="1197"/>
      <c r="D52" s="795">
        <f>SUMIF('3.7 Arbeitsweg MitarbeiterInnen'!$D$10:$D$50,D$5,'3.7 Arbeitsweg MitarbeiterInnen'!$M$10:$M$50)</f>
        <v>0</v>
      </c>
      <c r="E52" s="795">
        <f>SUMIF('3.7 Arbeitsweg MitarbeiterInnen'!$D$10:$D$50,E$5,'3.7 Arbeitsweg MitarbeiterInnen'!$M$10:$M$50)</f>
        <v>0</v>
      </c>
      <c r="F52" s="795">
        <f>SUMIF('3.7 Arbeitsweg MitarbeiterInnen'!$D$10:$D$50,F$5,'3.7 Arbeitsweg MitarbeiterInnen'!$M$10:$M$50)</f>
        <v>0</v>
      </c>
      <c r="G52" s="795">
        <f>SUMIF('3.7 Arbeitsweg MitarbeiterInnen'!$D$10:$D$50,G$5,'3.7 Arbeitsweg MitarbeiterInnen'!$M$10:$M$50)</f>
        <v>0</v>
      </c>
      <c r="H52" s="795">
        <f>SUMIF('3.7 Arbeitsweg MitarbeiterInnen'!$D$10:$D$50,H$5,'3.7 Arbeitsweg MitarbeiterInnen'!$M$10:$M$50)</f>
        <v>0</v>
      </c>
      <c r="I52" s="801">
        <f t="shared" si="3"/>
        <v>0</v>
      </c>
      <c r="J52" s="950" t="e">
        <f t="shared" ref="J52:J60" si="7">I52/$I$61</f>
        <v>#DIV/0!</v>
      </c>
      <c r="K52" s="1101"/>
      <c r="L52" s="949" t="s">
        <v>666</v>
      </c>
      <c r="M52" s="16"/>
      <c r="N52" s="16"/>
      <c r="O52" s="16"/>
      <c r="P52" s="16"/>
      <c r="Q52" s="16"/>
      <c r="R52" s="16"/>
      <c r="S52" s="16"/>
      <c r="T52" s="16"/>
      <c r="U52" s="16"/>
      <c r="V52" s="16"/>
      <c r="W52" s="16"/>
      <c r="X52" s="16"/>
      <c r="Y52" s="16"/>
      <c r="Z52" s="16"/>
      <c r="AA52" s="16"/>
      <c r="AB52" s="16"/>
      <c r="AC52" s="16"/>
      <c r="AD52" s="16"/>
      <c r="AE52" s="16"/>
      <c r="AF52" s="16"/>
      <c r="AG52" s="16"/>
      <c r="AH52" s="16"/>
      <c r="AI52" s="16"/>
    </row>
    <row r="53" spans="1:35">
      <c r="A53" s="16"/>
      <c r="B53" s="1196" t="s">
        <v>67</v>
      </c>
      <c r="C53" s="1197"/>
      <c r="D53" s="795">
        <f>SUMIF( '3.8 Geleaste Anlagen (vorgel.)'!$D$10:$D$50,D$5,'3.8 Geleaste Anlagen (vorgel.)'!$L$10:$L$50)</f>
        <v>0</v>
      </c>
      <c r="E53" s="795">
        <f>SUMIF( '3.8 Geleaste Anlagen (vorgel.)'!$D$10:$D$50,E$5,'3.8 Geleaste Anlagen (vorgel.)'!$L$10:$L$50)</f>
        <v>0</v>
      </c>
      <c r="F53" s="795">
        <f>SUMIF( '3.8 Geleaste Anlagen (vorgel.)'!$D$10:$D$50,F$5,'3.8 Geleaste Anlagen (vorgel.)'!$L$10:$L$50)</f>
        <v>0</v>
      </c>
      <c r="G53" s="795">
        <f>SUMIF( '3.8 Geleaste Anlagen (vorgel.)'!$D$10:$D$50,G$5,'3.8 Geleaste Anlagen (vorgel.)'!$L$10:$L$50)</f>
        <v>0</v>
      </c>
      <c r="H53" s="795">
        <f>SUMIF( '3.8 Geleaste Anlagen (vorgel.)'!$D$10:$D$50,H$5,'3.8 Geleaste Anlagen (vorgel.)'!$L$10:$L$50)</f>
        <v>0</v>
      </c>
      <c r="I53" s="801">
        <f t="shared" si="3"/>
        <v>0</v>
      </c>
      <c r="J53" s="950" t="e">
        <f t="shared" si="7"/>
        <v>#DIV/0!</v>
      </c>
      <c r="K53" s="1101"/>
      <c r="L53" s="16"/>
      <c r="M53" s="16"/>
      <c r="N53" s="16"/>
      <c r="O53" s="16"/>
      <c r="P53" s="16"/>
      <c r="Q53" s="16"/>
      <c r="R53" s="16"/>
      <c r="S53" s="16"/>
      <c r="T53" s="16"/>
      <c r="U53" s="16"/>
      <c r="V53" s="16"/>
      <c r="W53" s="16"/>
      <c r="X53" s="16"/>
      <c r="Y53" s="16"/>
      <c r="Z53" s="16"/>
      <c r="AA53" s="16"/>
      <c r="AB53" s="16"/>
      <c r="AC53" s="16"/>
      <c r="AD53" s="16"/>
      <c r="AE53" s="16"/>
      <c r="AF53" s="16"/>
      <c r="AG53" s="16"/>
      <c r="AH53" s="16"/>
      <c r="AI53" s="16"/>
    </row>
    <row r="54" spans="1:35">
      <c r="A54" s="16"/>
      <c r="B54" s="1196" t="s">
        <v>68</v>
      </c>
      <c r="C54" s="1197"/>
      <c r="D54" s="795">
        <f>SUMIF('3.9 Nachgelagerte Logistik '!$D$10:$D$33,D$5,'3.9 Nachgelagerte Logistik '!$M$10:$M$33)</f>
        <v>0</v>
      </c>
      <c r="E54" s="795">
        <f>SUMIF('3.9 Nachgelagerte Logistik '!$D$10:$D$33,E$5,'3.9 Nachgelagerte Logistik '!$M$10:$M$33)</f>
        <v>0</v>
      </c>
      <c r="F54" s="795">
        <f>SUMIF('3.9 Nachgelagerte Logistik '!$D$10:$D$33,F$5,'3.9 Nachgelagerte Logistik '!$M$10:$M$33)</f>
        <v>0</v>
      </c>
      <c r="G54" s="795">
        <f>SUMIF('3.9 Nachgelagerte Logistik '!$D$10:$D$33,G$5,'3.9 Nachgelagerte Logistik '!$M$10:$M$33)</f>
        <v>0</v>
      </c>
      <c r="H54" s="795">
        <f>SUMIF('3.9 Nachgelagerte Logistik '!$D$10:$D$33,H$5,'3.9 Nachgelagerte Logistik '!$M$10:$M$33)</f>
        <v>0</v>
      </c>
      <c r="I54" s="801">
        <f t="shared" si="3"/>
        <v>0</v>
      </c>
      <c r="J54" s="950" t="e">
        <f t="shared" si="7"/>
        <v>#DIV/0!</v>
      </c>
      <c r="K54" s="1101"/>
      <c r="L54" s="949" t="s">
        <v>666</v>
      </c>
      <c r="M54" s="16"/>
      <c r="N54" s="16"/>
      <c r="O54" s="16"/>
      <c r="P54" s="16"/>
      <c r="Q54" s="16"/>
      <c r="R54" s="16"/>
      <c r="S54" s="16"/>
      <c r="T54" s="16"/>
      <c r="U54" s="16"/>
      <c r="V54" s="16"/>
      <c r="W54" s="16"/>
      <c r="X54" s="16"/>
      <c r="Y54" s="16"/>
      <c r="Z54" s="16"/>
      <c r="AA54" s="16"/>
      <c r="AB54" s="16"/>
      <c r="AC54" s="16"/>
      <c r="AD54" s="16"/>
      <c r="AE54" s="16"/>
      <c r="AF54" s="16"/>
      <c r="AG54" s="16"/>
      <c r="AH54" s="16"/>
      <c r="AI54" s="16"/>
    </row>
    <row r="55" spans="1:35">
      <c r="A55" s="16"/>
      <c r="B55" s="1196" t="s">
        <v>69</v>
      </c>
      <c r="C55" s="1197"/>
      <c r="D55" s="795">
        <f>SUMIF('3.10 Verarbeitung Produkte'!$D$10:$D$50,D$5,'3.10 Verarbeitung Produkte'!$N$10:$N$50)</f>
        <v>0</v>
      </c>
      <c r="E55" s="795">
        <f>SUMIF('3.10 Verarbeitung Produkte'!$D$10:$D$50,E$5,'3.10 Verarbeitung Produkte'!$N$10:$N$50)</f>
        <v>0</v>
      </c>
      <c r="F55" s="795">
        <f>SUMIF('3.10 Verarbeitung Produkte'!$D$10:$D$50,F$5,'3.10 Verarbeitung Produkte'!$N$10:$N$50)</f>
        <v>0</v>
      </c>
      <c r="G55" s="795">
        <f>SUMIF('3.10 Verarbeitung Produkte'!$D$10:$D$50,G$5,'3.10 Verarbeitung Produkte'!$N$10:$N$50)</f>
        <v>0</v>
      </c>
      <c r="H55" s="795">
        <f>SUMIF('3.10 Verarbeitung Produkte'!$D$10:$D$50,H$5,'3.10 Verarbeitung Produkte'!$N$10:$N$50)</f>
        <v>0</v>
      </c>
      <c r="I55" s="801">
        <f t="shared" si="3"/>
        <v>0</v>
      </c>
      <c r="J55" s="950" t="e">
        <f t="shared" si="7"/>
        <v>#DIV/0!</v>
      </c>
      <c r="K55" s="1101"/>
      <c r="L55" s="949" t="s">
        <v>666</v>
      </c>
      <c r="M55" s="16"/>
      <c r="N55" s="16"/>
      <c r="O55" s="16"/>
      <c r="P55" s="16"/>
      <c r="Q55" s="16"/>
      <c r="R55" s="16"/>
      <c r="S55" s="16"/>
      <c r="T55" s="16"/>
      <c r="U55" s="16"/>
      <c r="V55" s="16"/>
      <c r="W55" s="16"/>
      <c r="X55" s="16"/>
      <c r="Y55" s="16"/>
      <c r="Z55" s="16"/>
      <c r="AA55" s="16"/>
      <c r="AB55" s="16"/>
      <c r="AC55" s="16"/>
      <c r="AD55" s="16"/>
      <c r="AE55" s="16"/>
      <c r="AF55" s="16"/>
      <c r="AG55" s="16"/>
      <c r="AH55" s="16"/>
      <c r="AI55" s="16"/>
    </row>
    <row r="56" spans="1:35">
      <c r="A56" s="16"/>
      <c r="B56" s="1196" t="s">
        <v>70</v>
      </c>
      <c r="C56" s="1197"/>
      <c r="D56" s="795">
        <f>SUMIF('3.11 Nutzung Produkte'!$D$10:$D$50,D$5,'3.11 Nutzung Produkte'!$N$10:$N$50)</f>
        <v>0</v>
      </c>
      <c r="E56" s="795">
        <f>SUMIF('3.11 Nutzung Produkte'!$D$10:$D$50,E$5,'3.11 Nutzung Produkte'!$N$10:$N$50)</f>
        <v>0</v>
      </c>
      <c r="F56" s="795">
        <f>SUMIF('3.11 Nutzung Produkte'!$D$10:$D$50,F$5,'3.11 Nutzung Produkte'!$N$10:$N$50)</f>
        <v>0</v>
      </c>
      <c r="G56" s="795">
        <f>SUMIF('3.11 Nutzung Produkte'!$D$10:$D$50,G$5,'3.11 Nutzung Produkte'!$N$10:$N$50)</f>
        <v>0</v>
      </c>
      <c r="H56" s="795">
        <f>SUMIF('3.11 Nutzung Produkte'!$D$10:$D$50,H$5,'3.11 Nutzung Produkte'!$N$10:$N$50)</f>
        <v>0</v>
      </c>
      <c r="I56" s="801">
        <f t="shared" si="3"/>
        <v>0</v>
      </c>
      <c r="J56" s="950" t="e">
        <f t="shared" si="7"/>
        <v>#DIV/0!</v>
      </c>
      <c r="K56" s="1101"/>
      <c r="L56" s="949" t="s">
        <v>666</v>
      </c>
      <c r="M56" s="16"/>
      <c r="N56" s="16"/>
      <c r="O56" s="16"/>
      <c r="P56" s="16"/>
      <c r="Q56" s="16"/>
      <c r="R56" s="16"/>
      <c r="S56" s="16"/>
      <c r="T56" s="16"/>
      <c r="U56" s="16"/>
      <c r="V56" s="16"/>
      <c r="W56" s="16"/>
      <c r="X56" s="16"/>
      <c r="Y56" s="16"/>
      <c r="Z56" s="16"/>
      <c r="AA56" s="16"/>
      <c r="AB56" s="16"/>
      <c r="AC56" s="16"/>
      <c r="AD56" s="16"/>
      <c r="AE56" s="16"/>
      <c r="AF56" s="16"/>
      <c r="AG56" s="16"/>
      <c r="AH56" s="16"/>
      <c r="AI56" s="16"/>
    </row>
    <row r="57" spans="1:35" ht="13.9" customHeight="1">
      <c r="A57" s="16"/>
      <c r="B57" s="1198" t="s">
        <v>71</v>
      </c>
      <c r="C57" s="1199"/>
      <c r="D57" s="795">
        <f>SUMIF('3.12 Entsorgung Produkte'!$D$10:$D$50,D$5,'3.12 Entsorgung Produkte'!$N$10:$N$50)</f>
        <v>0</v>
      </c>
      <c r="E57" s="795">
        <f>SUMIF('3.12 Entsorgung Produkte'!$D$10:$D$50,E$5,'3.12 Entsorgung Produkte'!$N$10:$N$50)</f>
        <v>0</v>
      </c>
      <c r="F57" s="795">
        <f>SUMIF('3.12 Entsorgung Produkte'!$D$10:$D$50,F$5,'3.12 Entsorgung Produkte'!$N$10:$N$50)</f>
        <v>0</v>
      </c>
      <c r="G57" s="795">
        <f>SUMIF('3.12 Entsorgung Produkte'!$D$10:$D$50,G$5,'3.12 Entsorgung Produkte'!$N$10:$N$50)</f>
        <v>0</v>
      </c>
      <c r="H57" s="795">
        <f>SUMIF('3.12 Entsorgung Produkte'!$D$10:$D$50,H$5,'3.12 Entsorgung Produkte'!$N$10:$N$50)</f>
        <v>0</v>
      </c>
      <c r="I57" s="801">
        <f t="shared" si="3"/>
        <v>0</v>
      </c>
      <c r="J57" s="950" t="e">
        <f t="shared" si="7"/>
        <v>#DIV/0!</v>
      </c>
      <c r="K57" s="1101"/>
      <c r="L57" s="949" t="s">
        <v>666</v>
      </c>
      <c r="M57" s="16"/>
      <c r="N57" s="16"/>
      <c r="O57" s="16"/>
      <c r="P57" s="16"/>
      <c r="Q57" s="16"/>
      <c r="R57" s="16"/>
      <c r="S57" s="16"/>
      <c r="T57" s="16"/>
      <c r="U57" s="16"/>
      <c r="V57" s="16"/>
      <c r="W57" s="16"/>
      <c r="X57" s="16"/>
      <c r="Y57" s="16"/>
      <c r="Z57" s="16"/>
      <c r="AA57" s="16"/>
      <c r="AB57" s="16"/>
      <c r="AC57" s="16"/>
      <c r="AD57" s="16"/>
      <c r="AE57" s="16"/>
      <c r="AF57" s="16"/>
      <c r="AG57" s="16"/>
      <c r="AH57" s="16"/>
      <c r="AI57" s="16"/>
    </row>
    <row r="58" spans="1:35" ht="13.9" customHeight="1">
      <c r="A58" s="16"/>
      <c r="B58" s="1196" t="s">
        <v>72</v>
      </c>
      <c r="C58" s="1197"/>
      <c r="D58" s="795">
        <f>SUMIF('3.13 Verleaste Anlag (nachgel.)'!$D$10:$D$50,D$5,'3.13 Verleaste Anlag (nachgel.)'!$L$10:$L$50)</f>
        <v>0</v>
      </c>
      <c r="E58" s="795">
        <f>SUMIF('3.13 Verleaste Anlag (nachgel.)'!$D$10:$D$50,E$5,'3.13 Verleaste Anlag (nachgel.)'!$L$10:$L$50)</f>
        <v>0</v>
      </c>
      <c r="F58" s="795">
        <f>SUMIF('3.13 Verleaste Anlag (nachgel.)'!$D$10:$D$50,F$5,'3.13 Verleaste Anlag (nachgel.)'!$L$10:$L$50)</f>
        <v>0</v>
      </c>
      <c r="G58" s="795">
        <f>SUMIF('3.13 Verleaste Anlag (nachgel.)'!$D$10:$D$50,G$5,'3.13 Verleaste Anlag (nachgel.)'!$L$10:$L$50)</f>
        <v>0</v>
      </c>
      <c r="H58" s="795">
        <f>SUMIF('3.13 Verleaste Anlag (nachgel.)'!$D$10:$D$50,H$5,'3.13 Verleaste Anlag (nachgel.)'!$L$10:$L$50)</f>
        <v>0</v>
      </c>
      <c r="I58" s="801">
        <f t="shared" si="3"/>
        <v>0</v>
      </c>
      <c r="J58" s="950" t="e">
        <f t="shared" si="7"/>
        <v>#DIV/0!</v>
      </c>
      <c r="K58" s="1101"/>
      <c r="L58" s="16"/>
      <c r="M58" s="16"/>
      <c r="N58" s="16"/>
      <c r="O58" s="16"/>
      <c r="P58" s="16"/>
      <c r="Q58" s="16"/>
      <c r="R58" s="16"/>
      <c r="S58" s="16"/>
      <c r="T58" s="16"/>
      <c r="U58" s="16"/>
      <c r="V58" s="16"/>
      <c r="W58" s="16"/>
      <c r="X58" s="16"/>
      <c r="Y58" s="16"/>
      <c r="Z58" s="16"/>
      <c r="AA58" s="16"/>
      <c r="AB58" s="16"/>
      <c r="AC58" s="16"/>
      <c r="AD58" s="16"/>
      <c r="AE58" s="16"/>
      <c r="AF58" s="16"/>
      <c r="AG58" s="16"/>
      <c r="AH58" s="16"/>
      <c r="AI58" s="16"/>
    </row>
    <row r="59" spans="1:35">
      <c r="A59" s="16"/>
      <c r="B59" s="1196" t="s">
        <v>73</v>
      </c>
      <c r="C59" s="1197"/>
      <c r="D59" s="795">
        <f>SUMIF('3.14 Franchises'!$D$11:$D$51,D$5,'3.14 Franchises'!$N$11:$N$51)</f>
        <v>0</v>
      </c>
      <c r="E59" s="795">
        <f>SUMIF('3.14 Franchises'!$D$11:$D$51,E$5,'3.14 Franchises'!$N$11:$N$51)</f>
        <v>0</v>
      </c>
      <c r="F59" s="795">
        <f>SUMIF('3.14 Franchises'!$D$11:$D$51,F$5,'3.14 Franchises'!$N$11:$N$51)</f>
        <v>0</v>
      </c>
      <c r="G59" s="795">
        <f>SUMIF('3.14 Franchises'!$D$11:$D$51,G$5,'3.14 Franchises'!$N$11:$N$51)</f>
        <v>0</v>
      </c>
      <c r="H59" s="795">
        <f>SUMIF('3.14 Franchises'!$D$11:$D$51,H$5,'3.14 Franchises'!$N$11:$N$51)</f>
        <v>0</v>
      </c>
      <c r="I59" s="801">
        <f t="shared" si="3"/>
        <v>0</v>
      </c>
      <c r="J59" s="950" t="e">
        <f t="shared" si="7"/>
        <v>#DIV/0!</v>
      </c>
      <c r="K59" s="1101"/>
      <c r="L59" s="16"/>
      <c r="M59" s="16"/>
      <c r="N59" s="16"/>
      <c r="O59" s="16"/>
      <c r="P59" s="16"/>
      <c r="Q59" s="16"/>
      <c r="R59" s="16"/>
      <c r="S59" s="16"/>
      <c r="T59" s="16"/>
      <c r="U59" s="16"/>
      <c r="V59" s="16"/>
      <c r="W59" s="16"/>
      <c r="X59" s="16"/>
      <c r="Y59" s="16"/>
      <c r="Z59" s="16"/>
      <c r="AA59" s="16"/>
      <c r="AB59" s="16"/>
      <c r="AC59" s="16"/>
      <c r="AD59" s="16"/>
      <c r="AE59" s="16"/>
      <c r="AF59" s="16"/>
      <c r="AG59" s="16"/>
      <c r="AH59" s="16"/>
      <c r="AI59" s="16"/>
    </row>
    <row r="60" spans="1:35">
      <c r="A60" s="16"/>
      <c r="B60" s="1196" t="s">
        <v>74</v>
      </c>
      <c r="C60" s="1197"/>
      <c r="D60" s="795">
        <f>SUMIF('3.15 Investitionen'!$D$10:$D$50,D$5,'3.15 Investitionen'!$O$10:$O$50)</f>
        <v>0</v>
      </c>
      <c r="E60" s="795">
        <f>SUMIF('3.15 Investitionen'!$D$10:$D$50,E$5,'3.15 Investitionen'!$O$10:$O$50)</f>
        <v>0</v>
      </c>
      <c r="F60" s="795">
        <f>SUMIF('3.15 Investitionen'!$D$10:$D$50,F$5,'3.15 Investitionen'!$O$10:$O$50)</f>
        <v>0</v>
      </c>
      <c r="G60" s="795">
        <f>SUMIF('3.15 Investitionen'!$D$10:$D$50,G$5,'3.15 Investitionen'!$O$10:$O$50)</f>
        <v>0</v>
      </c>
      <c r="H60" s="795">
        <f>SUMIF('3.15 Investitionen'!$D$10:$D$50,H$5,'3.15 Investitionen'!$O$10:$O$50)</f>
        <v>0</v>
      </c>
      <c r="I60" s="801">
        <f t="shared" si="3"/>
        <v>0</v>
      </c>
      <c r="J60" s="950" t="e">
        <f t="shared" si="7"/>
        <v>#DIV/0!</v>
      </c>
      <c r="K60" s="952"/>
      <c r="L60" s="949" t="s">
        <v>666</v>
      </c>
      <c r="M60" s="16"/>
      <c r="N60" s="16"/>
      <c r="O60" s="16"/>
      <c r="P60" s="16"/>
      <c r="Q60" s="16"/>
      <c r="R60" s="16"/>
      <c r="S60" s="16"/>
      <c r="T60" s="16"/>
      <c r="U60" s="16"/>
      <c r="V60" s="16"/>
      <c r="W60" s="16"/>
      <c r="X60" s="16"/>
      <c r="Y60" s="16"/>
      <c r="Z60" s="16"/>
      <c r="AA60" s="16"/>
      <c r="AB60" s="16"/>
      <c r="AC60" s="16"/>
      <c r="AD60" s="16"/>
      <c r="AE60" s="16"/>
      <c r="AF60" s="16"/>
      <c r="AG60" s="16"/>
      <c r="AH60" s="16"/>
      <c r="AI60" s="16"/>
    </row>
    <row r="61" spans="1:35" ht="16.149999999999999" customHeight="1" thickBot="1">
      <c r="A61" s="16"/>
      <c r="B61" s="1202" t="s">
        <v>75</v>
      </c>
      <c r="C61" s="1203"/>
      <c r="D61" s="1203"/>
      <c r="E61" s="1203"/>
      <c r="F61" s="1203"/>
      <c r="G61" s="1203"/>
      <c r="H61" s="1204"/>
      <c r="I61" s="142">
        <f>SUM(I29:I30)+I45+I41+I40+SUM(I52:I60)+I24</f>
        <v>0</v>
      </c>
      <c r="J61" s="951" t="e">
        <f>SUM(J52:J60)+J45+J41+J40+J30+J29+J24</f>
        <v>#DIV/0!</v>
      </c>
      <c r="K61" s="1102" t="s">
        <v>1005</v>
      </c>
      <c r="L61" s="16"/>
      <c r="M61" s="16"/>
      <c r="N61" s="16"/>
      <c r="O61" s="16"/>
      <c r="P61" s="16"/>
      <c r="Q61" s="16"/>
      <c r="R61" s="16"/>
      <c r="S61" s="16"/>
      <c r="T61" s="16"/>
      <c r="U61" s="16"/>
      <c r="V61" s="16"/>
      <c r="W61" s="16"/>
      <c r="X61" s="16"/>
      <c r="Y61" s="16"/>
      <c r="Z61" s="16"/>
      <c r="AA61" s="16"/>
      <c r="AB61" s="16"/>
      <c r="AC61" s="16"/>
      <c r="AD61" s="16"/>
      <c r="AE61" s="16"/>
      <c r="AF61" s="16"/>
      <c r="AG61" s="16"/>
      <c r="AH61" s="16"/>
      <c r="AI61" s="16"/>
    </row>
    <row r="62" spans="1:35" ht="24.75" customHeight="1" thickBot="1">
      <c r="A62" s="16"/>
      <c r="B62" s="1194" t="s">
        <v>76</v>
      </c>
      <c r="C62" s="1195"/>
      <c r="D62" s="678">
        <f>SUM(D8,D13:D14,D17,D21:D21,D24,D29:D30,D40:D41,D45,D52:D60)</f>
        <v>0</v>
      </c>
      <c r="E62" s="678">
        <f t="shared" ref="E62:G62" si="8">SUM(E8,E13:E14,E17,E21:E21,E24,E29:E30,E40:E41,E45,E52:E60)</f>
        <v>0</v>
      </c>
      <c r="F62" s="678">
        <f t="shared" si="8"/>
        <v>0</v>
      </c>
      <c r="G62" s="678">
        <f t="shared" si="8"/>
        <v>0</v>
      </c>
      <c r="H62" s="678">
        <f>SUM(H8,H13:H14,H17,H21:H21,H24,H29:H30,H40:H41,H45,H52:H60)</f>
        <v>0</v>
      </c>
      <c r="I62" s="678">
        <f>I15+I22+I61</f>
        <v>0</v>
      </c>
      <c r="J62" s="1020"/>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row>
    <row r="63" spans="1:35" ht="15" thickBo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row>
    <row r="64" spans="1:35">
      <c r="A64" s="16"/>
      <c r="B64" s="1200" t="s">
        <v>34</v>
      </c>
      <c r="C64" s="1201"/>
      <c r="D64" s="1201"/>
      <c r="E64" s="1201"/>
      <c r="F64" s="1201"/>
      <c r="G64" s="1201"/>
      <c r="H64" s="1201"/>
      <c r="I64" s="1201"/>
      <c r="J64" s="110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row>
    <row r="65" spans="1:48">
      <c r="A65" s="16"/>
      <c r="B65" s="1196" t="s">
        <v>628</v>
      </c>
      <c r="C65" s="1197"/>
      <c r="D65" s="802">
        <f>SUMIF('1.2a Brennstoffverbrauch'!$D$11:$D$34,D$5,'1.2a Brennstoffverbrauch'!$P$11:$P$34)</f>
        <v>0</v>
      </c>
      <c r="E65" s="802">
        <f>SUMIF('1.2a Brennstoffverbrauch'!$D$11:$D$34,E$5,'1.2a Brennstoffverbrauch'!$P$11:$P$34)</f>
        <v>0</v>
      </c>
      <c r="F65" s="802">
        <f>SUMIF('1.2a Brennstoffverbrauch'!$D$11:$D$34,F$5,'1.2a Brennstoffverbrauch'!$P$11:$P$34)</f>
        <v>0</v>
      </c>
      <c r="G65" s="802">
        <f>SUMIF('1.2a Brennstoffverbrauch'!$D$11:$D$34,G$5,'1.2a Brennstoffverbrauch'!$P$11:$P$34)</f>
        <v>0</v>
      </c>
      <c r="H65" s="802">
        <f>SUMIF('1.2a Brennstoffverbrauch'!$D$11:$D$34,H$5,'1.2a Brennstoffverbrauch'!$P$11:$P$34)</f>
        <v>0</v>
      </c>
      <c r="I65" s="805">
        <f>SUM(D65:E65)</f>
        <v>0</v>
      </c>
      <c r="J65" s="527" t="e">
        <f>I65/$I$67</f>
        <v>#DIV/0!</v>
      </c>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row>
    <row r="66" spans="1:48">
      <c r="A66" s="16"/>
      <c r="B66" s="1196" t="s">
        <v>609</v>
      </c>
      <c r="C66" s="1197"/>
      <c r="D66" s="795">
        <f>SUMIF('2.2 Wärmebezug'!$D$42:$D$68,D$5,'2.2 Wärmebezug'!$S$42:$S$68)</f>
        <v>0</v>
      </c>
      <c r="E66" s="795">
        <f>SUMIF('2.2 Wärmebezug'!$D$42:$D$68,E$5,'2.2 Wärmebezug'!$S$42:$S$68)</f>
        <v>0</v>
      </c>
      <c r="F66" s="795">
        <f>SUMIF('2.2 Wärmebezug'!$D$42:$D$68,F$5,'2.2 Wärmebezug'!$S$42:$S$68)</f>
        <v>0</v>
      </c>
      <c r="G66" s="795">
        <f>SUMIF('2.2 Wärmebezug'!$D$42:$D$68,G$5,'2.2 Wärmebezug'!$S$42:$S$68)</f>
        <v>0</v>
      </c>
      <c r="H66" s="795">
        <f>SUMIF('2.2 Wärmebezug'!$D$42:$D$68,H$5,'2.2 Wärmebezug'!$S$42:$S$68)</f>
        <v>0</v>
      </c>
      <c r="I66" s="805">
        <f>SUM(D66:E66)</f>
        <v>0</v>
      </c>
      <c r="J66" s="527" t="e">
        <f>I66/$I$67</f>
        <v>#DIV/0!</v>
      </c>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row>
    <row r="67" spans="1:48" ht="26.25" customHeight="1" thickBot="1">
      <c r="A67" s="16"/>
      <c r="B67" s="1205"/>
      <c r="C67" s="1206"/>
      <c r="D67" s="1206"/>
      <c r="E67" s="1206"/>
      <c r="F67" s="1103"/>
      <c r="G67" s="1103"/>
      <c r="H67" s="1103"/>
      <c r="I67" s="1104">
        <f>SUM(I65:I66)</f>
        <v>0</v>
      </c>
      <c r="J67" s="1105" t="e">
        <f>SUM(J65:J66)</f>
        <v>#DIV/0!</v>
      </c>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row>
    <row r="68" spans="1:48" ht="15" thickBo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row>
    <row r="69" spans="1:48" ht="16.149999999999999" customHeight="1">
      <c r="A69" s="16"/>
      <c r="B69" s="1207" t="s">
        <v>78</v>
      </c>
      <c r="C69" s="1208"/>
      <c r="D69" s="1208"/>
      <c r="E69" s="1208"/>
      <c r="F69" s="1208"/>
      <c r="G69" s="1208"/>
      <c r="H69" s="1208"/>
      <c r="I69" s="1208"/>
      <c r="J69" s="29"/>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row>
    <row r="70" spans="1:48" ht="16.149999999999999" customHeight="1" thickBot="1">
      <c r="A70" s="16"/>
      <c r="B70" s="1209"/>
      <c r="C70" s="1210"/>
      <c r="D70" s="1210"/>
      <c r="E70" s="1210"/>
      <c r="F70" s="1210"/>
      <c r="G70" s="1210"/>
      <c r="H70" s="1210"/>
      <c r="I70" s="1210"/>
      <c r="J70" s="30"/>
      <c r="X70" s="16"/>
      <c r="Y70" s="16"/>
      <c r="Z70" s="16"/>
      <c r="AA70" s="773" t="s">
        <v>79</v>
      </c>
      <c r="AB70" s="774" t="str">
        <f>D5</f>
        <v>A</v>
      </c>
      <c r="AC70" s="773"/>
      <c r="AD70" s="774"/>
      <c r="AE70" s="16"/>
      <c r="AF70" s="16"/>
      <c r="AG70" s="16"/>
      <c r="AH70" s="16"/>
      <c r="AI70" s="16"/>
      <c r="AJ70" s="16"/>
      <c r="AK70" s="16"/>
      <c r="AL70" s="16"/>
      <c r="AM70" s="773" t="s">
        <v>79</v>
      </c>
      <c r="AN70" s="16"/>
      <c r="AO70" s="774" t="str">
        <f>E5</f>
        <v>B</v>
      </c>
      <c r="AP70" s="774"/>
      <c r="AQ70" s="16"/>
      <c r="AR70" s="16"/>
      <c r="AS70" s="16"/>
      <c r="AT70" s="16"/>
      <c r="AU70" s="16"/>
      <c r="AV70" s="16"/>
    </row>
    <row r="71" spans="1:48">
      <c r="A71" s="16"/>
      <c r="B71" s="1186" t="s">
        <v>80</v>
      </c>
      <c r="C71" s="1187"/>
      <c r="D71" s="1188" t="str">
        <f>D5</f>
        <v>A</v>
      </c>
      <c r="E71" s="1188" t="str">
        <f>E5</f>
        <v>B</v>
      </c>
      <c r="F71" s="1188" t="str">
        <f>F5</f>
        <v>C</v>
      </c>
      <c r="G71" s="1188" t="str">
        <f>G5</f>
        <v>D</v>
      </c>
      <c r="H71" s="1188" t="str">
        <f>H5</f>
        <v>E</v>
      </c>
      <c r="I71" s="1235" t="s">
        <v>55</v>
      </c>
      <c r="J71" s="1184" t="s">
        <v>81</v>
      </c>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row>
    <row r="72" spans="1:48" ht="15" thickBot="1">
      <c r="A72" s="16"/>
      <c r="B72" s="1190" t="s">
        <v>57</v>
      </c>
      <c r="C72" s="1191"/>
      <c r="D72" s="1189"/>
      <c r="E72" s="1189"/>
      <c r="F72" s="1189"/>
      <c r="G72" s="1189"/>
      <c r="H72" s="1189"/>
      <c r="I72" s="1236"/>
      <c r="J72" s="1185"/>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row>
    <row r="73" spans="1:48">
      <c r="A73" s="16"/>
      <c r="B73" s="1211" t="s">
        <v>606</v>
      </c>
      <c r="C73" s="1212"/>
      <c r="D73" s="806">
        <f>D33</f>
        <v>0</v>
      </c>
      <c r="E73" s="806">
        <f>E33</f>
        <v>0</v>
      </c>
      <c r="F73" s="806">
        <f>F33</f>
        <v>0</v>
      </c>
      <c r="G73" s="806">
        <f>G33</f>
        <v>0</v>
      </c>
      <c r="H73" s="806">
        <f>H33</f>
        <v>0</v>
      </c>
      <c r="I73" s="807">
        <f>SUM(D73:H73)</f>
        <v>0</v>
      </c>
      <c r="J73" s="769" t="e">
        <f>I73/$I$92</f>
        <v>#DIV/0!</v>
      </c>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row>
    <row r="74" spans="1:48">
      <c r="A74" s="16"/>
      <c r="B74" s="1211" t="s">
        <v>607</v>
      </c>
      <c r="C74" s="1212"/>
      <c r="D74" s="806">
        <f>D8+SUM(D36:D39)</f>
        <v>0</v>
      </c>
      <c r="E74" s="806">
        <f>E8+SUM(E36:E39)</f>
        <v>0</v>
      </c>
      <c r="F74" s="806">
        <f>F8+SUM(F36:F39)</f>
        <v>0</v>
      </c>
      <c r="G74" s="806">
        <f>G8+SUM(G36:G39)</f>
        <v>0</v>
      </c>
      <c r="H74" s="806">
        <f>H8+SUM(H36:H39)</f>
        <v>0</v>
      </c>
      <c r="I74" s="807">
        <f t="shared" ref="I74:I91" si="9">SUM(D74:H74)</f>
        <v>0</v>
      </c>
      <c r="J74" s="769" t="e">
        <f t="shared" ref="J74:J91" si="10">I74/$I$92</f>
        <v>#DIV/0!</v>
      </c>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row>
    <row r="75" spans="1:48">
      <c r="A75" s="16"/>
      <c r="B75" s="1211" t="s">
        <v>608</v>
      </c>
      <c r="C75" s="1212"/>
      <c r="D75" s="806">
        <f t="shared" ref="D75:H76" si="11">D13+D34</f>
        <v>0</v>
      </c>
      <c r="E75" s="806">
        <f t="shared" si="11"/>
        <v>0</v>
      </c>
      <c r="F75" s="806">
        <f t="shared" si="11"/>
        <v>0</v>
      </c>
      <c r="G75" s="806">
        <f t="shared" si="11"/>
        <v>0</v>
      </c>
      <c r="H75" s="806">
        <f t="shared" si="11"/>
        <v>0</v>
      </c>
      <c r="I75" s="807">
        <f t="shared" si="9"/>
        <v>0</v>
      </c>
      <c r="J75" s="769" t="e">
        <f t="shared" si="10"/>
        <v>#DIV/0!</v>
      </c>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row>
    <row r="76" spans="1:48">
      <c r="A76" s="16"/>
      <c r="B76" s="1211" t="s">
        <v>38</v>
      </c>
      <c r="C76" s="1212"/>
      <c r="D76" s="806">
        <f t="shared" si="11"/>
        <v>0</v>
      </c>
      <c r="E76" s="806">
        <f t="shared" si="11"/>
        <v>0</v>
      </c>
      <c r="F76" s="806">
        <f t="shared" si="11"/>
        <v>0</v>
      </c>
      <c r="G76" s="806">
        <f t="shared" si="11"/>
        <v>0</v>
      </c>
      <c r="H76" s="806">
        <f t="shared" si="11"/>
        <v>0</v>
      </c>
      <c r="I76" s="807">
        <f t="shared" si="9"/>
        <v>0</v>
      </c>
      <c r="J76" s="769" t="e">
        <f t="shared" si="10"/>
        <v>#DIV/0!</v>
      </c>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row>
    <row r="77" spans="1:48">
      <c r="A77" s="16"/>
      <c r="B77" s="1211" t="s">
        <v>367</v>
      </c>
      <c r="C77" s="1212"/>
      <c r="D77" s="806">
        <f>D17+D31</f>
        <v>0</v>
      </c>
      <c r="E77" s="806">
        <f>E17+E31</f>
        <v>0</v>
      </c>
      <c r="F77" s="806">
        <f>F17+F31</f>
        <v>0</v>
      </c>
      <c r="G77" s="806">
        <f>G17+G31</f>
        <v>0</v>
      </c>
      <c r="H77" s="806">
        <f>H17+H31</f>
        <v>0</v>
      </c>
      <c r="I77" s="807">
        <f t="shared" si="9"/>
        <v>0</v>
      </c>
      <c r="J77" s="769" t="e">
        <f t="shared" si="10"/>
        <v>#DIV/0!</v>
      </c>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row>
    <row r="78" spans="1:48">
      <c r="A78" s="16"/>
      <c r="B78" s="1211" t="s">
        <v>609</v>
      </c>
      <c r="C78" s="1212"/>
      <c r="D78" s="806">
        <f>D21+D32</f>
        <v>0</v>
      </c>
      <c r="E78" s="806">
        <f>E21+E32</f>
        <v>0</v>
      </c>
      <c r="F78" s="806">
        <f>F21+F32</f>
        <v>0</v>
      </c>
      <c r="G78" s="806">
        <f>G21+G32</f>
        <v>0</v>
      </c>
      <c r="H78" s="806">
        <f>H21+H32</f>
        <v>0</v>
      </c>
      <c r="I78" s="807">
        <f t="shared" si="9"/>
        <v>0</v>
      </c>
      <c r="J78" s="769" t="e">
        <f t="shared" si="10"/>
        <v>#DIV/0!</v>
      </c>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row>
    <row r="79" spans="1:48">
      <c r="A79" s="16"/>
      <c r="B79" s="1215" t="s">
        <v>610</v>
      </c>
      <c r="C79" s="1216"/>
      <c r="D79" s="806">
        <f>D24</f>
        <v>0</v>
      </c>
      <c r="E79" s="806">
        <f>E24</f>
        <v>0</v>
      </c>
      <c r="F79" s="806">
        <f>F24</f>
        <v>0</v>
      </c>
      <c r="G79" s="806">
        <f>G24</f>
        <v>0</v>
      </c>
      <c r="H79" s="806">
        <f>H24</f>
        <v>0</v>
      </c>
      <c r="I79" s="807">
        <f t="shared" si="9"/>
        <v>0</v>
      </c>
      <c r="J79" s="769" t="e">
        <f t="shared" si="10"/>
        <v>#DIV/0!</v>
      </c>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row>
    <row r="80" spans="1:48">
      <c r="A80" s="16"/>
      <c r="B80" s="1215" t="s">
        <v>174</v>
      </c>
      <c r="C80" s="1216"/>
      <c r="D80" s="806">
        <f>D29</f>
        <v>0</v>
      </c>
      <c r="E80" s="806">
        <f>E29</f>
        <v>0</v>
      </c>
      <c r="F80" s="806">
        <f>F29</f>
        <v>0</v>
      </c>
      <c r="G80" s="806">
        <f>G29</f>
        <v>0</v>
      </c>
      <c r="H80" s="806">
        <f>H29</f>
        <v>0</v>
      </c>
      <c r="I80" s="807">
        <f t="shared" si="9"/>
        <v>0</v>
      </c>
      <c r="J80" s="769" t="e">
        <f t="shared" si="10"/>
        <v>#DIV/0!</v>
      </c>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row>
    <row r="81" spans="1:48">
      <c r="A81" s="16"/>
      <c r="B81" s="1196" t="s">
        <v>611</v>
      </c>
      <c r="C81" s="1197"/>
      <c r="D81" s="806">
        <f>D40+D54</f>
        <v>0</v>
      </c>
      <c r="E81" s="806">
        <f>E40+E54</f>
        <v>0</v>
      </c>
      <c r="F81" s="806">
        <f>F40+F54</f>
        <v>0</v>
      </c>
      <c r="G81" s="806">
        <f>G40+G54</f>
        <v>0</v>
      </c>
      <c r="H81" s="806">
        <f>H40+H54</f>
        <v>0</v>
      </c>
      <c r="I81" s="807">
        <f t="shared" si="9"/>
        <v>0</v>
      </c>
      <c r="J81" s="769" t="e">
        <f t="shared" si="10"/>
        <v>#DIV/0!</v>
      </c>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row>
    <row r="82" spans="1:48">
      <c r="A82" s="16"/>
      <c r="B82" s="1213" t="s">
        <v>612</v>
      </c>
      <c r="C82" s="1214"/>
      <c r="D82" s="806">
        <f>D41</f>
        <v>0</v>
      </c>
      <c r="E82" s="806">
        <f>E41</f>
        <v>0</v>
      </c>
      <c r="F82" s="806">
        <f>F41</f>
        <v>0</v>
      </c>
      <c r="G82" s="806">
        <f>G41</f>
        <v>0</v>
      </c>
      <c r="H82" s="806">
        <f>H41</f>
        <v>0</v>
      </c>
      <c r="I82" s="807">
        <f t="shared" si="9"/>
        <v>0</v>
      </c>
      <c r="J82" s="769" t="e">
        <f t="shared" si="10"/>
        <v>#DIV/0!</v>
      </c>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row>
    <row r="83" spans="1:48">
      <c r="A83" s="16"/>
      <c r="B83" s="1213" t="s">
        <v>39</v>
      </c>
      <c r="C83" s="1214"/>
      <c r="D83" s="806">
        <f>D45</f>
        <v>0</v>
      </c>
      <c r="E83" s="806">
        <f>E45</f>
        <v>0</v>
      </c>
      <c r="F83" s="806">
        <f>F45</f>
        <v>0</v>
      </c>
      <c r="G83" s="806">
        <f>G45</f>
        <v>0</v>
      </c>
      <c r="H83" s="806">
        <f>H45</f>
        <v>0</v>
      </c>
      <c r="I83" s="807">
        <f t="shared" si="9"/>
        <v>0</v>
      </c>
      <c r="J83" s="769" t="e">
        <f t="shared" si="10"/>
        <v>#DIV/0!</v>
      </c>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row>
    <row r="84" spans="1:48">
      <c r="A84" s="16"/>
      <c r="B84" s="1196" t="s">
        <v>659</v>
      </c>
      <c r="C84" s="1197"/>
      <c r="D84" s="928">
        <f t="shared" ref="D84:H85" si="12">D52</f>
        <v>0</v>
      </c>
      <c r="E84" s="928">
        <f t="shared" si="12"/>
        <v>0</v>
      </c>
      <c r="F84" s="928">
        <f t="shared" si="12"/>
        <v>0</v>
      </c>
      <c r="G84" s="928">
        <f t="shared" si="12"/>
        <v>0</v>
      </c>
      <c r="H84" s="928">
        <f t="shared" si="12"/>
        <v>0</v>
      </c>
      <c r="I84" s="807">
        <f t="shared" si="9"/>
        <v>0</v>
      </c>
      <c r="J84" s="769" t="e">
        <f t="shared" si="10"/>
        <v>#DIV/0!</v>
      </c>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row>
    <row r="85" spans="1:48">
      <c r="A85" s="16"/>
      <c r="B85" s="1196" t="s">
        <v>263</v>
      </c>
      <c r="C85" s="1197"/>
      <c r="D85" s="928">
        <f t="shared" si="12"/>
        <v>0</v>
      </c>
      <c r="E85" s="928">
        <f t="shared" si="12"/>
        <v>0</v>
      </c>
      <c r="F85" s="928">
        <f t="shared" si="12"/>
        <v>0</v>
      </c>
      <c r="G85" s="928">
        <f t="shared" si="12"/>
        <v>0</v>
      </c>
      <c r="H85" s="928">
        <f t="shared" si="12"/>
        <v>0</v>
      </c>
      <c r="I85" s="807">
        <f t="shared" si="9"/>
        <v>0</v>
      </c>
      <c r="J85" s="769" t="e">
        <f t="shared" si="10"/>
        <v>#DIV/0!</v>
      </c>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row>
    <row r="86" spans="1:48">
      <c r="A86" s="16"/>
      <c r="B86" s="1196" t="s">
        <v>613</v>
      </c>
      <c r="C86" s="1197"/>
      <c r="D86" s="928">
        <f t="shared" ref="D86:E91" si="13">D55</f>
        <v>0</v>
      </c>
      <c r="E86" s="928">
        <f t="shared" si="13"/>
        <v>0</v>
      </c>
      <c r="F86" s="928">
        <f t="shared" ref="F86:G86" si="14">F55</f>
        <v>0</v>
      </c>
      <c r="G86" s="928">
        <f t="shared" si="14"/>
        <v>0</v>
      </c>
      <c r="H86" s="928">
        <f t="shared" ref="H86" si="15">H55</f>
        <v>0</v>
      </c>
      <c r="I86" s="807">
        <f t="shared" si="9"/>
        <v>0</v>
      </c>
      <c r="J86" s="769" t="e">
        <f t="shared" si="10"/>
        <v>#DIV/0!</v>
      </c>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row>
    <row r="87" spans="1:48">
      <c r="A87" s="16"/>
      <c r="B87" s="1196" t="s">
        <v>614</v>
      </c>
      <c r="C87" s="1197"/>
      <c r="D87" s="928">
        <f t="shared" si="13"/>
        <v>0</v>
      </c>
      <c r="E87" s="928">
        <f t="shared" si="13"/>
        <v>0</v>
      </c>
      <c r="F87" s="928">
        <f t="shared" ref="F87:G87" si="16">F56</f>
        <v>0</v>
      </c>
      <c r="G87" s="928">
        <f t="shared" si="16"/>
        <v>0</v>
      </c>
      <c r="H87" s="928">
        <f t="shared" ref="H87" si="17">H56</f>
        <v>0</v>
      </c>
      <c r="I87" s="807">
        <f t="shared" si="9"/>
        <v>0</v>
      </c>
      <c r="J87" s="769" t="e">
        <f t="shared" si="10"/>
        <v>#DIV/0!</v>
      </c>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row>
    <row r="88" spans="1:48">
      <c r="A88" s="16"/>
      <c r="B88" s="1198" t="s">
        <v>615</v>
      </c>
      <c r="C88" s="1199"/>
      <c r="D88" s="928">
        <f t="shared" si="13"/>
        <v>0</v>
      </c>
      <c r="E88" s="928">
        <f t="shared" si="13"/>
        <v>0</v>
      </c>
      <c r="F88" s="928">
        <f t="shared" ref="F88:G88" si="18">F57</f>
        <v>0</v>
      </c>
      <c r="G88" s="928">
        <f t="shared" si="18"/>
        <v>0</v>
      </c>
      <c r="H88" s="928">
        <f t="shared" ref="H88" si="19">H57</f>
        <v>0</v>
      </c>
      <c r="I88" s="807">
        <f t="shared" si="9"/>
        <v>0</v>
      </c>
      <c r="J88" s="769" t="e">
        <f t="shared" si="10"/>
        <v>#DIV/0!</v>
      </c>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row>
    <row r="89" spans="1:48">
      <c r="A89" s="16"/>
      <c r="B89" s="1196" t="s">
        <v>616</v>
      </c>
      <c r="C89" s="1197"/>
      <c r="D89" s="928">
        <f t="shared" si="13"/>
        <v>0</v>
      </c>
      <c r="E89" s="928">
        <f t="shared" si="13"/>
        <v>0</v>
      </c>
      <c r="F89" s="928">
        <f t="shared" ref="F89:G89" si="20">F58</f>
        <v>0</v>
      </c>
      <c r="G89" s="928">
        <f t="shared" si="20"/>
        <v>0</v>
      </c>
      <c r="H89" s="928">
        <f t="shared" ref="H89" si="21">H58</f>
        <v>0</v>
      </c>
      <c r="I89" s="807">
        <f t="shared" si="9"/>
        <v>0</v>
      </c>
      <c r="J89" s="769" t="e">
        <f t="shared" si="10"/>
        <v>#DIV/0!</v>
      </c>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row>
    <row r="90" spans="1:48">
      <c r="A90" s="16"/>
      <c r="B90" s="1196" t="s">
        <v>617</v>
      </c>
      <c r="C90" s="1197"/>
      <c r="D90" s="928">
        <f t="shared" si="13"/>
        <v>0</v>
      </c>
      <c r="E90" s="928">
        <f t="shared" si="13"/>
        <v>0</v>
      </c>
      <c r="F90" s="928">
        <f t="shared" ref="F90:G90" si="22">F59</f>
        <v>0</v>
      </c>
      <c r="G90" s="928">
        <f t="shared" si="22"/>
        <v>0</v>
      </c>
      <c r="H90" s="928">
        <f t="shared" ref="H90" si="23">H59</f>
        <v>0</v>
      </c>
      <c r="I90" s="807">
        <f t="shared" si="9"/>
        <v>0</v>
      </c>
      <c r="J90" s="769" t="e">
        <f t="shared" si="10"/>
        <v>#DIV/0!</v>
      </c>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row>
    <row r="91" spans="1:48" ht="15" thickBot="1">
      <c r="A91" s="16"/>
      <c r="B91" s="1196" t="s">
        <v>618</v>
      </c>
      <c r="C91" s="1197"/>
      <c r="D91" s="928">
        <f t="shared" si="13"/>
        <v>0</v>
      </c>
      <c r="E91" s="928">
        <f t="shared" si="13"/>
        <v>0</v>
      </c>
      <c r="F91" s="928">
        <f t="shared" ref="F91:G91" si="24">F60</f>
        <v>0</v>
      </c>
      <c r="G91" s="928">
        <f t="shared" si="24"/>
        <v>0</v>
      </c>
      <c r="H91" s="928">
        <f t="shared" ref="H91" si="25">H60</f>
        <v>0</v>
      </c>
      <c r="I91" s="807">
        <f t="shared" si="9"/>
        <v>0</v>
      </c>
      <c r="J91" s="769" t="e">
        <f t="shared" si="10"/>
        <v>#DIV/0!</v>
      </c>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row>
    <row r="92" spans="1:48" ht="23.25" customHeight="1" thickBot="1">
      <c r="A92" s="16"/>
      <c r="B92" s="1237" t="s">
        <v>82</v>
      </c>
      <c r="C92" s="1238"/>
      <c r="D92" s="678">
        <f t="shared" ref="D92:G92" si="26">SUM(D73:D91)</f>
        <v>0</v>
      </c>
      <c r="E92" s="678">
        <f t="shared" si="26"/>
        <v>0</v>
      </c>
      <c r="F92" s="678">
        <f t="shared" si="26"/>
        <v>0</v>
      </c>
      <c r="G92" s="678">
        <f t="shared" si="26"/>
        <v>0</v>
      </c>
      <c r="H92" s="678">
        <f>SUM(H73:H91)</f>
        <v>0</v>
      </c>
      <c r="I92" s="678">
        <f>SUM(I73:I91)</f>
        <v>0</v>
      </c>
      <c r="J92" s="679" t="e">
        <f>SUM(J73:J91)</f>
        <v>#DIV/0!</v>
      </c>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row>
    <row r="93" spans="1:48" ht="15" thickBot="1">
      <c r="A93" s="16"/>
      <c r="B93" s="16"/>
      <c r="C93" s="16"/>
      <c r="D93" s="16"/>
      <c r="E93" s="16"/>
      <c r="F93" s="16"/>
      <c r="G93" s="16"/>
      <c r="H93" s="16"/>
      <c r="I93" s="16"/>
      <c r="J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row>
    <row r="94" spans="1:48" ht="15.75">
      <c r="A94" s="16"/>
      <c r="B94" s="1233" t="s">
        <v>41</v>
      </c>
      <c r="C94" s="1234"/>
      <c r="D94" s="929" t="s">
        <v>30</v>
      </c>
      <c r="E94" s="930"/>
      <c r="F94" s="930"/>
      <c r="G94" s="930"/>
      <c r="H94" s="930"/>
      <c r="I94" s="931"/>
      <c r="J94" s="932"/>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row>
    <row r="95" spans="1:48" ht="15.75">
      <c r="A95" s="16"/>
      <c r="B95" s="1229" t="s">
        <v>83</v>
      </c>
      <c r="C95" s="1230"/>
      <c r="D95" s="808" t="str">
        <f>D5</f>
        <v>A</v>
      </c>
      <c r="E95" s="808" t="str">
        <f>E5</f>
        <v>B</v>
      </c>
      <c r="F95" s="808" t="str">
        <f>F5</f>
        <v>C</v>
      </c>
      <c r="G95" s="808" t="str">
        <f>G5</f>
        <v>D</v>
      </c>
      <c r="H95" s="808" t="str">
        <f>H5</f>
        <v>E</v>
      </c>
      <c r="I95" s="16"/>
      <c r="J95" s="933"/>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row>
    <row r="96" spans="1:48">
      <c r="A96" s="16"/>
      <c r="B96" s="1231" t="s">
        <v>42</v>
      </c>
      <c r="C96" s="1232"/>
      <c r="D96" s="800">
        <f>SUMIF('2.1 Stromverbrauch'!$D$10:$D$35,D$5,'2.1 Stromverbrauch'!$T$10:$T$35)</f>
        <v>0</v>
      </c>
      <c r="E96" s="800">
        <f>SUMIF('2.1 Stromverbrauch'!$D$10:$D$35,E$5,'2.1 Stromverbrauch'!$T$10:$T$35)</f>
        <v>0</v>
      </c>
      <c r="F96" s="800">
        <f>SUMIF('2.1 Stromverbrauch'!$D$10:$D$35,F$5,'2.1 Stromverbrauch'!$T$10:$T$35)</f>
        <v>0</v>
      </c>
      <c r="G96" s="800">
        <f>SUMIF('2.1 Stromverbrauch'!$D$10:$D$35,G$5,'2.1 Stromverbrauch'!$T$10:$T$35)</f>
        <v>0</v>
      </c>
      <c r="H96" s="800">
        <f>SUMIF('2.1 Stromverbrauch'!$D$10:$D$35,H$5,'2.1 Stromverbrauch'!$T$10:$T$35)</f>
        <v>0</v>
      </c>
      <c r="I96" s="809">
        <f>SUM(D96:H96)</f>
        <v>0</v>
      </c>
      <c r="J96" s="933"/>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row>
    <row r="97" spans="1:48">
      <c r="A97" s="16"/>
      <c r="B97" s="1231" t="s">
        <v>43</v>
      </c>
      <c r="C97" s="1232"/>
      <c r="D97" s="800">
        <f>SUMIF('2.1 Stromverbrauch'!$D$10:$D$35,D$5,'2.1 Stromverbrauch'!$P$10:$P$35)</f>
        <v>0</v>
      </c>
      <c r="E97" s="800">
        <f>SUMIF('2.1 Stromverbrauch'!$D$10:$D$35,E$5,'2.1 Stromverbrauch'!$P$10:$P$35)</f>
        <v>0</v>
      </c>
      <c r="F97" s="800">
        <f>SUMIF('2.1 Stromverbrauch'!$D$10:$D$35,F$5,'2.1 Stromverbrauch'!$P$10:$P$35)</f>
        <v>0</v>
      </c>
      <c r="G97" s="800">
        <f>SUMIF('2.1 Stromverbrauch'!$D$10:$D$35,G$5,'2.1 Stromverbrauch'!$P$10:$P$35)</f>
        <v>0</v>
      </c>
      <c r="H97" s="800">
        <f>SUMIF('2.1 Stromverbrauch'!$D$10:$D$35,H$5,'2.1 Stromverbrauch'!$P$10:$P$35)</f>
        <v>0</v>
      </c>
      <c r="I97" s="809">
        <f>SUM(D97:H97)</f>
        <v>0</v>
      </c>
      <c r="J97" s="933"/>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row>
    <row r="98" spans="1:48" ht="20.25">
      <c r="A98" s="16"/>
      <c r="B98" s="1229"/>
      <c r="C98" s="1230"/>
      <c r="D98" s="810" t="s">
        <v>32</v>
      </c>
      <c r="E98" s="934"/>
      <c r="F98" s="934"/>
      <c r="G98" s="934"/>
      <c r="H98" s="934"/>
      <c r="I98" s="16"/>
      <c r="J98" s="933"/>
      <c r="X98" s="16"/>
      <c r="Y98" s="776"/>
      <c r="Z98" s="16"/>
      <c r="AA98" s="16"/>
      <c r="AB98" s="16"/>
      <c r="AC98" s="16"/>
      <c r="AD98" s="16"/>
      <c r="AE98" s="16"/>
      <c r="AF98" s="16"/>
      <c r="AG98" s="16"/>
      <c r="AH98" s="16"/>
      <c r="AI98" s="16"/>
      <c r="AJ98" s="16"/>
      <c r="AK98" s="16"/>
      <c r="AL98" s="16"/>
      <c r="AM98" s="16"/>
      <c r="AN98" s="16"/>
      <c r="AO98" s="16"/>
      <c r="AP98" s="16"/>
      <c r="AQ98" s="16"/>
      <c r="AR98" s="16"/>
      <c r="AS98" s="16"/>
      <c r="AT98" s="16"/>
      <c r="AU98" s="16"/>
      <c r="AV98" s="16"/>
    </row>
    <row r="99" spans="1:48">
      <c r="A99" s="16"/>
      <c r="B99" s="1231" t="s">
        <v>42</v>
      </c>
      <c r="C99" s="1232"/>
      <c r="D99" s="800">
        <f>SUMIF('2.1 Stromverbrauch'!$D$10:$D$35,D$5,'2.1 Stromverbrauch'!$U$10:$U$35)</f>
        <v>0</v>
      </c>
      <c r="E99" s="800">
        <f>SUMIF('2.1 Stromverbrauch'!$D$10:$D$35,E$5,'2.1 Stromverbrauch'!$U$10:$U$35)</f>
        <v>0</v>
      </c>
      <c r="F99" s="800">
        <f>SUMIF('2.1 Stromverbrauch'!$D$10:$D$35,F$5,'2.1 Stromverbrauch'!$U$10:$U$35)</f>
        <v>0</v>
      </c>
      <c r="G99" s="800">
        <f>SUMIF('2.1 Stromverbrauch'!$D$10:$D$35,G$5,'2.1 Stromverbrauch'!$U$10:$U$35)</f>
        <v>0</v>
      </c>
      <c r="H99" s="800">
        <f>SUMIF('2.1 Stromverbrauch'!$D$10:$D$35,H$5,'2.1 Stromverbrauch'!$U$10:$U$35)</f>
        <v>0</v>
      </c>
      <c r="I99" s="809">
        <f>SUM(D99:H99)</f>
        <v>0</v>
      </c>
      <c r="J99" s="933"/>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row>
    <row r="100" spans="1:48">
      <c r="A100" s="16"/>
      <c r="B100" s="1231" t="s">
        <v>43</v>
      </c>
      <c r="C100" s="1232"/>
      <c r="D100" s="800">
        <f>SUMIF('2.1 Stromverbrauch'!$D$10:$D$35,D$5,'2.1 Stromverbrauch'!$Q$10:$Q$35)</f>
        <v>0</v>
      </c>
      <c r="E100" s="800">
        <f>SUMIF('2.1 Stromverbrauch'!$D$10:$D$35,E$5,'2.1 Stromverbrauch'!$Q$10:$Q$35)</f>
        <v>0</v>
      </c>
      <c r="F100" s="800">
        <f>SUMIF('2.1 Stromverbrauch'!$D$10:$D$35,F$5,'2.1 Stromverbrauch'!$Q$10:$Q$35)</f>
        <v>0</v>
      </c>
      <c r="G100" s="800">
        <f>SUMIF('2.1 Stromverbrauch'!$D$10:$D$35,G$5,'2.1 Stromverbrauch'!$Q$10:$Q$35)</f>
        <v>0</v>
      </c>
      <c r="H100" s="800">
        <f>SUMIF('2.1 Stromverbrauch'!$D$10:$D$35,H$5,'2.1 Stromverbrauch'!$Q$10:$Q$35)</f>
        <v>0</v>
      </c>
      <c r="I100" s="809">
        <f>SUM(D100:H100)</f>
        <v>0</v>
      </c>
      <c r="J100" s="933"/>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row>
    <row r="101" spans="1:48" ht="15.75">
      <c r="A101" s="16"/>
      <c r="B101" s="1229"/>
      <c r="C101" s="1230"/>
      <c r="D101" s="811" t="s">
        <v>84</v>
      </c>
      <c r="E101" s="934"/>
      <c r="F101" s="934"/>
      <c r="G101" s="934"/>
      <c r="H101" s="934"/>
      <c r="I101" s="16"/>
      <c r="J101" s="933"/>
      <c r="X101" s="16"/>
      <c r="Y101" s="16"/>
      <c r="Z101" s="16"/>
      <c r="AC101" s="773"/>
      <c r="AD101" s="774"/>
      <c r="AE101" s="16"/>
      <c r="AF101" s="16"/>
      <c r="AG101" s="16"/>
      <c r="AH101" s="16"/>
      <c r="AI101" s="16"/>
      <c r="AJ101" s="16"/>
      <c r="AK101" s="16"/>
      <c r="AL101" s="16"/>
      <c r="AP101" s="774"/>
      <c r="AQ101" s="16"/>
      <c r="AR101" s="16"/>
      <c r="AS101" s="16"/>
      <c r="AT101" s="16"/>
      <c r="AU101" s="16"/>
      <c r="AV101" s="16"/>
    </row>
    <row r="102" spans="1:48">
      <c r="A102" s="16"/>
      <c r="B102" s="1231" t="s">
        <v>42</v>
      </c>
      <c r="C102" s="1232"/>
      <c r="D102" s="800">
        <f>D96+D99</f>
        <v>0</v>
      </c>
      <c r="E102" s="800">
        <f t="shared" ref="E102:F102" si="27">E96+E99</f>
        <v>0</v>
      </c>
      <c r="F102" s="800">
        <f t="shared" si="27"/>
        <v>0</v>
      </c>
      <c r="G102" s="800">
        <f t="shared" ref="G102:H102" si="28">G96+G99</f>
        <v>0</v>
      </c>
      <c r="H102" s="800">
        <f t="shared" si="28"/>
        <v>0</v>
      </c>
      <c r="I102" s="809">
        <f>SUM(D102:H102)</f>
        <v>0</v>
      </c>
      <c r="J102" s="933"/>
    </row>
    <row r="103" spans="1:48" ht="15" thickBot="1">
      <c r="A103" s="16"/>
      <c r="B103" s="1231" t="s">
        <v>43</v>
      </c>
      <c r="C103" s="1232"/>
      <c r="D103" s="800">
        <f>D97+D100</f>
        <v>0</v>
      </c>
      <c r="E103" s="800">
        <f>E97+E100</f>
        <v>0</v>
      </c>
      <c r="F103" s="800">
        <f>F97+F100</f>
        <v>0</v>
      </c>
      <c r="G103" s="800">
        <f>G97+G100</f>
        <v>0</v>
      </c>
      <c r="H103" s="800">
        <f>H97+H100</f>
        <v>0</v>
      </c>
      <c r="I103" s="809">
        <f>SUM(D103:H103)</f>
        <v>0</v>
      </c>
      <c r="J103" s="933"/>
    </row>
    <row r="104" spans="1:48" ht="19.5" thickBot="1">
      <c r="A104" s="16"/>
      <c r="B104" s="1227" t="s">
        <v>44</v>
      </c>
      <c r="C104" s="1228"/>
      <c r="D104" s="1228"/>
      <c r="E104" s="1228"/>
      <c r="F104" s="948"/>
      <c r="G104" s="948"/>
      <c r="H104" s="948"/>
      <c r="I104" s="143">
        <f>I103-I102</f>
        <v>0</v>
      </c>
      <c r="J104" s="144" t="s">
        <v>85</v>
      </c>
    </row>
    <row r="105" spans="1:48" ht="24" customHeight="1">
      <c r="A105" s="16"/>
      <c r="B105" s="772" t="s">
        <v>45</v>
      </c>
      <c r="C105" s="16"/>
      <c r="D105" s="16"/>
      <c r="E105" s="16"/>
      <c r="F105" s="16"/>
      <c r="G105" s="16"/>
      <c r="H105" s="16"/>
      <c r="I105" s="16"/>
      <c r="J105" s="16"/>
    </row>
    <row r="108" spans="1:48" ht="14.25" customHeight="1">
      <c r="X108" s="16"/>
      <c r="Y108" s="16"/>
      <c r="Z108" s="16"/>
      <c r="AA108" s="773" t="s">
        <v>79</v>
      </c>
      <c r="AB108" s="774" t="str">
        <f>F5</f>
        <v>C</v>
      </c>
      <c r="AC108" s="16"/>
      <c r="AD108" s="16"/>
      <c r="AE108" s="16"/>
      <c r="AF108" s="16"/>
      <c r="AG108" s="16"/>
      <c r="AH108" s="16"/>
      <c r="AI108" s="16"/>
      <c r="AJ108" s="16"/>
      <c r="AK108" s="16"/>
      <c r="AL108" s="16"/>
      <c r="AM108" s="773" t="s">
        <v>79</v>
      </c>
      <c r="AN108" s="16"/>
      <c r="AO108" s="774" t="str">
        <f>G5</f>
        <v>D</v>
      </c>
      <c r="AP108" s="16"/>
      <c r="AQ108" s="16"/>
      <c r="AR108" s="16"/>
      <c r="AS108" s="16"/>
      <c r="AT108" s="16"/>
      <c r="AU108" s="16"/>
      <c r="AV108" s="16"/>
    </row>
    <row r="109" spans="1:48" ht="14.25" customHeight="1">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row>
    <row r="110" spans="1:48" ht="14.25" customHeight="1">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row>
    <row r="111" spans="1:48" ht="14.25" customHeight="1">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row>
    <row r="112" spans="1:48" ht="14.25" customHeight="1">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row>
    <row r="113" spans="24:48" ht="14.25" customHeight="1">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row>
    <row r="114" spans="24:48" ht="14.25" customHeight="1">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row>
    <row r="115" spans="24:48" ht="14.25" customHeight="1">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row>
    <row r="116" spans="24:48" ht="14.25" customHeight="1">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row>
    <row r="117" spans="24:48" ht="14.25" customHeight="1">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row>
    <row r="118" spans="24:48" ht="14.25" customHeight="1">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row>
    <row r="119" spans="24:48" ht="14.25" customHeight="1">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row>
    <row r="120" spans="24:48" ht="14.25" customHeight="1">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row>
    <row r="121" spans="24:48" ht="14.25" customHeight="1">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row>
    <row r="122" spans="24:48" ht="14.25" customHeight="1">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row>
    <row r="123" spans="24:48" ht="14.25" customHeight="1">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row>
    <row r="124" spans="24:48" ht="14.25" customHeight="1">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row>
    <row r="125" spans="24:48" ht="14.25" customHeight="1">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row>
    <row r="126" spans="24:48" ht="14.25" customHeight="1">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row>
    <row r="127" spans="24:48" ht="14.25" customHeight="1">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row>
    <row r="128" spans="24:48" ht="14.25" customHeight="1">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row>
    <row r="129" spans="24:48" ht="14.25" customHeight="1">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row>
    <row r="130" spans="24:48" ht="14.25" customHeight="1">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row>
    <row r="131" spans="24:48" ht="14.25" customHeight="1">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row>
    <row r="132" spans="24:48" ht="14.25" customHeight="1">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row>
    <row r="133" spans="24:48" ht="14.25" customHeight="1">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row>
    <row r="134" spans="24:48" ht="14.25" customHeight="1">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row>
    <row r="135" spans="24:48" ht="14.25" customHeight="1">
      <c r="X135" s="16"/>
      <c r="Y135" s="77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row>
    <row r="136" spans="24:48" ht="14.25" customHeight="1">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row>
    <row r="149" spans="24:35" ht="14.25" customHeight="1">
      <c r="X149" s="16"/>
      <c r="Y149" s="16"/>
      <c r="Z149" s="16"/>
      <c r="AA149" s="773" t="s">
        <v>79</v>
      </c>
      <c r="AB149" s="774" t="str">
        <f>H5</f>
        <v>E</v>
      </c>
      <c r="AC149" s="16"/>
      <c r="AD149" s="16"/>
      <c r="AE149" s="16"/>
      <c r="AF149" s="16"/>
      <c r="AG149" s="16"/>
      <c r="AH149" s="16"/>
      <c r="AI149" s="16"/>
    </row>
    <row r="150" spans="24:35" ht="14.25" customHeight="1">
      <c r="X150" s="16"/>
      <c r="Y150" s="16"/>
      <c r="Z150" s="16"/>
      <c r="AA150" s="16"/>
      <c r="AB150" s="16"/>
      <c r="AC150" s="16"/>
      <c r="AD150" s="16"/>
      <c r="AE150" s="16"/>
      <c r="AF150" s="16"/>
      <c r="AG150" s="16"/>
      <c r="AH150" s="16"/>
      <c r="AI150" s="16"/>
    </row>
    <row r="151" spans="24:35" ht="14.25" customHeight="1">
      <c r="X151" s="16"/>
      <c r="Y151" s="16"/>
      <c r="Z151" s="16"/>
      <c r="AA151" s="16"/>
      <c r="AB151" s="16"/>
      <c r="AC151" s="16"/>
      <c r="AD151" s="16"/>
      <c r="AE151" s="16"/>
      <c r="AF151" s="16"/>
      <c r="AG151" s="16"/>
      <c r="AH151" s="16"/>
      <c r="AI151" s="16"/>
    </row>
    <row r="152" spans="24:35" ht="14.25" customHeight="1">
      <c r="X152" s="16"/>
      <c r="Y152" s="16"/>
      <c r="Z152" s="16"/>
      <c r="AA152" s="16"/>
      <c r="AB152" s="16"/>
      <c r="AC152" s="16"/>
      <c r="AD152" s="16"/>
      <c r="AE152" s="16"/>
      <c r="AF152" s="16"/>
      <c r="AG152" s="16"/>
      <c r="AH152" s="16"/>
      <c r="AI152" s="16"/>
    </row>
    <row r="153" spans="24:35" ht="14.25" customHeight="1">
      <c r="X153" s="16"/>
      <c r="Y153" s="16"/>
      <c r="Z153" s="16"/>
      <c r="AA153" s="16"/>
      <c r="AB153" s="16"/>
      <c r="AC153" s="16"/>
      <c r="AD153" s="16"/>
      <c r="AE153" s="16"/>
      <c r="AF153" s="16"/>
      <c r="AG153" s="16"/>
      <c r="AH153" s="16"/>
      <c r="AI153" s="16"/>
    </row>
    <row r="154" spans="24:35" ht="14.25" customHeight="1">
      <c r="X154" s="16"/>
      <c r="Y154" s="16"/>
      <c r="Z154" s="16"/>
      <c r="AA154" s="16"/>
      <c r="AB154" s="16"/>
      <c r="AC154" s="16"/>
      <c r="AD154" s="16"/>
      <c r="AE154" s="16"/>
      <c r="AF154" s="16"/>
      <c r="AG154" s="16"/>
      <c r="AH154" s="16"/>
      <c r="AI154" s="16"/>
    </row>
    <row r="155" spans="24:35" ht="14.25" customHeight="1">
      <c r="X155" s="16"/>
      <c r="Y155" s="16"/>
      <c r="Z155" s="16"/>
      <c r="AA155" s="16"/>
      <c r="AB155" s="16"/>
      <c r="AC155" s="16"/>
      <c r="AD155" s="16"/>
      <c r="AE155" s="16"/>
      <c r="AF155" s="16"/>
      <c r="AG155" s="16"/>
      <c r="AH155" s="16"/>
      <c r="AI155" s="16"/>
    </row>
    <row r="156" spans="24:35" ht="14.25" customHeight="1">
      <c r="X156" s="16"/>
      <c r="Y156" s="16"/>
      <c r="Z156" s="16"/>
      <c r="AA156" s="16"/>
      <c r="AB156" s="16"/>
      <c r="AC156" s="16"/>
      <c r="AD156" s="16"/>
      <c r="AE156" s="16"/>
      <c r="AF156" s="16"/>
      <c r="AG156" s="16"/>
      <c r="AH156" s="16"/>
      <c r="AI156" s="16"/>
    </row>
    <row r="157" spans="24:35" ht="14.25" customHeight="1">
      <c r="X157" s="16"/>
      <c r="Y157" s="16"/>
      <c r="Z157" s="16"/>
      <c r="AA157" s="16"/>
      <c r="AB157" s="16"/>
      <c r="AC157" s="16"/>
      <c r="AD157" s="16"/>
      <c r="AE157" s="16"/>
      <c r="AF157" s="16"/>
      <c r="AG157" s="16"/>
      <c r="AH157" s="16"/>
      <c r="AI157" s="16"/>
    </row>
    <row r="158" spans="24:35" ht="14.25" customHeight="1">
      <c r="X158" s="16"/>
      <c r="Y158" s="16"/>
      <c r="Z158" s="16"/>
      <c r="AA158" s="16"/>
      <c r="AB158" s="16"/>
      <c r="AC158" s="16"/>
      <c r="AD158" s="16"/>
      <c r="AE158" s="16"/>
      <c r="AF158" s="16"/>
      <c r="AG158" s="16"/>
      <c r="AH158" s="16"/>
      <c r="AI158" s="16"/>
    </row>
    <row r="159" spans="24:35" ht="14.25" customHeight="1">
      <c r="X159" s="16"/>
      <c r="Y159" s="16"/>
      <c r="Z159" s="16"/>
      <c r="AA159" s="16"/>
      <c r="AB159" s="16"/>
      <c r="AC159" s="16"/>
      <c r="AD159" s="16"/>
      <c r="AE159" s="16"/>
      <c r="AF159" s="16"/>
      <c r="AG159" s="16"/>
      <c r="AH159" s="16"/>
      <c r="AI159" s="16"/>
    </row>
    <row r="160" spans="24:35" ht="14.25" customHeight="1">
      <c r="X160" s="16"/>
      <c r="Y160" s="16"/>
      <c r="Z160" s="16"/>
      <c r="AA160" s="16"/>
      <c r="AB160" s="16"/>
      <c r="AC160" s="16"/>
      <c r="AD160" s="16"/>
      <c r="AE160" s="16"/>
      <c r="AF160" s="16"/>
      <c r="AG160" s="16"/>
      <c r="AH160" s="16"/>
      <c r="AI160" s="16"/>
    </row>
    <row r="161" spans="24:35" ht="14.25" customHeight="1">
      <c r="X161" s="16"/>
      <c r="Y161" s="16"/>
      <c r="Z161" s="16"/>
      <c r="AA161" s="16"/>
      <c r="AB161" s="16"/>
      <c r="AC161" s="16"/>
      <c r="AD161" s="16"/>
      <c r="AE161" s="16"/>
      <c r="AF161" s="16"/>
      <c r="AG161" s="16"/>
      <c r="AH161" s="16"/>
      <c r="AI161" s="16"/>
    </row>
    <row r="162" spans="24:35" ht="14.25" customHeight="1">
      <c r="X162" s="16"/>
      <c r="Y162" s="16"/>
      <c r="Z162" s="16"/>
      <c r="AA162" s="16"/>
      <c r="AB162" s="16"/>
      <c r="AC162" s="16"/>
      <c r="AD162" s="16"/>
      <c r="AE162" s="16"/>
      <c r="AF162" s="16"/>
      <c r="AG162" s="16"/>
      <c r="AH162" s="16"/>
      <c r="AI162" s="16"/>
    </row>
    <row r="163" spans="24:35" ht="14.25" customHeight="1">
      <c r="X163" s="16"/>
      <c r="Y163" s="16"/>
      <c r="Z163" s="16"/>
      <c r="AA163" s="16"/>
      <c r="AB163" s="16"/>
      <c r="AC163" s="16"/>
      <c r="AD163" s="16"/>
      <c r="AE163" s="16"/>
      <c r="AF163" s="16"/>
      <c r="AG163" s="16"/>
      <c r="AH163" s="16"/>
      <c r="AI163" s="16"/>
    </row>
    <row r="164" spans="24:35" ht="14.25" customHeight="1">
      <c r="X164" s="16"/>
      <c r="Y164" s="16"/>
      <c r="Z164" s="16"/>
      <c r="AA164" s="16"/>
      <c r="AB164" s="16"/>
      <c r="AC164" s="16"/>
      <c r="AD164" s="16"/>
      <c r="AE164" s="16"/>
      <c r="AF164" s="16"/>
      <c r="AG164" s="16"/>
      <c r="AH164" s="16"/>
      <c r="AI164" s="16"/>
    </row>
    <row r="165" spans="24:35" ht="14.25" customHeight="1">
      <c r="X165" s="16"/>
      <c r="Y165" s="16"/>
      <c r="Z165" s="16"/>
      <c r="AA165" s="16"/>
      <c r="AB165" s="16"/>
      <c r="AC165" s="16"/>
      <c r="AD165" s="16"/>
      <c r="AE165" s="16"/>
      <c r="AF165" s="16"/>
      <c r="AG165" s="16"/>
      <c r="AH165" s="16"/>
      <c r="AI165" s="16"/>
    </row>
    <row r="166" spans="24:35" ht="14.25" customHeight="1">
      <c r="X166" s="16"/>
      <c r="Y166" s="16"/>
      <c r="Z166" s="16"/>
      <c r="AA166" s="16"/>
      <c r="AB166" s="16"/>
      <c r="AC166" s="16"/>
      <c r="AD166" s="16"/>
      <c r="AE166" s="16"/>
      <c r="AF166" s="16"/>
      <c r="AG166" s="16"/>
      <c r="AH166" s="16"/>
      <c r="AI166" s="16"/>
    </row>
    <row r="167" spans="24:35" ht="14.25" customHeight="1">
      <c r="X167" s="16"/>
      <c r="Y167" s="16"/>
      <c r="Z167" s="16"/>
      <c r="AA167" s="16"/>
      <c r="AB167" s="16"/>
      <c r="AC167" s="16"/>
      <c r="AD167" s="16"/>
      <c r="AE167" s="16"/>
      <c r="AF167" s="16"/>
      <c r="AG167" s="16"/>
      <c r="AH167" s="16"/>
      <c r="AI167" s="16"/>
    </row>
    <row r="168" spans="24:35" ht="14.25" customHeight="1">
      <c r="X168" s="16"/>
      <c r="Y168" s="16"/>
      <c r="Z168" s="16"/>
      <c r="AA168" s="16"/>
      <c r="AB168" s="16"/>
      <c r="AC168" s="16"/>
      <c r="AD168" s="16"/>
      <c r="AE168" s="16"/>
      <c r="AF168" s="16"/>
      <c r="AG168" s="16"/>
      <c r="AH168" s="16"/>
      <c r="AI168" s="16"/>
    </row>
    <row r="169" spans="24:35" ht="14.25" customHeight="1">
      <c r="X169" s="16"/>
      <c r="Y169" s="16"/>
      <c r="Z169" s="16"/>
      <c r="AA169" s="16"/>
      <c r="AB169" s="16"/>
      <c r="AC169" s="16"/>
      <c r="AD169" s="16"/>
      <c r="AE169" s="16"/>
      <c r="AF169" s="16"/>
      <c r="AG169" s="16"/>
      <c r="AH169" s="16"/>
      <c r="AI169" s="16"/>
    </row>
    <row r="170" spans="24:35" ht="14.25" customHeight="1">
      <c r="X170" s="16"/>
      <c r="Y170" s="16"/>
      <c r="Z170" s="16"/>
      <c r="AA170" s="16"/>
      <c r="AB170" s="16"/>
      <c r="AC170" s="16"/>
      <c r="AD170" s="16"/>
      <c r="AE170" s="16"/>
      <c r="AF170" s="16"/>
      <c r="AG170" s="16"/>
      <c r="AH170" s="16"/>
      <c r="AI170" s="16"/>
    </row>
    <row r="171" spans="24:35" ht="14.25" customHeight="1">
      <c r="X171" s="16"/>
      <c r="Y171" s="16"/>
      <c r="Z171" s="16"/>
      <c r="AA171" s="16"/>
      <c r="AB171" s="16"/>
      <c r="AC171" s="16"/>
      <c r="AD171" s="16"/>
      <c r="AE171" s="16"/>
      <c r="AF171" s="16"/>
      <c r="AG171" s="16"/>
      <c r="AH171" s="16"/>
      <c r="AI171" s="16"/>
    </row>
    <row r="172" spans="24:35" ht="14.25" customHeight="1">
      <c r="X172" s="16"/>
      <c r="Y172" s="16"/>
      <c r="Z172" s="16"/>
      <c r="AA172" s="16"/>
      <c r="AB172" s="16"/>
      <c r="AC172" s="16"/>
      <c r="AD172" s="16"/>
      <c r="AE172" s="16"/>
      <c r="AF172" s="16"/>
      <c r="AG172" s="16"/>
      <c r="AH172" s="16"/>
      <c r="AI172" s="16"/>
    </row>
    <row r="173" spans="24:35" ht="14.25" customHeight="1">
      <c r="X173" s="16"/>
      <c r="Y173" s="16"/>
      <c r="Z173" s="16"/>
      <c r="AA173" s="16"/>
      <c r="AB173" s="16"/>
      <c r="AC173" s="16"/>
      <c r="AD173" s="16"/>
      <c r="AE173" s="16"/>
      <c r="AF173" s="16"/>
      <c r="AG173" s="16"/>
      <c r="AH173" s="16"/>
      <c r="AI173" s="16"/>
    </row>
    <row r="174" spans="24:35" ht="14.25" customHeight="1">
      <c r="X174" s="16"/>
      <c r="Y174" s="16"/>
      <c r="Z174" s="16"/>
      <c r="AA174" s="16"/>
      <c r="AB174" s="16"/>
      <c r="AC174" s="16"/>
      <c r="AD174" s="16"/>
      <c r="AE174" s="16"/>
      <c r="AF174" s="16"/>
      <c r="AG174" s="16"/>
      <c r="AH174" s="16"/>
      <c r="AI174" s="16"/>
    </row>
    <row r="175" spans="24:35" ht="14.25" customHeight="1">
      <c r="X175" s="16"/>
      <c r="Y175" s="16"/>
      <c r="Z175" s="16"/>
      <c r="AA175" s="16"/>
      <c r="AB175" s="16"/>
      <c r="AC175" s="16"/>
      <c r="AD175" s="16"/>
      <c r="AE175" s="16"/>
      <c r="AF175" s="16"/>
      <c r="AG175" s="16"/>
      <c r="AH175" s="16"/>
      <c r="AI175" s="16"/>
    </row>
    <row r="176" spans="24:35" ht="14.25" customHeight="1">
      <c r="X176" s="16"/>
      <c r="Y176" s="776"/>
      <c r="Z176" s="16"/>
      <c r="AA176" s="16"/>
      <c r="AB176" s="16"/>
      <c r="AC176" s="16"/>
      <c r="AD176" s="16"/>
      <c r="AE176" s="16"/>
      <c r="AF176" s="16"/>
      <c r="AG176" s="16"/>
      <c r="AH176" s="16"/>
      <c r="AI176" s="16"/>
    </row>
  </sheetData>
  <sheetProtection sheet="1" objects="1" scenarios="1"/>
  <mergeCells count="111">
    <mergeCell ref="B24:C24"/>
    <mergeCell ref="B23:I23"/>
    <mergeCell ref="B31:C31"/>
    <mergeCell ref="B32:C32"/>
    <mergeCell ref="B37:C37"/>
    <mergeCell ref="J5:J6"/>
    <mergeCell ref="B6:C6"/>
    <mergeCell ref="B7:I7"/>
    <mergeCell ref="B13:C13"/>
    <mergeCell ref="B9:C9"/>
    <mergeCell ref="B10:C10"/>
    <mergeCell ref="B11:C11"/>
    <mergeCell ref="B12:C12"/>
    <mergeCell ref="B8:C8"/>
    <mergeCell ref="B15:H15"/>
    <mergeCell ref="B22:H22"/>
    <mergeCell ref="B25:C25"/>
    <mergeCell ref="B26:C26"/>
    <mergeCell ref="F5:F6"/>
    <mergeCell ref="G5:G6"/>
    <mergeCell ref="H5:H6"/>
    <mergeCell ref="B19:C19"/>
    <mergeCell ref="B14:C14"/>
    <mergeCell ref="B29:C29"/>
    <mergeCell ref="B16:I16"/>
    <mergeCell ref="B36:C36"/>
    <mergeCell ref="B104:E104"/>
    <mergeCell ref="B98:C98"/>
    <mergeCell ref="B99:C99"/>
    <mergeCell ref="B100:C100"/>
    <mergeCell ref="B94:C94"/>
    <mergeCell ref="B95:C95"/>
    <mergeCell ref="B96:C96"/>
    <mergeCell ref="B97:C97"/>
    <mergeCell ref="B101:C101"/>
    <mergeCell ref="B102:C102"/>
    <mergeCell ref="B103:C103"/>
    <mergeCell ref="B73:C73"/>
    <mergeCell ref="I71:I72"/>
    <mergeCell ref="B76:C76"/>
    <mergeCell ref="B78:C78"/>
    <mergeCell ref="B81:C81"/>
    <mergeCell ref="B82:C82"/>
    <mergeCell ref="B92:C92"/>
    <mergeCell ref="B27:C27"/>
    <mergeCell ref="B28:C28"/>
    <mergeCell ref="B91:C91"/>
    <mergeCell ref="B88:C88"/>
    <mergeCell ref="B3:I4"/>
    <mergeCell ref="B5:C5"/>
    <mergeCell ref="D5:D6"/>
    <mergeCell ref="E5:E6"/>
    <mergeCell ref="I5:I6"/>
    <mergeCell ref="B56:C56"/>
    <mergeCell ref="B33:C33"/>
    <mergeCell ref="B52:C52"/>
    <mergeCell ref="B21:C21"/>
    <mergeCell ref="B35:C35"/>
    <mergeCell ref="B34:C34"/>
    <mergeCell ref="B42:C42"/>
    <mergeCell ref="B45:C45"/>
    <mergeCell ref="B53:C53"/>
    <mergeCell ref="B50:C50"/>
    <mergeCell ref="B55:C55"/>
    <mergeCell ref="B17:C17"/>
    <mergeCell ref="B18:C18"/>
    <mergeCell ref="B38:C38"/>
    <mergeCell ref="B46:C46"/>
    <mergeCell ref="B47:C47"/>
    <mergeCell ref="B48:C48"/>
    <mergeCell ref="B20:C20"/>
    <mergeCell ref="B30:C30"/>
    <mergeCell ref="B89:C89"/>
    <mergeCell ref="B90:C90"/>
    <mergeCell ref="B77:C77"/>
    <mergeCell ref="B75:C75"/>
    <mergeCell ref="B43:C43"/>
    <mergeCell ref="B39:C39"/>
    <mergeCell ref="B41:C41"/>
    <mergeCell ref="B40:C40"/>
    <mergeCell ref="B44:C44"/>
    <mergeCell ref="B54:C54"/>
    <mergeCell ref="B85:C85"/>
    <mergeCell ref="B79:C79"/>
    <mergeCell ref="B80:C80"/>
    <mergeCell ref="B74:C74"/>
    <mergeCell ref="B84:C84"/>
    <mergeCell ref="B83:C83"/>
    <mergeCell ref="B86:C86"/>
    <mergeCell ref="B87:C87"/>
    <mergeCell ref="J71:J72"/>
    <mergeCell ref="B71:C71"/>
    <mergeCell ref="D71:D72"/>
    <mergeCell ref="E71:E72"/>
    <mergeCell ref="B72:C72"/>
    <mergeCell ref="B49:C49"/>
    <mergeCell ref="B62:C62"/>
    <mergeCell ref="B60:C60"/>
    <mergeCell ref="B57:C57"/>
    <mergeCell ref="B64:I64"/>
    <mergeCell ref="B65:C65"/>
    <mergeCell ref="B66:C66"/>
    <mergeCell ref="B58:C58"/>
    <mergeCell ref="B59:C59"/>
    <mergeCell ref="B61:H61"/>
    <mergeCell ref="F71:F72"/>
    <mergeCell ref="G71:G72"/>
    <mergeCell ref="H71:H72"/>
    <mergeCell ref="B51:C51"/>
    <mergeCell ref="B67:E67"/>
    <mergeCell ref="B69:I70"/>
  </mergeCells>
  <printOptions horizontalCentered="1"/>
  <pageMargins left="0.39370078740157483" right="0.39370078740157483" top="0.39370078740157483" bottom="0.59055118110236227" header="0.19685039370078741" footer="0.19685039370078741"/>
  <pageSetup paperSize="9" scale="63" orientation="portrait" verticalDpi="601" r:id="rId1"/>
  <ignoredErrors>
    <ignoredError sqref="J13:J14 J21 J23 J52 J16" evalError="1"/>
    <ignoredError sqref="D27 E27:H27" formula="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P53"/>
  <sheetViews>
    <sheetView topLeftCell="A7" zoomScale="70" zoomScaleNormal="70" workbookViewId="0">
      <selection activeCell="C4" sqref="C4:K4"/>
    </sheetView>
  </sheetViews>
  <sheetFormatPr baseColWidth="10" defaultColWidth="11" defaultRowHeight="14.25"/>
  <cols>
    <col min="1" max="1" width="3.625" style="311" customWidth="1"/>
    <col min="2" max="2" width="8.625" style="311" customWidth="1"/>
    <col min="3" max="3" width="2.5" style="311" customWidth="1"/>
    <col min="4" max="4" width="15.375" style="311" customWidth="1"/>
    <col min="5" max="5" width="19.125" style="311" customWidth="1"/>
    <col min="6" max="7" width="25.25" style="311" customWidth="1"/>
    <col min="8" max="8" width="35.875" style="311" customWidth="1"/>
    <col min="9" max="9" width="27.625" style="311" customWidth="1"/>
    <col min="10" max="10" width="25.125" style="311" customWidth="1"/>
    <col min="11" max="11" width="27.125" style="311" customWidth="1"/>
    <col min="12" max="12" width="20" style="311" customWidth="1"/>
    <col min="13" max="13" width="21.75" style="311" customWidth="1"/>
    <col min="14" max="14" width="14.875" style="311" customWidth="1"/>
    <col min="15" max="15" width="9.875" style="311" customWidth="1"/>
    <col min="16" max="16" width="3.625" style="311" customWidth="1"/>
    <col min="17" max="16384" width="11" style="311"/>
  </cols>
  <sheetData>
    <row r="1" spans="1:16">
      <c r="A1" s="151"/>
      <c r="B1" s="151"/>
      <c r="C1" s="151"/>
      <c r="D1" s="151"/>
      <c r="E1" s="151"/>
      <c r="F1" s="151"/>
      <c r="G1" s="151"/>
      <c r="H1" s="151"/>
      <c r="I1" s="151"/>
      <c r="J1" s="151"/>
      <c r="K1" s="151"/>
      <c r="L1" s="151"/>
      <c r="M1" s="151"/>
      <c r="N1" s="151"/>
      <c r="O1" s="151"/>
      <c r="P1" s="151"/>
    </row>
    <row r="2" spans="1:16" ht="23.25">
      <c r="A2" s="151"/>
      <c r="B2" s="14"/>
      <c r="C2" s="14"/>
      <c r="D2" s="14"/>
      <c r="E2" s="14"/>
      <c r="F2" s="14"/>
      <c r="G2" s="14"/>
      <c r="H2" s="14"/>
      <c r="I2" s="14"/>
      <c r="J2" s="14"/>
      <c r="K2" s="669"/>
      <c r="L2" s="669"/>
      <c r="M2" s="669"/>
      <c r="N2" s="48"/>
      <c r="O2" s="272">
        <f>Ref_Firma</f>
        <v>0</v>
      </c>
      <c r="P2" s="151"/>
    </row>
    <row r="3" spans="1:16" ht="23.25">
      <c r="A3" s="151"/>
      <c r="B3" s="14"/>
      <c r="C3" s="1325" t="s">
        <v>640</v>
      </c>
      <c r="D3" s="1325"/>
      <c r="E3" s="1325"/>
      <c r="F3" s="1325"/>
      <c r="G3" s="1325"/>
      <c r="H3" s="1325"/>
      <c r="I3" s="1325"/>
      <c r="J3" s="1325"/>
      <c r="K3" s="1325"/>
      <c r="L3" s="669"/>
      <c r="M3" s="669"/>
      <c r="N3" s="48"/>
      <c r="O3" s="272">
        <f>Ref_Berichtsjahr</f>
        <v>0</v>
      </c>
      <c r="P3" s="151"/>
    </row>
    <row r="4" spans="1:16" ht="23.25">
      <c r="A4" s="151"/>
      <c r="B4" s="14"/>
      <c r="C4" s="1302"/>
      <c r="D4" s="1302"/>
      <c r="E4" s="1302"/>
      <c r="F4" s="1302"/>
      <c r="G4" s="1302"/>
      <c r="H4" s="1302"/>
      <c r="I4" s="1302"/>
      <c r="J4" s="1302"/>
      <c r="K4" s="1302"/>
      <c r="L4" s="14"/>
      <c r="M4" s="14"/>
      <c r="N4" s="48"/>
      <c r="O4" s="14"/>
      <c r="P4" s="151"/>
    </row>
    <row r="5" spans="1:16" ht="23.25">
      <c r="A5" s="151"/>
      <c r="B5" s="14"/>
      <c r="C5" s="1326" t="s">
        <v>87</v>
      </c>
      <c r="D5" s="1326"/>
      <c r="E5" s="1326"/>
      <c r="F5" s="1326"/>
      <c r="G5" s="1326"/>
      <c r="H5" s="1326"/>
      <c r="I5" s="1326"/>
      <c r="J5" s="1326"/>
      <c r="K5" s="1326"/>
      <c r="L5" s="14"/>
      <c r="M5" s="14"/>
      <c r="N5" s="48"/>
      <c r="O5" s="14"/>
      <c r="P5" s="151"/>
    </row>
    <row r="6" spans="1:16" ht="69" customHeight="1" thickBot="1">
      <c r="A6" s="151"/>
      <c r="B6" s="14"/>
      <c r="C6" s="1350" t="s">
        <v>638</v>
      </c>
      <c r="D6" s="1326"/>
      <c r="E6" s="1326"/>
      <c r="F6" s="1326"/>
      <c r="G6" s="1326"/>
      <c r="H6" s="1326"/>
      <c r="I6" s="1326"/>
      <c r="J6" s="1326"/>
      <c r="K6" s="1326"/>
      <c r="L6" s="14"/>
      <c r="M6" s="14"/>
      <c r="N6" s="48"/>
      <c r="O6" s="14"/>
      <c r="P6" s="151"/>
    </row>
    <row r="7" spans="1:16" ht="32.25" thickBot="1">
      <c r="A7" s="151"/>
      <c r="B7" s="14"/>
      <c r="C7" s="1327" t="s">
        <v>632</v>
      </c>
      <c r="D7" s="1327"/>
      <c r="E7" s="1327"/>
      <c r="F7" s="1327"/>
      <c r="G7" s="1327"/>
      <c r="H7" s="1327"/>
      <c r="I7" s="1327"/>
      <c r="J7" s="1327"/>
      <c r="K7" s="1328"/>
      <c r="L7" s="1298" t="s">
        <v>264</v>
      </c>
      <c r="M7" s="1299"/>
      <c r="N7" s="193" t="s">
        <v>172</v>
      </c>
      <c r="O7" s="14"/>
      <c r="P7" s="151"/>
    </row>
    <row r="8" spans="1:16" ht="15" thickBot="1">
      <c r="A8" s="151"/>
      <c r="B8" s="14"/>
      <c r="C8" s="14"/>
      <c r="D8" s="14"/>
      <c r="E8" s="14"/>
      <c r="F8" s="14"/>
      <c r="G8" s="14"/>
      <c r="H8" s="14"/>
      <c r="I8" s="14"/>
      <c r="J8" s="14"/>
      <c r="K8" s="14"/>
      <c r="L8" s="14"/>
      <c r="M8" s="14"/>
      <c r="N8" s="14"/>
      <c r="O8" s="14"/>
      <c r="P8" s="151"/>
    </row>
    <row r="9" spans="1:16" ht="32.25" thickBot="1">
      <c r="A9" s="151"/>
      <c r="B9" s="14"/>
      <c r="C9" s="14"/>
      <c r="D9" s="275" t="s">
        <v>92</v>
      </c>
      <c r="E9" s="152" t="s">
        <v>631</v>
      </c>
      <c r="F9" s="886" t="s">
        <v>633</v>
      </c>
      <c r="G9" s="886" t="s">
        <v>634</v>
      </c>
      <c r="H9" s="153" t="s">
        <v>268</v>
      </c>
      <c r="I9" s="152" t="s">
        <v>96</v>
      </c>
      <c r="J9" s="154" t="s">
        <v>97</v>
      </c>
      <c r="K9" s="574" t="s">
        <v>98</v>
      </c>
      <c r="L9" s="781" t="s">
        <v>269</v>
      </c>
      <c r="M9" s="785" t="s">
        <v>270</v>
      </c>
      <c r="N9" s="783" t="s">
        <v>32</v>
      </c>
      <c r="O9" s="14"/>
      <c r="P9" s="151"/>
    </row>
    <row r="10" spans="1:16">
      <c r="A10" s="151"/>
      <c r="B10" s="14"/>
      <c r="C10" s="14"/>
      <c r="D10" s="306" t="s">
        <v>13</v>
      </c>
      <c r="E10" s="579"/>
      <c r="F10" s="847"/>
      <c r="G10" s="788"/>
      <c r="H10" s="788"/>
      <c r="I10" s="529"/>
      <c r="J10" s="579"/>
      <c r="K10" s="578"/>
      <c r="L10" s="903">
        <f t="shared" ref="L10:L50" si="0">F10</f>
        <v>0</v>
      </c>
      <c r="M10" s="786">
        <f t="shared" ref="M10:M50" si="1">G10</f>
        <v>0</v>
      </c>
      <c r="N10" s="727">
        <f t="shared" ref="N10:N50" si="2">IF(L10+M10=0,H10,L10+M10)</f>
        <v>0</v>
      </c>
      <c r="O10" s="14"/>
      <c r="P10" s="151"/>
    </row>
    <row r="11" spans="1:16">
      <c r="A11" s="151"/>
      <c r="B11" s="14"/>
      <c r="C11" s="14"/>
      <c r="D11" s="306" t="s">
        <v>13</v>
      </c>
      <c r="E11" s="835"/>
      <c r="F11" s="848"/>
      <c r="G11" s="849"/>
      <c r="H11" s="849"/>
      <c r="I11" s="183"/>
      <c r="J11" s="835"/>
      <c r="K11" s="720"/>
      <c r="L11" s="903">
        <f t="shared" si="0"/>
        <v>0</v>
      </c>
      <c r="M11" s="786">
        <f t="shared" si="1"/>
        <v>0</v>
      </c>
      <c r="N11" s="727">
        <f t="shared" si="2"/>
        <v>0</v>
      </c>
      <c r="O11" s="14"/>
      <c r="P11" s="151"/>
    </row>
    <row r="12" spans="1:16">
      <c r="A12" s="151"/>
      <c r="B12" s="14"/>
      <c r="C12" s="14"/>
      <c r="D12" s="306" t="s">
        <v>13</v>
      </c>
      <c r="E12" s="835"/>
      <c r="F12" s="848"/>
      <c r="G12" s="849"/>
      <c r="H12" s="849"/>
      <c r="I12" s="183"/>
      <c r="J12" s="835"/>
      <c r="K12" s="720"/>
      <c r="L12" s="903">
        <f t="shared" si="0"/>
        <v>0</v>
      </c>
      <c r="M12" s="786">
        <f t="shared" si="1"/>
        <v>0</v>
      </c>
      <c r="N12" s="727">
        <f t="shared" si="2"/>
        <v>0</v>
      </c>
      <c r="O12" s="14"/>
      <c r="P12" s="151"/>
    </row>
    <row r="13" spans="1:16">
      <c r="A13" s="151"/>
      <c r="B13" s="14"/>
      <c r="C13" s="14"/>
      <c r="D13" s="306" t="s">
        <v>13</v>
      </c>
      <c r="E13" s="835"/>
      <c r="F13" s="848"/>
      <c r="G13" s="849"/>
      <c r="H13" s="849"/>
      <c r="I13" s="183"/>
      <c r="J13" s="835"/>
      <c r="K13" s="720"/>
      <c r="L13" s="903">
        <f t="shared" si="0"/>
        <v>0</v>
      </c>
      <c r="M13" s="786">
        <f t="shared" si="1"/>
        <v>0</v>
      </c>
      <c r="N13" s="727">
        <f t="shared" si="2"/>
        <v>0</v>
      </c>
      <c r="O13" s="14"/>
      <c r="P13" s="151"/>
    </row>
    <row r="14" spans="1:16">
      <c r="A14" s="151"/>
      <c r="B14" s="14"/>
      <c r="C14" s="14"/>
      <c r="D14" s="306" t="s">
        <v>13</v>
      </c>
      <c r="E14" s="835"/>
      <c r="F14" s="848"/>
      <c r="G14" s="849"/>
      <c r="H14" s="849"/>
      <c r="I14" s="183"/>
      <c r="J14" s="835"/>
      <c r="K14" s="720"/>
      <c r="L14" s="903">
        <f t="shared" si="0"/>
        <v>0</v>
      </c>
      <c r="M14" s="786">
        <f t="shared" si="1"/>
        <v>0</v>
      </c>
      <c r="N14" s="727">
        <f t="shared" si="2"/>
        <v>0</v>
      </c>
      <c r="O14" s="14"/>
      <c r="P14" s="151"/>
    </row>
    <row r="15" spans="1:16">
      <c r="A15" s="151"/>
      <c r="B15" s="14"/>
      <c r="C15" s="14"/>
      <c r="D15" s="306" t="s">
        <v>13</v>
      </c>
      <c r="E15" s="835"/>
      <c r="F15" s="848"/>
      <c r="G15" s="849"/>
      <c r="H15" s="849"/>
      <c r="I15" s="183"/>
      <c r="J15" s="835"/>
      <c r="K15" s="720"/>
      <c r="L15" s="903">
        <f t="shared" si="0"/>
        <v>0</v>
      </c>
      <c r="M15" s="786">
        <f t="shared" si="1"/>
        <v>0</v>
      </c>
      <c r="N15" s="727">
        <f t="shared" si="2"/>
        <v>0</v>
      </c>
      <c r="O15" s="14"/>
      <c r="P15" s="151"/>
    </row>
    <row r="16" spans="1:16">
      <c r="A16" s="151"/>
      <c r="B16" s="14"/>
      <c r="C16" s="14"/>
      <c r="D16" s="306" t="s">
        <v>13</v>
      </c>
      <c r="E16" s="835"/>
      <c r="F16" s="848"/>
      <c r="G16" s="849"/>
      <c r="H16" s="849"/>
      <c r="I16" s="183"/>
      <c r="J16" s="835"/>
      <c r="K16" s="720"/>
      <c r="L16" s="903">
        <f t="shared" si="0"/>
        <v>0</v>
      </c>
      <c r="M16" s="786">
        <f t="shared" si="1"/>
        <v>0</v>
      </c>
      <c r="N16" s="727">
        <f t="shared" si="2"/>
        <v>0</v>
      </c>
      <c r="O16" s="14"/>
      <c r="P16" s="151"/>
    </row>
    <row r="17" spans="1:16">
      <c r="A17" s="151"/>
      <c r="B17" s="14"/>
      <c r="C17" s="14"/>
      <c r="D17" s="306" t="s">
        <v>13</v>
      </c>
      <c r="E17" s="835"/>
      <c r="F17" s="848"/>
      <c r="G17" s="849"/>
      <c r="H17" s="849"/>
      <c r="I17" s="183"/>
      <c r="J17" s="835"/>
      <c r="K17" s="720"/>
      <c r="L17" s="903">
        <f t="shared" si="0"/>
        <v>0</v>
      </c>
      <c r="M17" s="786">
        <f t="shared" si="1"/>
        <v>0</v>
      </c>
      <c r="N17" s="727">
        <f t="shared" si="2"/>
        <v>0</v>
      </c>
      <c r="O17" s="14"/>
      <c r="P17" s="151"/>
    </row>
    <row r="18" spans="1:16">
      <c r="A18" s="151"/>
      <c r="B18" s="14"/>
      <c r="C18" s="14"/>
      <c r="D18" s="306" t="s">
        <v>13</v>
      </c>
      <c r="E18" s="835"/>
      <c r="F18" s="848"/>
      <c r="G18" s="849"/>
      <c r="H18" s="849"/>
      <c r="I18" s="183"/>
      <c r="J18" s="835"/>
      <c r="K18" s="720"/>
      <c r="L18" s="903">
        <f t="shared" si="0"/>
        <v>0</v>
      </c>
      <c r="M18" s="786">
        <f t="shared" si="1"/>
        <v>0</v>
      </c>
      <c r="N18" s="727">
        <f t="shared" si="2"/>
        <v>0</v>
      </c>
      <c r="O18" s="14"/>
      <c r="P18" s="151"/>
    </row>
    <row r="19" spans="1:16">
      <c r="A19" s="151"/>
      <c r="B19" s="14"/>
      <c r="C19" s="14"/>
      <c r="D19" s="306" t="s">
        <v>13</v>
      </c>
      <c r="E19" s="835"/>
      <c r="F19" s="848"/>
      <c r="G19" s="849"/>
      <c r="H19" s="849"/>
      <c r="I19" s="183"/>
      <c r="J19" s="835"/>
      <c r="K19" s="720"/>
      <c r="L19" s="903">
        <f t="shared" si="0"/>
        <v>0</v>
      </c>
      <c r="M19" s="786">
        <f t="shared" si="1"/>
        <v>0</v>
      </c>
      <c r="N19" s="727">
        <f t="shared" si="2"/>
        <v>0</v>
      </c>
      <c r="O19" s="14"/>
      <c r="P19" s="151"/>
    </row>
    <row r="20" spans="1:16">
      <c r="A20" s="151"/>
      <c r="B20" s="14"/>
      <c r="C20" s="14"/>
      <c r="D20" s="306" t="s">
        <v>13</v>
      </c>
      <c r="E20" s="835"/>
      <c r="F20" s="848"/>
      <c r="G20" s="849"/>
      <c r="H20" s="849"/>
      <c r="I20" s="183"/>
      <c r="J20" s="835"/>
      <c r="K20" s="720"/>
      <c r="L20" s="903">
        <f t="shared" si="0"/>
        <v>0</v>
      </c>
      <c r="M20" s="786">
        <f t="shared" si="1"/>
        <v>0</v>
      </c>
      <c r="N20" s="727">
        <f t="shared" si="2"/>
        <v>0</v>
      </c>
      <c r="O20" s="14"/>
      <c r="P20" s="151"/>
    </row>
    <row r="21" spans="1:16">
      <c r="A21" s="151"/>
      <c r="B21" s="14"/>
      <c r="C21" s="14"/>
      <c r="D21" s="306" t="s">
        <v>13</v>
      </c>
      <c r="E21" s="835"/>
      <c r="F21" s="848"/>
      <c r="G21" s="849"/>
      <c r="H21" s="849"/>
      <c r="I21" s="183"/>
      <c r="J21" s="835"/>
      <c r="K21" s="720"/>
      <c r="L21" s="903">
        <f t="shared" si="0"/>
        <v>0</v>
      </c>
      <c r="M21" s="786">
        <f t="shared" si="1"/>
        <v>0</v>
      </c>
      <c r="N21" s="727">
        <f t="shared" si="2"/>
        <v>0</v>
      </c>
      <c r="O21" s="14"/>
      <c r="P21" s="151"/>
    </row>
    <row r="22" spans="1:16">
      <c r="A22" s="151"/>
      <c r="B22" s="14"/>
      <c r="C22" s="14"/>
      <c r="D22" s="306" t="s">
        <v>13</v>
      </c>
      <c r="E22" s="835"/>
      <c r="F22" s="848"/>
      <c r="G22" s="849"/>
      <c r="H22" s="849"/>
      <c r="I22" s="183"/>
      <c r="J22" s="835"/>
      <c r="K22" s="720"/>
      <c r="L22" s="903">
        <f t="shared" si="0"/>
        <v>0</v>
      </c>
      <c r="M22" s="786">
        <f t="shared" si="1"/>
        <v>0</v>
      </c>
      <c r="N22" s="727">
        <f t="shared" si="2"/>
        <v>0</v>
      </c>
      <c r="O22" s="14"/>
      <c r="P22" s="151"/>
    </row>
    <row r="23" spans="1:16">
      <c r="A23" s="151"/>
      <c r="B23" s="14"/>
      <c r="C23" s="14"/>
      <c r="D23" s="306" t="s">
        <v>13</v>
      </c>
      <c r="E23" s="835"/>
      <c r="F23" s="848"/>
      <c r="G23" s="849"/>
      <c r="H23" s="849"/>
      <c r="I23" s="183"/>
      <c r="J23" s="835"/>
      <c r="K23" s="720"/>
      <c r="L23" s="903">
        <f t="shared" si="0"/>
        <v>0</v>
      </c>
      <c r="M23" s="786">
        <f t="shared" si="1"/>
        <v>0</v>
      </c>
      <c r="N23" s="727">
        <f t="shared" si="2"/>
        <v>0</v>
      </c>
      <c r="O23" s="14"/>
      <c r="P23" s="151"/>
    </row>
    <row r="24" spans="1:16">
      <c r="A24" s="151"/>
      <c r="B24" s="14"/>
      <c r="C24" s="14"/>
      <c r="D24" s="306" t="s">
        <v>13</v>
      </c>
      <c r="E24" s="835"/>
      <c r="F24" s="848"/>
      <c r="G24" s="849"/>
      <c r="H24" s="849"/>
      <c r="I24" s="183"/>
      <c r="J24" s="835"/>
      <c r="K24" s="720"/>
      <c r="L24" s="903">
        <f t="shared" si="0"/>
        <v>0</v>
      </c>
      <c r="M24" s="786">
        <f t="shared" si="1"/>
        <v>0</v>
      </c>
      <c r="N24" s="727">
        <f t="shared" si="2"/>
        <v>0</v>
      </c>
      <c r="O24" s="14"/>
      <c r="P24" s="151"/>
    </row>
    <row r="25" spans="1:16">
      <c r="A25" s="151"/>
      <c r="B25" s="14"/>
      <c r="C25" s="14"/>
      <c r="D25" s="306" t="s">
        <v>13</v>
      </c>
      <c r="E25" s="835"/>
      <c r="F25" s="848"/>
      <c r="G25" s="849"/>
      <c r="H25" s="849"/>
      <c r="I25" s="183"/>
      <c r="J25" s="835"/>
      <c r="K25" s="720"/>
      <c r="L25" s="903">
        <f t="shared" si="0"/>
        <v>0</v>
      </c>
      <c r="M25" s="786">
        <f t="shared" si="1"/>
        <v>0</v>
      </c>
      <c r="N25" s="727">
        <f t="shared" si="2"/>
        <v>0</v>
      </c>
      <c r="O25" s="14"/>
      <c r="P25" s="151"/>
    </row>
    <row r="26" spans="1:16">
      <c r="A26" s="151"/>
      <c r="B26" s="14"/>
      <c r="C26" s="14"/>
      <c r="D26" s="306" t="s">
        <v>13</v>
      </c>
      <c r="E26" s="835"/>
      <c r="F26" s="848"/>
      <c r="G26" s="849"/>
      <c r="H26" s="849"/>
      <c r="I26" s="183"/>
      <c r="J26" s="835"/>
      <c r="K26" s="720"/>
      <c r="L26" s="903">
        <f t="shared" si="0"/>
        <v>0</v>
      </c>
      <c r="M26" s="786">
        <f t="shared" si="1"/>
        <v>0</v>
      </c>
      <c r="N26" s="727">
        <f t="shared" si="2"/>
        <v>0</v>
      </c>
      <c r="O26" s="14"/>
      <c r="P26" s="151"/>
    </row>
    <row r="27" spans="1:16">
      <c r="A27" s="151"/>
      <c r="B27" s="14"/>
      <c r="C27" s="14"/>
      <c r="D27" s="306" t="s">
        <v>13</v>
      </c>
      <c r="E27" s="835"/>
      <c r="F27" s="848"/>
      <c r="G27" s="849"/>
      <c r="H27" s="849"/>
      <c r="I27" s="183"/>
      <c r="J27" s="835"/>
      <c r="K27" s="720"/>
      <c r="L27" s="903">
        <f t="shared" si="0"/>
        <v>0</v>
      </c>
      <c r="M27" s="786">
        <f t="shared" si="1"/>
        <v>0</v>
      </c>
      <c r="N27" s="727">
        <f t="shared" si="2"/>
        <v>0</v>
      </c>
      <c r="O27" s="14"/>
      <c r="P27" s="151"/>
    </row>
    <row r="28" spans="1:16">
      <c r="A28" s="151"/>
      <c r="B28" s="14"/>
      <c r="C28" s="14"/>
      <c r="D28" s="306" t="s">
        <v>13</v>
      </c>
      <c r="E28" s="835"/>
      <c r="F28" s="848"/>
      <c r="G28" s="849"/>
      <c r="H28" s="849"/>
      <c r="I28" s="183"/>
      <c r="J28" s="835"/>
      <c r="K28" s="720"/>
      <c r="L28" s="903">
        <f t="shared" si="0"/>
        <v>0</v>
      </c>
      <c r="M28" s="786">
        <f t="shared" si="1"/>
        <v>0</v>
      </c>
      <c r="N28" s="727">
        <f t="shared" si="2"/>
        <v>0</v>
      </c>
      <c r="O28" s="14"/>
      <c r="P28" s="151"/>
    </row>
    <row r="29" spans="1:16">
      <c r="A29" s="151"/>
      <c r="B29" s="14"/>
      <c r="C29" s="14"/>
      <c r="D29" s="306" t="s">
        <v>13</v>
      </c>
      <c r="E29" s="835"/>
      <c r="F29" s="848"/>
      <c r="G29" s="849"/>
      <c r="H29" s="849"/>
      <c r="I29" s="183"/>
      <c r="J29" s="835"/>
      <c r="K29" s="720"/>
      <c r="L29" s="903">
        <f t="shared" si="0"/>
        <v>0</v>
      </c>
      <c r="M29" s="786">
        <f t="shared" si="1"/>
        <v>0</v>
      </c>
      <c r="N29" s="727">
        <f t="shared" si="2"/>
        <v>0</v>
      </c>
      <c r="O29" s="14"/>
      <c r="P29" s="151"/>
    </row>
    <row r="30" spans="1:16">
      <c r="A30" s="151"/>
      <c r="B30" s="14"/>
      <c r="C30" s="14"/>
      <c r="D30" s="306" t="s">
        <v>13</v>
      </c>
      <c r="E30" s="835"/>
      <c r="F30" s="848"/>
      <c r="G30" s="849"/>
      <c r="H30" s="849"/>
      <c r="I30" s="183"/>
      <c r="J30" s="835"/>
      <c r="K30" s="720"/>
      <c r="L30" s="903">
        <f t="shared" si="0"/>
        <v>0</v>
      </c>
      <c r="M30" s="786">
        <f t="shared" si="1"/>
        <v>0</v>
      </c>
      <c r="N30" s="727">
        <f t="shared" si="2"/>
        <v>0</v>
      </c>
      <c r="O30" s="14"/>
      <c r="P30" s="151"/>
    </row>
    <row r="31" spans="1:16">
      <c r="A31" s="151"/>
      <c r="B31" s="14"/>
      <c r="C31" s="14"/>
      <c r="D31" s="306" t="s">
        <v>13</v>
      </c>
      <c r="E31" s="835"/>
      <c r="F31" s="848"/>
      <c r="G31" s="849"/>
      <c r="H31" s="849"/>
      <c r="I31" s="183"/>
      <c r="J31" s="835"/>
      <c r="K31" s="720"/>
      <c r="L31" s="903">
        <f t="shared" si="0"/>
        <v>0</v>
      </c>
      <c r="M31" s="786">
        <f t="shared" si="1"/>
        <v>0</v>
      </c>
      <c r="N31" s="727">
        <f t="shared" si="2"/>
        <v>0</v>
      </c>
      <c r="O31" s="14"/>
      <c r="P31" s="151"/>
    </row>
    <row r="32" spans="1:16">
      <c r="A32" s="151"/>
      <c r="B32" s="14"/>
      <c r="C32" s="14"/>
      <c r="D32" s="306" t="s">
        <v>13</v>
      </c>
      <c r="E32" s="835"/>
      <c r="F32" s="848"/>
      <c r="G32" s="849"/>
      <c r="H32" s="849"/>
      <c r="I32" s="183"/>
      <c r="J32" s="835"/>
      <c r="K32" s="720"/>
      <c r="L32" s="903">
        <f t="shared" si="0"/>
        <v>0</v>
      </c>
      <c r="M32" s="786">
        <f t="shared" si="1"/>
        <v>0</v>
      </c>
      <c r="N32" s="727">
        <f t="shared" si="2"/>
        <v>0</v>
      </c>
      <c r="O32" s="14"/>
      <c r="P32" s="151"/>
    </row>
    <row r="33" spans="1:16">
      <c r="A33" s="151"/>
      <c r="B33" s="14"/>
      <c r="C33" s="14"/>
      <c r="D33" s="306" t="s">
        <v>13</v>
      </c>
      <c r="E33" s="835"/>
      <c r="F33" s="848"/>
      <c r="G33" s="849"/>
      <c r="H33" s="849"/>
      <c r="I33" s="183"/>
      <c r="J33" s="835"/>
      <c r="K33" s="720"/>
      <c r="L33" s="903">
        <f t="shared" si="0"/>
        <v>0</v>
      </c>
      <c r="M33" s="786">
        <f t="shared" si="1"/>
        <v>0</v>
      </c>
      <c r="N33" s="727">
        <f t="shared" si="2"/>
        <v>0</v>
      </c>
      <c r="O33" s="14"/>
      <c r="P33" s="151"/>
    </row>
    <row r="34" spans="1:16">
      <c r="A34" s="151"/>
      <c r="B34" s="14"/>
      <c r="C34" s="14"/>
      <c r="D34" s="306" t="s">
        <v>13</v>
      </c>
      <c r="E34" s="835"/>
      <c r="F34" s="848"/>
      <c r="G34" s="849"/>
      <c r="H34" s="849"/>
      <c r="I34" s="183"/>
      <c r="J34" s="835"/>
      <c r="K34" s="720"/>
      <c r="L34" s="903">
        <f t="shared" si="0"/>
        <v>0</v>
      </c>
      <c r="M34" s="786">
        <f t="shared" si="1"/>
        <v>0</v>
      </c>
      <c r="N34" s="727">
        <f t="shared" si="2"/>
        <v>0</v>
      </c>
      <c r="O34" s="14"/>
      <c r="P34" s="151"/>
    </row>
    <row r="35" spans="1:16">
      <c r="A35" s="151"/>
      <c r="B35" s="14"/>
      <c r="C35" s="14"/>
      <c r="D35" s="306" t="s">
        <v>13</v>
      </c>
      <c r="E35" s="835"/>
      <c r="F35" s="848"/>
      <c r="G35" s="849"/>
      <c r="H35" s="849"/>
      <c r="I35" s="183"/>
      <c r="J35" s="835"/>
      <c r="K35" s="720"/>
      <c r="L35" s="903">
        <f t="shared" si="0"/>
        <v>0</v>
      </c>
      <c r="M35" s="786">
        <f t="shared" si="1"/>
        <v>0</v>
      </c>
      <c r="N35" s="727">
        <f t="shared" si="2"/>
        <v>0</v>
      </c>
      <c r="O35" s="14"/>
      <c r="P35" s="151"/>
    </row>
    <row r="36" spans="1:16">
      <c r="A36" s="151"/>
      <c r="B36" s="14"/>
      <c r="C36" s="14"/>
      <c r="D36" s="306" t="s">
        <v>13</v>
      </c>
      <c r="E36" s="835"/>
      <c r="F36" s="848"/>
      <c r="G36" s="849"/>
      <c r="H36" s="849"/>
      <c r="I36" s="183"/>
      <c r="J36" s="835"/>
      <c r="K36" s="720"/>
      <c r="L36" s="903">
        <f t="shared" si="0"/>
        <v>0</v>
      </c>
      <c r="M36" s="786">
        <f t="shared" si="1"/>
        <v>0</v>
      </c>
      <c r="N36" s="727">
        <f t="shared" si="2"/>
        <v>0</v>
      </c>
      <c r="O36" s="14"/>
      <c r="P36" s="151"/>
    </row>
    <row r="37" spans="1:16">
      <c r="A37" s="151"/>
      <c r="B37" s="14"/>
      <c r="C37" s="14"/>
      <c r="D37" s="306" t="s">
        <v>13</v>
      </c>
      <c r="E37" s="835"/>
      <c r="F37" s="848"/>
      <c r="G37" s="849"/>
      <c r="H37" s="849"/>
      <c r="I37" s="183"/>
      <c r="J37" s="835"/>
      <c r="K37" s="720"/>
      <c r="L37" s="903">
        <f t="shared" si="0"/>
        <v>0</v>
      </c>
      <c r="M37" s="786">
        <f t="shared" si="1"/>
        <v>0</v>
      </c>
      <c r="N37" s="727">
        <f t="shared" si="2"/>
        <v>0</v>
      </c>
      <c r="O37" s="14"/>
      <c r="P37" s="151"/>
    </row>
    <row r="38" spans="1:16">
      <c r="A38" s="151"/>
      <c r="B38" s="14"/>
      <c r="C38" s="14"/>
      <c r="D38" s="306" t="s">
        <v>13</v>
      </c>
      <c r="E38" s="835"/>
      <c r="F38" s="848"/>
      <c r="G38" s="849"/>
      <c r="H38" s="849"/>
      <c r="I38" s="183"/>
      <c r="J38" s="835"/>
      <c r="K38" s="720"/>
      <c r="L38" s="903">
        <f t="shared" si="0"/>
        <v>0</v>
      </c>
      <c r="M38" s="786">
        <f t="shared" si="1"/>
        <v>0</v>
      </c>
      <c r="N38" s="727">
        <f t="shared" si="2"/>
        <v>0</v>
      </c>
      <c r="O38" s="14"/>
      <c r="P38" s="151"/>
    </row>
    <row r="39" spans="1:16">
      <c r="A39" s="151"/>
      <c r="B39" s="14"/>
      <c r="C39" s="14"/>
      <c r="D39" s="306" t="s">
        <v>13</v>
      </c>
      <c r="E39" s="835"/>
      <c r="F39" s="848"/>
      <c r="G39" s="849"/>
      <c r="H39" s="849"/>
      <c r="I39" s="183"/>
      <c r="J39" s="835"/>
      <c r="K39" s="720"/>
      <c r="L39" s="903">
        <f t="shared" si="0"/>
        <v>0</v>
      </c>
      <c r="M39" s="786">
        <f t="shared" si="1"/>
        <v>0</v>
      </c>
      <c r="N39" s="727">
        <f t="shared" si="2"/>
        <v>0</v>
      </c>
      <c r="O39" s="14"/>
      <c r="P39" s="151"/>
    </row>
    <row r="40" spans="1:16">
      <c r="A40" s="151"/>
      <c r="B40" s="14"/>
      <c r="C40" s="14"/>
      <c r="D40" s="306" t="s">
        <v>13</v>
      </c>
      <c r="E40" s="835"/>
      <c r="F40" s="848"/>
      <c r="G40" s="849"/>
      <c r="H40" s="849"/>
      <c r="I40" s="183"/>
      <c r="J40" s="835"/>
      <c r="K40" s="720"/>
      <c r="L40" s="903">
        <f t="shared" si="0"/>
        <v>0</v>
      </c>
      <c r="M40" s="786">
        <f t="shared" si="1"/>
        <v>0</v>
      </c>
      <c r="N40" s="727">
        <f t="shared" si="2"/>
        <v>0</v>
      </c>
      <c r="O40" s="14"/>
      <c r="P40" s="151"/>
    </row>
    <row r="41" spans="1:16">
      <c r="A41" s="151"/>
      <c r="B41" s="14"/>
      <c r="C41" s="14"/>
      <c r="D41" s="306" t="s">
        <v>13</v>
      </c>
      <c r="E41" s="835"/>
      <c r="F41" s="848"/>
      <c r="G41" s="849"/>
      <c r="H41" s="849"/>
      <c r="I41" s="183"/>
      <c r="J41" s="835"/>
      <c r="K41" s="720"/>
      <c r="L41" s="903">
        <f t="shared" si="0"/>
        <v>0</v>
      </c>
      <c r="M41" s="786">
        <f t="shared" si="1"/>
        <v>0</v>
      </c>
      <c r="N41" s="727">
        <f t="shared" si="2"/>
        <v>0</v>
      </c>
      <c r="O41" s="14"/>
      <c r="P41" s="151"/>
    </row>
    <row r="42" spans="1:16">
      <c r="A42" s="151"/>
      <c r="B42" s="14"/>
      <c r="C42" s="14"/>
      <c r="D42" s="306" t="s">
        <v>13</v>
      </c>
      <c r="E42" s="835"/>
      <c r="F42" s="848"/>
      <c r="G42" s="849"/>
      <c r="H42" s="849"/>
      <c r="I42" s="183"/>
      <c r="J42" s="835"/>
      <c r="K42" s="720"/>
      <c r="L42" s="903">
        <f t="shared" si="0"/>
        <v>0</v>
      </c>
      <c r="M42" s="786">
        <f t="shared" si="1"/>
        <v>0</v>
      </c>
      <c r="N42" s="727">
        <f t="shared" si="2"/>
        <v>0</v>
      </c>
      <c r="O42" s="14"/>
      <c r="P42" s="151"/>
    </row>
    <row r="43" spans="1:16">
      <c r="A43" s="151"/>
      <c r="B43" s="14"/>
      <c r="C43" s="14"/>
      <c r="D43" s="306" t="s">
        <v>13</v>
      </c>
      <c r="E43" s="835"/>
      <c r="F43" s="848"/>
      <c r="G43" s="849"/>
      <c r="H43" s="849"/>
      <c r="I43" s="183"/>
      <c r="J43" s="835"/>
      <c r="K43" s="720"/>
      <c r="L43" s="903">
        <f t="shared" si="0"/>
        <v>0</v>
      </c>
      <c r="M43" s="786">
        <f t="shared" si="1"/>
        <v>0</v>
      </c>
      <c r="N43" s="727">
        <f t="shared" si="2"/>
        <v>0</v>
      </c>
      <c r="O43" s="14"/>
      <c r="P43" s="151"/>
    </row>
    <row r="44" spans="1:16">
      <c r="A44" s="151"/>
      <c r="B44" s="14"/>
      <c r="C44" s="14"/>
      <c r="D44" s="306" t="s">
        <v>13</v>
      </c>
      <c r="E44" s="835"/>
      <c r="F44" s="848"/>
      <c r="G44" s="849"/>
      <c r="H44" s="849"/>
      <c r="I44" s="183"/>
      <c r="J44" s="835"/>
      <c r="K44" s="720"/>
      <c r="L44" s="903">
        <f t="shared" si="0"/>
        <v>0</v>
      </c>
      <c r="M44" s="786">
        <f t="shared" si="1"/>
        <v>0</v>
      </c>
      <c r="N44" s="727">
        <f t="shared" si="2"/>
        <v>0</v>
      </c>
      <c r="O44" s="14"/>
      <c r="P44" s="151"/>
    </row>
    <row r="45" spans="1:16">
      <c r="A45" s="151"/>
      <c r="B45" s="14"/>
      <c r="C45" s="14"/>
      <c r="D45" s="306" t="s">
        <v>13</v>
      </c>
      <c r="E45" s="835"/>
      <c r="F45" s="848"/>
      <c r="G45" s="849"/>
      <c r="H45" s="849"/>
      <c r="I45" s="183"/>
      <c r="J45" s="835"/>
      <c r="K45" s="720"/>
      <c r="L45" s="903">
        <f t="shared" si="0"/>
        <v>0</v>
      </c>
      <c r="M45" s="786">
        <f t="shared" si="1"/>
        <v>0</v>
      </c>
      <c r="N45" s="727">
        <f t="shared" si="2"/>
        <v>0</v>
      </c>
      <c r="O45" s="14"/>
      <c r="P45" s="151"/>
    </row>
    <row r="46" spans="1:16">
      <c r="A46" s="151"/>
      <c r="B46" s="14"/>
      <c r="C46" s="14"/>
      <c r="D46" s="306" t="s">
        <v>13</v>
      </c>
      <c r="E46" s="835"/>
      <c r="F46" s="848"/>
      <c r="G46" s="849"/>
      <c r="H46" s="849"/>
      <c r="I46" s="183"/>
      <c r="J46" s="835"/>
      <c r="K46" s="720"/>
      <c r="L46" s="903">
        <f t="shared" si="0"/>
        <v>0</v>
      </c>
      <c r="M46" s="786">
        <f t="shared" si="1"/>
        <v>0</v>
      </c>
      <c r="N46" s="727">
        <f t="shared" si="2"/>
        <v>0</v>
      </c>
      <c r="O46" s="14" t="s">
        <v>271</v>
      </c>
      <c r="P46" s="151"/>
    </row>
    <row r="47" spans="1:16">
      <c r="A47" s="151"/>
      <c r="B47" s="14"/>
      <c r="C47" s="14"/>
      <c r="D47" s="306" t="s">
        <v>13</v>
      </c>
      <c r="E47" s="835"/>
      <c r="F47" s="848"/>
      <c r="G47" s="849"/>
      <c r="H47" s="849"/>
      <c r="I47" s="183"/>
      <c r="J47" s="835"/>
      <c r="K47" s="720"/>
      <c r="L47" s="903">
        <f t="shared" si="0"/>
        <v>0</v>
      </c>
      <c r="M47" s="786">
        <f t="shared" si="1"/>
        <v>0</v>
      </c>
      <c r="N47" s="727">
        <f t="shared" si="2"/>
        <v>0</v>
      </c>
      <c r="O47" s="14"/>
      <c r="P47" s="151"/>
    </row>
    <row r="48" spans="1:16">
      <c r="A48" s="151"/>
      <c r="B48" s="14"/>
      <c r="C48" s="14"/>
      <c r="D48" s="306" t="s">
        <v>13</v>
      </c>
      <c r="E48" s="835"/>
      <c r="F48" s="848"/>
      <c r="G48" s="849"/>
      <c r="H48" s="849"/>
      <c r="I48" s="183"/>
      <c r="J48" s="835"/>
      <c r="K48" s="720"/>
      <c r="L48" s="903">
        <f t="shared" si="0"/>
        <v>0</v>
      </c>
      <c r="M48" s="786">
        <f t="shared" si="1"/>
        <v>0</v>
      </c>
      <c r="N48" s="727">
        <f t="shared" si="2"/>
        <v>0</v>
      </c>
      <c r="O48" s="14"/>
      <c r="P48" s="151"/>
    </row>
    <row r="49" spans="1:16">
      <c r="A49" s="151"/>
      <c r="B49" s="14"/>
      <c r="C49" s="14"/>
      <c r="D49" s="306" t="s">
        <v>13</v>
      </c>
      <c r="E49" s="835"/>
      <c r="F49" s="848"/>
      <c r="G49" s="849"/>
      <c r="H49" s="849"/>
      <c r="I49" s="183"/>
      <c r="J49" s="835"/>
      <c r="K49" s="720"/>
      <c r="L49" s="903">
        <f t="shared" si="0"/>
        <v>0</v>
      </c>
      <c r="M49" s="786">
        <f t="shared" si="1"/>
        <v>0</v>
      </c>
      <c r="N49" s="727">
        <f t="shared" si="2"/>
        <v>0</v>
      </c>
      <c r="O49" s="14"/>
      <c r="P49" s="151"/>
    </row>
    <row r="50" spans="1:16" ht="15" thickBot="1">
      <c r="A50" s="151"/>
      <c r="B50" s="14"/>
      <c r="C50" s="14"/>
      <c r="D50" s="295" t="s">
        <v>13</v>
      </c>
      <c r="E50" s="76"/>
      <c r="F50" s="789"/>
      <c r="G50" s="790"/>
      <c r="H50" s="790"/>
      <c r="I50" s="75"/>
      <c r="J50" s="76"/>
      <c r="K50" s="196"/>
      <c r="L50" s="782">
        <f t="shared" si="0"/>
        <v>0</v>
      </c>
      <c r="M50" s="787">
        <f t="shared" si="1"/>
        <v>0</v>
      </c>
      <c r="N50" s="784">
        <f t="shared" si="2"/>
        <v>0</v>
      </c>
      <c r="O50" s="14"/>
      <c r="P50" s="151"/>
    </row>
    <row r="51" spans="1:16" ht="15" thickBot="1">
      <c r="A51" s="151"/>
      <c r="B51" s="14"/>
      <c r="C51" s="14"/>
      <c r="D51" s="14"/>
      <c r="E51" s="14"/>
      <c r="F51" s="14"/>
      <c r="G51" s="14"/>
      <c r="H51" s="14"/>
      <c r="I51" s="14"/>
      <c r="J51" s="14"/>
      <c r="K51" s="14"/>
      <c r="L51" s="15"/>
      <c r="M51" s="15"/>
      <c r="N51" s="780">
        <f>SUM(N10:N50)</f>
        <v>0</v>
      </c>
      <c r="O51" s="14"/>
      <c r="P51" s="151"/>
    </row>
    <row r="52" spans="1:16">
      <c r="A52" s="151"/>
      <c r="B52" s="14"/>
      <c r="C52" s="14"/>
      <c r="D52" s="14"/>
      <c r="E52" s="14"/>
      <c r="F52" s="14"/>
      <c r="G52" s="14"/>
      <c r="H52" s="14"/>
      <c r="I52" s="14"/>
      <c r="J52" s="14"/>
      <c r="K52" s="14"/>
      <c r="L52" s="14"/>
      <c r="M52" s="14"/>
      <c r="N52" s="14"/>
      <c r="O52" s="14"/>
      <c r="P52" s="151"/>
    </row>
    <row r="53" spans="1:16" ht="15.75">
      <c r="A53" s="151"/>
      <c r="B53" s="151"/>
      <c r="C53" s="151"/>
      <c r="D53" s="151"/>
      <c r="E53" s="151"/>
      <c r="F53" s="151"/>
      <c r="G53" s="151"/>
      <c r="H53" s="151"/>
      <c r="I53" s="151"/>
      <c r="J53" s="151"/>
      <c r="K53" s="151"/>
      <c r="L53" s="151"/>
      <c r="M53" s="151"/>
      <c r="N53" s="151"/>
      <c r="O53" s="151"/>
      <c r="P53" s="135" t="str">
        <f>Bedienungshinweise!$K$19</f>
        <v>FutureCamp Climate 2022</v>
      </c>
    </row>
  </sheetData>
  <sheetProtection sheet="1" objects="1" scenarios="1"/>
  <mergeCells count="6">
    <mergeCell ref="L7:M7"/>
    <mergeCell ref="C3:K3"/>
    <mergeCell ref="C4:K4"/>
    <mergeCell ref="C5:K5"/>
    <mergeCell ref="C6:K6"/>
    <mergeCell ref="C7:K7"/>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'Projekt-Info'!$C$12:$C$17</xm:f>
          </x14:formula1>
          <xm:sqref>D10:D50</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P53"/>
  <sheetViews>
    <sheetView workbookViewId="0">
      <selection activeCell="C4" sqref="C4:K4"/>
    </sheetView>
  </sheetViews>
  <sheetFormatPr baseColWidth="10" defaultColWidth="11" defaultRowHeight="14.25"/>
  <cols>
    <col min="1" max="1" width="3.625" style="311" customWidth="1"/>
    <col min="2" max="2" width="8.625" style="311" customWidth="1"/>
    <col min="3" max="3" width="2.5" style="311" customWidth="1"/>
    <col min="4" max="4" width="15.375" style="311" customWidth="1"/>
    <col min="5" max="5" width="19.125" style="311" customWidth="1"/>
    <col min="6" max="7" width="25.25" style="311" customWidth="1"/>
    <col min="8" max="8" width="35.875" style="311" customWidth="1"/>
    <col min="9" max="9" width="27.625" style="311" customWidth="1"/>
    <col min="10" max="10" width="25.125" style="311" customWidth="1"/>
    <col min="11" max="11" width="27.125" style="311" customWidth="1"/>
    <col min="12" max="12" width="20" style="311" customWidth="1"/>
    <col min="13" max="13" width="21.75" style="311" customWidth="1"/>
    <col min="14" max="14" width="14.875" style="311" customWidth="1"/>
    <col min="15" max="15" width="9.875" style="311" customWidth="1"/>
    <col min="16" max="16" width="3.625" style="311" customWidth="1"/>
    <col min="17" max="16384" width="11" style="311"/>
  </cols>
  <sheetData>
    <row r="1" spans="1:16">
      <c r="A1" s="151"/>
      <c r="B1" s="151"/>
      <c r="C1" s="151"/>
      <c r="D1" s="151"/>
      <c r="E1" s="151"/>
      <c r="F1" s="151"/>
      <c r="G1" s="151"/>
      <c r="H1" s="151"/>
      <c r="I1" s="151"/>
      <c r="J1" s="151"/>
      <c r="K1" s="151"/>
      <c r="L1" s="151"/>
      <c r="M1" s="151"/>
      <c r="N1" s="151"/>
      <c r="O1" s="151"/>
      <c r="P1" s="151"/>
    </row>
    <row r="2" spans="1:16" ht="23.25">
      <c r="A2" s="151"/>
      <c r="B2" s="14"/>
      <c r="C2" s="14"/>
      <c r="D2" s="14"/>
      <c r="E2" s="14"/>
      <c r="F2" s="14"/>
      <c r="G2" s="14"/>
      <c r="H2" s="14"/>
      <c r="I2" s="14"/>
      <c r="J2" s="14"/>
      <c r="K2" s="669"/>
      <c r="L2" s="669"/>
      <c r="M2" s="669"/>
      <c r="N2" s="48"/>
      <c r="O2" s="272">
        <f>Ref_Firma</f>
        <v>0</v>
      </c>
      <c r="P2" s="151"/>
    </row>
    <row r="3" spans="1:16" ht="23.25">
      <c r="A3" s="151"/>
      <c r="B3" s="14"/>
      <c r="C3" s="1325" t="s">
        <v>639</v>
      </c>
      <c r="D3" s="1325"/>
      <c r="E3" s="1325"/>
      <c r="F3" s="1325"/>
      <c r="G3" s="1325"/>
      <c r="H3" s="1325"/>
      <c r="I3" s="1325"/>
      <c r="J3" s="1325"/>
      <c r="K3" s="1325"/>
      <c r="L3" s="669"/>
      <c r="M3" s="669"/>
      <c r="N3" s="48"/>
      <c r="O3" s="272">
        <f>Ref_Berichtsjahr</f>
        <v>0</v>
      </c>
      <c r="P3" s="151"/>
    </row>
    <row r="4" spans="1:16" ht="23.25">
      <c r="A4" s="151"/>
      <c r="B4" s="14"/>
      <c r="C4" s="1302"/>
      <c r="D4" s="1302"/>
      <c r="E4" s="1302"/>
      <c r="F4" s="1302"/>
      <c r="G4" s="1302"/>
      <c r="H4" s="1302"/>
      <c r="I4" s="1302"/>
      <c r="J4" s="1302"/>
      <c r="K4" s="1302"/>
      <c r="L4" s="14"/>
      <c r="M4" s="14"/>
      <c r="N4" s="48"/>
      <c r="O4" s="14"/>
      <c r="P4" s="151"/>
    </row>
    <row r="5" spans="1:16" ht="23.25">
      <c r="A5" s="151"/>
      <c r="B5" s="14"/>
      <c r="C5" s="1326" t="s">
        <v>87</v>
      </c>
      <c r="D5" s="1326"/>
      <c r="E5" s="1326"/>
      <c r="F5" s="1326"/>
      <c r="G5" s="1326"/>
      <c r="H5" s="1326"/>
      <c r="I5" s="1326"/>
      <c r="J5" s="1326"/>
      <c r="K5" s="1326"/>
      <c r="L5" s="14"/>
      <c r="M5" s="14"/>
      <c r="N5" s="48"/>
      <c r="O5" s="14"/>
      <c r="P5" s="151"/>
    </row>
    <row r="6" spans="1:16" ht="39" customHeight="1" thickBot="1">
      <c r="A6" s="151"/>
      <c r="B6" s="14"/>
      <c r="C6" s="1350" t="s">
        <v>637</v>
      </c>
      <c r="D6" s="1326"/>
      <c r="E6" s="1326"/>
      <c r="F6" s="1326"/>
      <c r="G6" s="1326"/>
      <c r="H6" s="1326"/>
      <c r="I6" s="1326"/>
      <c r="J6" s="1326"/>
      <c r="K6" s="1326"/>
      <c r="L6" s="14"/>
      <c r="M6" s="14"/>
      <c r="N6" s="48"/>
      <c r="O6" s="14"/>
      <c r="P6" s="151"/>
    </row>
    <row r="7" spans="1:16" ht="32.25" thickBot="1">
      <c r="A7" s="151"/>
      <c r="B7" s="14"/>
      <c r="C7" s="1327" t="s">
        <v>614</v>
      </c>
      <c r="D7" s="1327"/>
      <c r="E7" s="1327"/>
      <c r="F7" s="1327"/>
      <c r="G7" s="1327"/>
      <c r="H7" s="1327"/>
      <c r="I7" s="1327"/>
      <c r="J7" s="1327"/>
      <c r="K7" s="1328"/>
      <c r="L7" s="1298" t="s">
        <v>264</v>
      </c>
      <c r="M7" s="1299"/>
      <c r="N7" s="193" t="s">
        <v>172</v>
      </c>
      <c r="O7" s="14"/>
      <c r="P7" s="151"/>
    </row>
    <row r="8" spans="1:16" ht="15" thickBot="1">
      <c r="A8" s="151"/>
      <c r="B8" s="14"/>
      <c r="C8" s="14"/>
      <c r="D8" s="14"/>
      <c r="E8" s="14"/>
      <c r="F8" s="14"/>
      <c r="G8" s="14"/>
      <c r="H8" s="14"/>
      <c r="I8" s="14"/>
      <c r="J8" s="14"/>
      <c r="K8" s="14"/>
      <c r="L8" s="14"/>
      <c r="M8" s="14"/>
      <c r="N8" s="14"/>
      <c r="O8" s="14"/>
      <c r="P8" s="151"/>
    </row>
    <row r="9" spans="1:16" ht="32.25" thickBot="1">
      <c r="A9" s="151"/>
      <c r="B9" s="14"/>
      <c r="C9" s="14"/>
      <c r="D9" s="275" t="s">
        <v>92</v>
      </c>
      <c r="E9" s="152" t="s">
        <v>631</v>
      </c>
      <c r="F9" s="886" t="s">
        <v>635</v>
      </c>
      <c r="G9" s="886" t="s">
        <v>636</v>
      </c>
      <c r="H9" s="153" t="s">
        <v>268</v>
      </c>
      <c r="I9" s="152" t="s">
        <v>96</v>
      </c>
      <c r="J9" s="154" t="s">
        <v>97</v>
      </c>
      <c r="K9" s="574" t="s">
        <v>98</v>
      </c>
      <c r="L9" s="781" t="s">
        <v>269</v>
      </c>
      <c r="M9" s="785" t="s">
        <v>270</v>
      </c>
      <c r="N9" s="783" t="s">
        <v>32</v>
      </c>
      <c r="O9" s="14"/>
      <c r="P9" s="151"/>
    </row>
    <row r="10" spans="1:16">
      <c r="A10" s="151"/>
      <c r="B10" s="14"/>
      <c r="C10" s="14"/>
      <c r="D10" s="306" t="s">
        <v>13</v>
      </c>
      <c r="E10" s="579"/>
      <c r="F10" s="847"/>
      <c r="G10" s="788"/>
      <c r="H10" s="788"/>
      <c r="I10" s="529"/>
      <c r="J10" s="579"/>
      <c r="K10" s="578"/>
      <c r="L10" s="903">
        <f t="shared" ref="L10:L50" si="0">F10</f>
        <v>0</v>
      </c>
      <c r="M10" s="786">
        <f t="shared" ref="M10:M50" si="1">G10</f>
        <v>0</v>
      </c>
      <c r="N10" s="727">
        <f t="shared" ref="N10:N50" si="2">IF(L10+M10=0,H10,L10+M10)</f>
        <v>0</v>
      </c>
      <c r="O10" s="14"/>
      <c r="P10" s="151"/>
    </row>
    <row r="11" spans="1:16">
      <c r="A11" s="151"/>
      <c r="B11" s="14"/>
      <c r="C11" s="14"/>
      <c r="D11" s="306" t="s">
        <v>13</v>
      </c>
      <c r="E11" s="835"/>
      <c r="F11" s="848"/>
      <c r="G11" s="849"/>
      <c r="H11" s="849"/>
      <c r="I11" s="183"/>
      <c r="J11" s="835"/>
      <c r="K11" s="720"/>
      <c r="L11" s="903">
        <f t="shared" si="0"/>
        <v>0</v>
      </c>
      <c r="M11" s="786">
        <f t="shared" si="1"/>
        <v>0</v>
      </c>
      <c r="N11" s="727">
        <f t="shared" si="2"/>
        <v>0</v>
      </c>
      <c r="O11" s="14"/>
      <c r="P11" s="151"/>
    </row>
    <row r="12" spans="1:16">
      <c r="A12" s="151"/>
      <c r="B12" s="14"/>
      <c r="C12" s="14"/>
      <c r="D12" s="306" t="s">
        <v>13</v>
      </c>
      <c r="E12" s="835"/>
      <c r="F12" s="848"/>
      <c r="G12" s="849"/>
      <c r="H12" s="849"/>
      <c r="I12" s="183"/>
      <c r="J12" s="835"/>
      <c r="K12" s="720"/>
      <c r="L12" s="903">
        <f t="shared" si="0"/>
        <v>0</v>
      </c>
      <c r="M12" s="786">
        <f t="shared" si="1"/>
        <v>0</v>
      </c>
      <c r="N12" s="727">
        <f t="shared" si="2"/>
        <v>0</v>
      </c>
      <c r="O12" s="14"/>
      <c r="P12" s="151"/>
    </row>
    <row r="13" spans="1:16">
      <c r="A13" s="151"/>
      <c r="B13" s="14"/>
      <c r="C13" s="14"/>
      <c r="D13" s="306" t="s">
        <v>13</v>
      </c>
      <c r="E13" s="835"/>
      <c r="F13" s="848"/>
      <c r="G13" s="849"/>
      <c r="H13" s="849"/>
      <c r="I13" s="183"/>
      <c r="J13" s="835"/>
      <c r="K13" s="720"/>
      <c r="L13" s="903">
        <f t="shared" si="0"/>
        <v>0</v>
      </c>
      <c r="M13" s="786">
        <f t="shared" si="1"/>
        <v>0</v>
      </c>
      <c r="N13" s="727">
        <f t="shared" si="2"/>
        <v>0</v>
      </c>
      <c r="O13" s="14"/>
      <c r="P13" s="151"/>
    </row>
    <row r="14" spans="1:16">
      <c r="A14" s="151"/>
      <c r="B14" s="14"/>
      <c r="C14" s="14"/>
      <c r="D14" s="306" t="s">
        <v>13</v>
      </c>
      <c r="E14" s="835"/>
      <c r="F14" s="848"/>
      <c r="G14" s="849"/>
      <c r="H14" s="849"/>
      <c r="I14" s="183"/>
      <c r="J14" s="835"/>
      <c r="K14" s="720"/>
      <c r="L14" s="903">
        <f t="shared" si="0"/>
        <v>0</v>
      </c>
      <c r="M14" s="786">
        <f t="shared" si="1"/>
        <v>0</v>
      </c>
      <c r="N14" s="727">
        <f t="shared" si="2"/>
        <v>0</v>
      </c>
      <c r="O14" s="14"/>
      <c r="P14" s="151"/>
    </row>
    <row r="15" spans="1:16">
      <c r="A15" s="151"/>
      <c r="B15" s="14"/>
      <c r="C15" s="14"/>
      <c r="D15" s="306" t="s">
        <v>13</v>
      </c>
      <c r="E15" s="835"/>
      <c r="F15" s="848"/>
      <c r="G15" s="849"/>
      <c r="H15" s="849"/>
      <c r="I15" s="183"/>
      <c r="J15" s="835"/>
      <c r="K15" s="720"/>
      <c r="L15" s="903">
        <f t="shared" si="0"/>
        <v>0</v>
      </c>
      <c r="M15" s="786">
        <f t="shared" si="1"/>
        <v>0</v>
      </c>
      <c r="N15" s="727">
        <f t="shared" si="2"/>
        <v>0</v>
      </c>
      <c r="O15" s="14"/>
      <c r="P15" s="151"/>
    </row>
    <row r="16" spans="1:16">
      <c r="A16" s="151"/>
      <c r="B16" s="14"/>
      <c r="C16" s="14"/>
      <c r="D16" s="306" t="s">
        <v>13</v>
      </c>
      <c r="E16" s="835"/>
      <c r="F16" s="848"/>
      <c r="G16" s="849"/>
      <c r="H16" s="849"/>
      <c r="I16" s="183"/>
      <c r="J16" s="835"/>
      <c r="K16" s="720"/>
      <c r="L16" s="903">
        <f t="shared" si="0"/>
        <v>0</v>
      </c>
      <c r="M16" s="786">
        <f t="shared" si="1"/>
        <v>0</v>
      </c>
      <c r="N16" s="727">
        <f t="shared" si="2"/>
        <v>0</v>
      </c>
      <c r="O16" s="14"/>
      <c r="P16" s="151"/>
    </row>
    <row r="17" spans="1:16">
      <c r="A17" s="151"/>
      <c r="B17" s="14"/>
      <c r="C17" s="14"/>
      <c r="D17" s="306" t="s">
        <v>13</v>
      </c>
      <c r="E17" s="835"/>
      <c r="F17" s="848"/>
      <c r="G17" s="849"/>
      <c r="H17" s="849"/>
      <c r="I17" s="183"/>
      <c r="J17" s="835"/>
      <c r="K17" s="720"/>
      <c r="L17" s="903">
        <f t="shared" si="0"/>
        <v>0</v>
      </c>
      <c r="M17" s="786">
        <f t="shared" si="1"/>
        <v>0</v>
      </c>
      <c r="N17" s="727">
        <f t="shared" si="2"/>
        <v>0</v>
      </c>
      <c r="O17" s="14"/>
      <c r="P17" s="151"/>
    </row>
    <row r="18" spans="1:16">
      <c r="A18" s="151"/>
      <c r="B18" s="14"/>
      <c r="C18" s="14"/>
      <c r="D18" s="306" t="s">
        <v>13</v>
      </c>
      <c r="E18" s="835"/>
      <c r="F18" s="848"/>
      <c r="G18" s="849"/>
      <c r="H18" s="849"/>
      <c r="I18" s="183"/>
      <c r="J18" s="835"/>
      <c r="K18" s="720"/>
      <c r="L18" s="903">
        <f t="shared" si="0"/>
        <v>0</v>
      </c>
      <c r="M18" s="786">
        <f t="shared" si="1"/>
        <v>0</v>
      </c>
      <c r="N18" s="727">
        <f t="shared" si="2"/>
        <v>0</v>
      </c>
      <c r="O18" s="14"/>
      <c r="P18" s="151"/>
    </row>
    <row r="19" spans="1:16">
      <c r="A19" s="151"/>
      <c r="B19" s="14"/>
      <c r="C19" s="14"/>
      <c r="D19" s="306" t="s">
        <v>13</v>
      </c>
      <c r="E19" s="835"/>
      <c r="F19" s="848"/>
      <c r="G19" s="849"/>
      <c r="H19" s="849"/>
      <c r="I19" s="183"/>
      <c r="J19" s="835"/>
      <c r="K19" s="720"/>
      <c r="L19" s="903">
        <f t="shared" si="0"/>
        <v>0</v>
      </c>
      <c r="M19" s="786">
        <f t="shared" si="1"/>
        <v>0</v>
      </c>
      <c r="N19" s="727">
        <f t="shared" si="2"/>
        <v>0</v>
      </c>
      <c r="O19" s="14"/>
      <c r="P19" s="151"/>
    </row>
    <row r="20" spans="1:16">
      <c r="A20" s="151"/>
      <c r="B20" s="14"/>
      <c r="C20" s="14"/>
      <c r="D20" s="306" t="s">
        <v>13</v>
      </c>
      <c r="E20" s="835"/>
      <c r="F20" s="848"/>
      <c r="G20" s="849"/>
      <c r="H20" s="849"/>
      <c r="I20" s="183"/>
      <c r="J20" s="835"/>
      <c r="K20" s="720"/>
      <c r="L20" s="903">
        <f t="shared" si="0"/>
        <v>0</v>
      </c>
      <c r="M20" s="786">
        <f t="shared" si="1"/>
        <v>0</v>
      </c>
      <c r="N20" s="727">
        <f t="shared" si="2"/>
        <v>0</v>
      </c>
      <c r="O20" s="14"/>
      <c r="P20" s="151"/>
    </row>
    <row r="21" spans="1:16">
      <c r="A21" s="151"/>
      <c r="B21" s="14"/>
      <c r="C21" s="14"/>
      <c r="D21" s="306" t="s">
        <v>13</v>
      </c>
      <c r="E21" s="835"/>
      <c r="F21" s="848"/>
      <c r="G21" s="849"/>
      <c r="H21" s="849"/>
      <c r="I21" s="183"/>
      <c r="J21" s="835"/>
      <c r="K21" s="720"/>
      <c r="L21" s="903">
        <f t="shared" si="0"/>
        <v>0</v>
      </c>
      <c r="M21" s="786">
        <f t="shared" si="1"/>
        <v>0</v>
      </c>
      <c r="N21" s="727">
        <f t="shared" si="2"/>
        <v>0</v>
      </c>
      <c r="O21" s="14"/>
      <c r="P21" s="151"/>
    </row>
    <row r="22" spans="1:16">
      <c r="A22" s="151"/>
      <c r="B22" s="14"/>
      <c r="C22" s="14"/>
      <c r="D22" s="306" t="s">
        <v>13</v>
      </c>
      <c r="E22" s="835"/>
      <c r="F22" s="848"/>
      <c r="G22" s="849"/>
      <c r="H22" s="849"/>
      <c r="I22" s="183"/>
      <c r="J22" s="835"/>
      <c r="K22" s="720"/>
      <c r="L22" s="903">
        <f t="shared" si="0"/>
        <v>0</v>
      </c>
      <c r="M22" s="786">
        <f t="shared" si="1"/>
        <v>0</v>
      </c>
      <c r="N22" s="727">
        <f t="shared" si="2"/>
        <v>0</v>
      </c>
      <c r="O22" s="14"/>
      <c r="P22" s="151"/>
    </row>
    <row r="23" spans="1:16">
      <c r="A23" s="151"/>
      <c r="B23" s="14"/>
      <c r="C23" s="14"/>
      <c r="D23" s="306" t="s">
        <v>13</v>
      </c>
      <c r="E23" s="835"/>
      <c r="F23" s="848"/>
      <c r="G23" s="849"/>
      <c r="H23" s="849"/>
      <c r="I23" s="183"/>
      <c r="J23" s="835"/>
      <c r="K23" s="720"/>
      <c r="L23" s="903">
        <f t="shared" si="0"/>
        <v>0</v>
      </c>
      <c r="M23" s="786">
        <f t="shared" si="1"/>
        <v>0</v>
      </c>
      <c r="N23" s="727">
        <f t="shared" si="2"/>
        <v>0</v>
      </c>
      <c r="O23" s="14"/>
      <c r="P23" s="151"/>
    </row>
    <row r="24" spans="1:16">
      <c r="A24" s="151"/>
      <c r="B24" s="14"/>
      <c r="C24" s="14"/>
      <c r="D24" s="306" t="s">
        <v>13</v>
      </c>
      <c r="E24" s="835"/>
      <c r="F24" s="848"/>
      <c r="G24" s="849"/>
      <c r="H24" s="849"/>
      <c r="I24" s="183"/>
      <c r="J24" s="835"/>
      <c r="K24" s="720"/>
      <c r="L24" s="903">
        <f t="shared" si="0"/>
        <v>0</v>
      </c>
      <c r="M24" s="786">
        <f t="shared" si="1"/>
        <v>0</v>
      </c>
      <c r="N24" s="727">
        <f t="shared" si="2"/>
        <v>0</v>
      </c>
      <c r="O24" s="14"/>
      <c r="P24" s="151"/>
    </row>
    <row r="25" spans="1:16">
      <c r="A25" s="151"/>
      <c r="B25" s="14"/>
      <c r="C25" s="14"/>
      <c r="D25" s="306" t="s">
        <v>13</v>
      </c>
      <c r="E25" s="835"/>
      <c r="F25" s="848"/>
      <c r="G25" s="849"/>
      <c r="H25" s="849"/>
      <c r="I25" s="183"/>
      <c r="J25" s="835"/>
      <c r="K25" s="720"/>
      <c r="L25" s="903">
        <f t="shared" si="0"/>
        <v>0</v>
      </c>
      <c r="M25" s="786">
        <f t="shared" si="1"/>
        <v>0</v>
      </c>
      <c r="N25" s="727">
        <f t="shared" si="2"/>
        <v>0</v>
      </c>
      <c r="O25" s="14"/>
      <c r="P25" s="151"/>
    </row>
    <row r="26" spans="1:16">
      <c r="A26" s="151"/>
      <c r="B26" s="14"/>
      <c r="C26" s="14"/>
      <c r="D26" s="306" t="s">
        <v>13</v>
      </c>
      <c r="E26" s="835"/>
      <c r="F26" s="848"/>
      <c r="G26" s="849"/>
      <c r="H26" s="849"/>
      <c r="I26" s="183"/>
      <c r="J26" s="835"/>
      <c r="K26" s="720"/>
      <c r="L26" s="903">
        <f t="shared" si="0"/>
        <v>0</v>
      </c>
      <c r="M26" s="786">
        <f t="shared" si="1"/>
        <v>0</v>
      </c>
      <c r="N26" s="727">
        <f t="shared" si="2"/>
        <v>0</v>
      </c>
      <c r="O26" s="14"/>
      <c r="P26" s="151"/>
    </row>
    <row r="27" spans="1:16">
      <c r="A27" s="151"/>
      <c r="B27" s="14"/>
      <c r="C27" s="14"/>
      <c r="D27" s="306" t="s">
        <v>13</v>
      </c>
      <c r="E27" s="835"/>
      <c r="F27" s="848"/>
      <c r="G27" s="849"/>
      <c r="H27" s="849"/>
      <c r="I27" s="183"/>
      <c r="J27" s="835"/>
      <c r="K27" s="720"/>
      <c r="L27" s="903">
        <f t="shared" si="0"/>
        <v>0</v>
      </c>
      <c r="M27" s="786">
        <f t="shared" si="1"/>
        <v>0</v>
      </c>
      <c r="N27" s="727">
        <f t="shared" si="2"/>
        <v>0</v>
      </c>
      <c r="O27" s="14"/>
      <c r="P27" s="151"/>
    </row>
    <row r="28" spans="1:16">
      <c r="A28" s="151"/>
      <c r="B28" s="14"/>
      <c r="C28" s="14"/>
      <c r="D28" s="306" t="s">
        <v>13</v>
      </c>
      <c r="E28" s="835"/>
      <c r="F28" s="848"/>
      <c r="G28" s="849"/>
      <c r="H28" s="849"/>
      <c r="I28" s="183"/>
      <c r="J28" s="835"/>
      <c r="K28" s="720"/>
      <c r="L28" s="903">
        <f t="shared" si="0"/>
        <v>0</v>
      </c>
      <c r="M28" s="786">
        <f t="shared" si="1"/>
        <v>0</v>
      </c>
      <c r="N28" s="727">
        <f t="shared" si="2"/>
        <v>0</v>
      </c>
      <c r="O28" s="14"/>
      <c r="P28" s="151"/>
    </row>
    <row r="29" spans="1:16">
      <c r="A29" s="151"/>
      <c r="B29" s="14"/>
      <c r="C29" s="14"/>
      <c r="D29" s="306" t="s">
        <v>13</v>
      </c>
      <c r="E29" s="835"/>
      <c r="F29" s="848"/>
      <c r="G29" s="849"/>
      <c r="H29" s="849"/>
      <c r="I29" s="183"/>
      <c r="J29" s="835"/>
      <c r="K29" s="720"/>
      <c r="L29" s="903">
        <f t="shared" si="0"/>
        <v>0</v>
      </c>
      <c r="M29" s="786">
        <f t="shared" si="1"/>
        <v>0</v>
      </c>
      <c r="N29" s="727">
        <f t="shared" si="2"/>
        <v>0</v>
      </c>
      <c r="O29" s="14"/>
      <c r="P29" s="151"/>
    </row>
    <row r="30" spans="1:16">
      <c r="A30" s="151"/>
      <c r="B30" s="14"/>
      <c r="C30" s="14"/>
      <c r="D30" s="306" t="s">
        <v>13</v>
      </c>
      <c r="E30" s="835"/>
      <c r="F30" s="848"/>
      <c r="G30" s="849"/>
      <c r="H30" s="849"/>
      <c r="I30" s="183"/>
      <c r="J30" s="835"/>
      <c r="K30" s="720"/>
      <c r="L30" s="903">
        <f t="shared" si="0"/>
        <v>0</v>
      </c>
      <c r="M30" s="786">
        <f t="shared" si="1"/>
        <v>0</v>
      </c>
      <c r="N30" s="727">
        <f t="shared" si="2"/>
        <v>0</v>
      </c>
      <c r="O30" s="14"/>
      <c r="P30" s="151"/>
    </row>
    <row r="31" spans="1:16">
      <c r="A31" s="151"/>
      <c r="B31" s="14"/>
      <c r="C31" s="14"/>
      <c r="D31" s="306" t="s">
        <v>13</v>
      </c>
      <c r="E31" s="835"/>
      <c r="F31" s="848"/>
      <c r="G31" s="849"/>
      <c r="H31" s="849"/>
      <c r="I31" s="183"/>
      <c r="J31" s="835"/>
      <c r="K31" s="720"/>
      <c r="L31" s="903">
        <f t="shared" si="0"/>
        <v>0</v>
      </c>
      <c r="M31" s="786">
        <f t="shared" si="1"/>
        <v>0</v>
      </c>
      <c r="N31" s="727">
        <f t="shared" si="2"/>
        <v>0</v>
      </c>
      <c r="O31" s="14"/>
      <c r="P31" s="151"/>
    </row>
    <row r="32" spans="1:16">
      <c r="A32" s="151"/>
      <c r="B32" s="14"/>
      <c r="C32" s="14"/>
      <c r="D32" s="306" t="s">
        <v>13</v>
      </c>
      <c r="E32" s="835"/>
      <c r="F32" s="848"/>
      <c r="G32" s="849"/>
      <c r="H32" s="849"/>
      <c r="I32" s="183"/>
      <c r="J32" s="835"/>
      <c r="K32" s="720"/>
      <c r="L32" s="903">
        <f t="shared" si="0"/>
        <v>0</v>
      </c>
      <c r="M32" s="786">
        <f t="shared" si="1"/>
        <v>0</v>
      </c>
      <c r="N32" s="727">
        <f t="shared" si="2"/>
        <v>0</v>
      </c>
      <c r="O32" s="14"/>
      <c r="P32" s="151"/>
    </row>
    <row r="33" spans="1:16">
      <c r="A33" s="151"/>
      <c r="B33" s="14"/>
      <c r="C33" s="14"/>
      <c r="D33" s="306" t="s">
        <v>13</v>
      </c>
      <c r="E33" s="835"/>
      <c r="F33" s="848"/>
      <c r="G33" s="849"/>
      <c r="H33" s="849"/>
      <c r="I33" s="183"/>
      <c r="J33" s="835"/>
      <c r="K33" s="720"/>
      <c r="L33" s="903">
        <f t="shared" si="0"/>
        <v>0</v>
      </c>
      <c r="M33" s="786">
        <f t="shared" si="1"/>
        <v>0</v>
      </c>
      <c r="N33" s="727">
        <f t="shared" si="2"/>
        <v>0</v>
      </c>
      <c r="O33" s="14"/>
      <c r="P33" s="151"/>
    </row>
    <row r="34" spans="1:16">
      <c r="A34" s="151"/>
      <c r="B34" s="14"/>
      <c r="C34" s="14"/>
      <c r="D34" s="306" t="s">
        <v>13</v>
      </c>
      <c r="E34" s="835"/>
      <c r="F34" s="848"/>
      <c r="G34" s="849"/>
      <c r="H34" s="849"/>
      <c r="I34" s="183"/>
      <c r="J34" s="835"/>
      <c r="K34" s="720"/>
      <c r="L34" s="903">
        <f t="shared" si="0"/>
        <v>0</v>
      </c>
      <c r="M34" s="786">
        <f t="shared" si="1"/>
        <v>0</v>
      </c>
      <c r="N34" s="727">
        <f t="shared" si="2"/>
        <v>0</v>
      </c>
      <c r="O34" s="14"/>
      <c r="P34" s="151"/>
    </row>
    <row r="35" spans="1:16">
      <c r="A35" s="151"/>
      <c r="B35" s="14"/>
      <c r="C35" s="14"/>
      <c r="D35" s="306" t="s">
        <v>13</v>
      </c>
      <c r="E35" s="835"/>
      <c r="F35" s="848"/>
      <c r="G35" s="849"/>
      <c r="H35" s="849"/>
      <c r="I35" s="183"/>
      <c r="J35" s="835"/>
      <c r="K35" s="720"/>
      <c r="L35" s="903">
        <f t="shared" si="0"/>
        <v>0</v>
      </c>
      <c r="M35" s="786">
        <f t="shared" si="1"/>
        <v>0</v>
      </c>
      <c r="N35" s="727">
        <f t="shared" si="2"/>
        <v>0</v>
      </c>
      <c r="O35" s="14"/>
      <c r="P35" s="151"/>
    </row>
    <row r="36" spans="1:16">
      <c r="A36" s="151"/>
      <c r="B36" s="14"/>
      <c r="C36" s="14"/>
      <c r="D36" s="306" t="s">
        <v>13</v>
      </c>
      <c r="E36" s="835"/>
      <c r="F36" s="848"/>
      <c r="G36" s="849"/>
      <c r="H36" s="849"/>
      <c r="I36" s="183"/>
      <c r="J36" s="835"/>
      <c r="K36" s="720"/>
      <c r="L36" s="903">
        <f t="shared" si="0"/>
        <v>0</v>
      </c>
      <c r="M36" s="786">
        <f t="shared" si="1"/>
        <v>0</v>
      </c>
      <c r="N36" s="727">
        <f t="shared" si="2"/>
        <v>0</v>
      </c>
      <c r="O36" s="14"/>
      <c r="P36" s="151"/>
    </row>
    <row r="37" spans="1:16">
      <c r="A37" s="151"/>
      <c r="B37" s="14"/>
      <c r="C37" s="14"/>
      <c r="D37" s="306" t="s">
        <v>13</v>
      </c>
      <c r="E37" s="835"/>
      <c r="F37" s="848"/>
      <c r="G37" s="849"/>
      <c r="H37" s="849"/>
      <c r="I37" s="183"/>
      <c r="J37" s="835"/>
      <c r="K37" s="720"/>
      <c r="L37" s="903">
        <f t="shared" si="0"/>
        <v>0</v>
      </c>
      <c r="M37" s="786">
        <f t="shared" si="1"/>
        <v>0</v>
      </c>
      <c r="N37" s="727">
        <f t="shared" si="2"/>
        <v>0</v>
      </c>
      <c r="O37" s="14"/>
      <c r="P37" s="151"/>
    </row>
    <row r="38" spans="1:16">
      <c r="A38" s="151"/>
      <c r="B38" s="14"/>
      <c r="C38" s="14"/>
      <c r="D38" s="306" t="s">
        <v>13</v>
      </c>
      <c r="E38" s="835"/>
      <c r="F38" s="848"/>
      <c r="G38" s="849"/>
      <c r="H38" s="849"/>
      <c r="I38" s="183"/>
      <c r="J38" s="835"/>
      <c r="K38" s="720"/>
      <c r="L38" s="903">
        <f t="shared" si="0"/>
        <v>0</v>
      </c>
      <c r="M38" s="786">
        <f t="shared" si="1"/>
        <v>0</v>
      </c>
      <c r="N38" s="727">
        <f t="shared" si="2"/>
        <v>0</v>
      </c>
      <c r="O38" s="14"/>
      <c r="P38" s="151"/>
    </row>
    <row r="39" spans="1:16">
      <c r="A39" s="151"/>
      <c r="B39" s="14"/>
      <c r="C39" s="14"/>
      <c r="D39" s="306" t="s">
        <v>13</v>
      </c>
      <c r="E39" s="835"/>
      <c r="F39" s="848"/>
      <c r="G39" s="849"/>
      <c r="H39" s="849"/>
      <c r="I39" s="183"/>
      <c r="J39" s="835"/>
      <c r="K39" s="720"/>
      <c r="L39" s="903">
        <f t="shared" si="0"/>
        <v>0</v>
      </c>
      <c r="M39" s="786">
        <f t="shared" si="1"/>
        <v>0</v>
      </c>
      <c r="N39" s="727">
        <f t="shared" si="2"/>
        <v>0</v>
      </c>
      <c r="O39" s="14"/>
      <c r="P39" s="151"/>
    </row>
    <row r="40" spans="1:16">
      <c r="A40" s="151"/>
      <c r="B40" s="14"/>
      <c r="C40" s="14"/>
      <c r="D40" s="306" t="s">
        <v>13</v>
      </c>
      <c r="E40" s="835"/>
      <c r="F40" s="848"/>
      <c r="G40" s="849"/>
      <c r="H40" s="849"/>
      <c r="I40" s="183"/>
      <c r="J40" s="835"/>
      <c r="K40" s="720"/>
      <c r="L40" s="903">
        <f t="shared" si="0"/>
        <v>0</v>
      </c>
      <c r="M40" s="786">
        <f t="shared" si="1"/>
        <v>0</v>
      </c>
      <c r="N40" s="727">
        <f t="shared" si="2"/>
        <v>0</v>
      </c>
      <c r="O40" s="14"/>
      <c r="P40" s="151"/>
    </row>
    <row r="41" spans="1:16">
      <c r="A41" s="151"/>
      <c r="B41" s="14"/>
      <c r="C41" s="14"/>
      <c r="D41" s="306" t="s">
        <v>13</v>
      </c>
      <c r="E41" s="835"/>
      <c r="F41" s="848"/>
      <c r="G41" s="849"/>
      <c r="H41" s="849"/>
      <c r="I41" s="183"/>
      <c r="J41" s="835"/>
      <c r="K41" s="720"/>
      <c r="L41" s="903">
        <f t="shared" si="0"/>
        <v>0</v>
      </c>
      <c r="M41" s="786">
        <f t="shared" si="1"/>
        <v>0</v>
      </c>
      <c r="N41" s="727">
        <f t="shared" si="2"/>
        <v>0</v>
      </c>
      <c r="O41" s="14"/>
      <c r="P41" s="151"/>
    </row>
    <row r="42" spans="1:16">
      <c r="A42" s="151"/>
      <c r="B42" s="14"/>
      <c r="C42" s="14"/>
      <c r="D42" s="306" t="s">
        <v>13</v>
      </c>
      <c r="E42" s="835"/>
      <c r="F42" s="848"/>
      <c r="G42" s="849"/>
      <c r="H42" s="849"/>
      <c r="I42" s="183"/>
      <c r="J42" s="835"/>
      <c r="K42" s="720"/>
      <c r="L42" s="903">
        <f t="shared" si="0"/>
        <v>0</v>
      </c>
      <c r="M42" s="786">
        <f t="shared" si="1"/>
        <v>0</v>
      </c>
      <c r="N42" s="727">
        <f t="shared" si="2"/>
        <v>0</v>
      </c>
      <c r="O42" s="14"/>
      <c r="P42" s="151"/>
    </row>
    <row r="43" spans="1:16">
      <c r="A43" s="151"/>
      <c r="B43" s="14"/>
      <c r="C43" s="14"/>
      <c r="D43" s="306" t="s">
        <v>13</v>
      </c>
      <c r="E43" s="835"/>
      <c r="F43" s="848"/>
      <c r="G43" s="849"/>
      <c r="H43" s="849"/>
      <c r="I43" s="183"/>
      <c r="J43" s="835"/>
      <c r="K43" s="720"/>
      <c r="L43" s="903">
        <f t="shared" si="0"/>
        <v>0</v>
      </c>
      <c r="M43" s="786">
        <f t="shared" si="1"/>
        <v>0</v>
      </c>
      <c r="N43" s="727">
        <f t="shared" si="2"/>
        <v>0</v>
      </c>
      <c r="O43" s="14"/>
      <c r="P43" s="151"/>
    </row>
    <row r="44" spans="1:16">
      <c r="A44" s="151"/>
      <c r="B44" s="14"/>
      <c r="C44" s="14"/>
      <c r="D44" s="306" t="s">
        <v>13</v>
      </c>
      <c r="E44" s="835"/>
      <c r="F44" s="848"/>
      <c r="G44" s="849"/>
      <c r="H44" s="849"/>
      <c r="I44" s="183"/>
      <c r="J44" s="835"/>
      <c r="K44" s="720"/>
      <c r="L44" s="903">
        <f t="shared" si="0"/>
        <v>0</v>
      </c>
      <c r="M44" s="786">
        <f t="shared" si="1"/>
        <v>0</v>
      </c>
      <c r="N44" s="727">
        <f t="shared" si="2"/>
        <v>0</v>
      </c>
      <c r="O44" s="14"/>
      <c r="P44" s="151"/>
    </row>
    <row r="45" spans="1:16">
      <c r="A45" s="151"/>
      <c r="B45" s="14"/>
      <c r="C45" s="14"/>
      <c r="D45" s="306" t="s">
        <v>13</v>
      </c>
      <c r="E45" s="835"/>
      <c r="F45" s="848"/>
      <c r="G45" s="849"/>
      <c r="H45" s="849"/>
      <c r="I45" s="183"/>
      <c r="J45" s="835"/>
      <c r="K45" s="720"/>
      <c r="L45" s="903">
        <f t="shared" si="0"/>
        <v>0</v>
      </c>
      <c r="M45" s="786">
        <f t="shared" si="1"/>
        <v>0</v>
      </c>
      <c r="N45" s="727">
        <f t="shared" si="2"/>
        <v>0</v>
      </c>
      <c r="O45" s="14"/>
      <c r="P45" s="151"/>
    </row>
    <row r="46" spans="1:16">
      <c r="A46" s="151"/>
      <c r="B46" s="14"/>
      <c r="C46" s="14"/>
      <c r="D46" s="306" t="s">
        <v>13</v>
      </c>
      <c r="E46" s="835"/>
      <c r="F46" s="848"/>
      <c r="G46" s="849"/>
      <c r="H46" s="849"/>
      <c r="I46" s="183"/>
      <c r="J46" s="835"/>
      <c r="K46" s="720"/>
      <c r="L46" s="903">
        <f t="shared" si="0"/>
        <v>0</v>
      </c>
      <c r="M46" s="786">
        <f t="shared" si="1"/>
        <v>0</v>
      </c>
      <c r="N46" s="727">
        <f t="shared" si="2"/>
        <v>0</v>
      </c>
      <c r="O46" s="14" t="s">
        <v>271</v>
      </c>
      <c r="P46" s="151"/>
    </row>
    <row r="47" spans="1:16">
      <c r="A47" s="151"/>
      <c r="B47" s="14"/>
      <c r="C47" s="14"/>
      <c r="D47" s="306" t="s">
        <v>13</v>
      </c>
      <c r="E47" s="835"/>
      <c r="F47" s="848"/>
      <c r="G47" s="849"/>
      <c r="H47" s="849"/>
      <c r="I47" s="183"/>
      <c r="J47" s="835"/>
      <c r="K47" s="720"/>
      <c r="L47" s="903">
        <f t="shared" si="0"/>
        <v>0</v>
      </c>
      <c r="M47" s="786">
        <f t="shared" si="1"/>
        <v>0</v>
      </c>
      <c r="N47" s="727">
        <f t="shared" si="2"/>
        <v>0</v>
      </c>
      <c r="O47" s="14"/>
      <c r="P47" s="151"/>
    </row>
    <row r="48" spans="1:16">
      <c r="A48" s="151"/>
      <c r="B48" s="14"/>
      <c r="C48" s="14"/>
      <c r="D48" s="306" t="s">
        <v>13</v>
      </c>
      <c r="E48" s="835"/>
      <c r="F48" s="848"/>
      <c r="G48" s="849"/>
      <c r="H48" s="849"/>
      <c r="I48" s="183"/>
      <c r="J48" s="835"/>
      <c r="K48" s="720"/>
      <c r="L48" s="903">
        <f t="shared" si="0"/>
        <v>0</v>
      </c>
      <c r="M48" s="786">
        <f t="shared" si="1"/>
        <v>0</v>
      </c>
      <c r="N48" s="727">
        <f t="shared" si="2"/>
        <v>0</v>
      </c>
      <c r="O48" s="14"/>
      <c r="P48" s="151"/>
    </row>
    <row r="49" spans="1:16">
      <c r="A49" s="151"/>
      <c r="B49" s="14"/>
      <c r="C49" s="14"/>
      <c r="D49" s="306" t="s">
        <v>13</v>
      </c>
      <c r="E49" s="835"/>
      <c r="F49" s="848"/>
      <c r="G49" s="849"/>
      <c r="H49" s="849"/>
      <c r="I49" s="183"/>
      <c r="J49" s="835"/>
      <c r="K49" s="720"/>
      <c r="L49" s="903">
        <f t="shared" si="0"/>
        <v>0</v>
      </c>
      <c r="M49" s="786">
        <f t="shared" si="1"/>
        <v>0</v>
      </c>
      <c r="N49" s="727">
        <f t="shared" si="2"/>
        <v>0</v>
      </c>
      <c r="O49" s="14"/>
      <c r="P49" s="151"/>
    </row>
    <row r="50" spans="1:16" ht="15" thickBot="1">
      <c r="A50" s="151"/>
      <c r="B50" s="14"/>
      <c r="C50" s="14"/>
      <c r="D50" s="295" t="s">
        <v>13</v>
      </c>
      <c r="E50" s="76"/>
      <c r="F50" s="789"/>
      <c r="G50" s="790"/>
      <c r="H50" s="790"/>
      <c r="I50" s="75"/>
      <c r="J50" s="76"/>
      <c r="K50" s="196"/>
      <c r="L50" s="782">
        <f t="shared" si="0"/>
        <v>0</v>
      </c>
      <c r="M50" s="787">
        <f t="shared" si="1"/>
        <v>0</v>
      </c>
      <c r="N50" s="784">
        <f t="shared" si="2"/>
        <v>0</v>
      </c>
      <c r="O50" s="14"/>
      <c r="P50" s="151"/>
    </row>
    <row r="51" spans="1:16" ht="15" thickBot="1">
      <c r="A51" s="151"/>
      <c r="B51" s="14"/>
      <c r="C51" s="14"/>
      <c r="D51" s="14"/>
      <c r="E51" s="14"/>
      <c r="F51" s="14"/>
      <c r="G51" s="14"/>
      <c r="H51" s="14"/>
      <c r="I51" s="14"/>
      <c r="J51" s="14"/>
      <c r="K51" s="14"/>
      <c r="L51" s="15"/>
      <c r="M51" s="15"/>
      <c r="N51" s="780">
        <f>SUM(N10:N50)</f>
        <v>0</v>
      </c>
      <c r="O51" s="14"/>
      <c r="P51" s="151"/>
    </row>
    <row r="52" spans="1:16">
      <c r="A52" s="151"/>
      <c r="B52" s="14"/>
      <c r="C52" s="14"/>
      <c r="D52" s="14"/>
      <c r="E52" s="14"/>
      <c r="F52" s="14"/>
      <c r="G52" s="14"/>
      <c r="H52" s="14"/>
      <c r="I52" s="14"/>
      <c r="J52" s="14"/>
      <c r="K52" s="14"/>
      <c r="L52" s="14"/>
      <c r="M52" s="14"/>
      <c r="N52" s="14"/>
      <c r="O52" s="14"/>
      <c r="P52" s="151"/>
    </row>
    <row r="53" spans="1:16" ht="15.75">
      <c r="A53" s="151"/>
      <c r="B53" s="151"/>
      <c r="C53" s="151"/>
      <c r="D53" s="151"/>
      <c r="E53" s="151"/>
      <c r="F53" s="151"/>
      <c r="G53" s="151"/>
      <c r="H53" s="151"/>
      <c r="I53" s="151"/>
      <c r="J53" s="151"/>
      <c r="K53" s="151"/>
      <c r="L53" s="151"/>
      <c r="M53" s="151"/>
      <c r="N53" s="151"/>
      <c r="O53" s="151"/>
      <c r="P53" s="135" t="str">
        <f>Bedienungshinweise!$K$19</f>
        <v>FutureCamp Climate 2022</v>
      </c>
    </row>
  </sheetData>
  <sheetProtection sheet="1" objects="1" scenarios="1"/>
  <mergeCells count="6">
    <mergeCell ref="C7:K7"/>
    <mergeCell ref="L7:M7"/>
    <mergeCell ref="C3:K3"/>
    <mergeCell ref="C4:K4"/>
    <mergeCell ref="C5:K5"/>
    <mergeCell ref="C6:K6"/>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'Projekt-Info'!$C$12:$C$17</xm:f>
          </x14:formula1>
          <xm:sqref>D10:D50</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P53"/>
  <sheetViews>
    <sheetView topLeftCell="F17" workbookViewId="0">
      <selection activeCell="C4" sqref="C4:K4"/>
    </sheetView>
  </sheetViews>
  <sheetFormatPr baseColWidth="10" defaultColWidth="11" defaultRowHeight="14.25"/>
  <cols>
    <col min="1" max="1" width="3.625" style="311" customWidth="1"/>
    <col min="2" max="2" width="8.625" style="311" customWidth="1"/>
    <col min="3" max="3" width="2.5" style="311" customWidth="1"/>
    <col min="4" max="4" width="15.375" style="311" customWidth="1"/>
    <col min="5" max="5" width="19.125" style="311" customWidth="1"/>
    <col min="6" max="7" width="25.25" style="311" customWidth="1"/>
    <col min="8" max="8" width="35.875" style="311" customWidth="1"/>
    <col min="9" max="9" width="27.625" style="311" customWidth="1"/>
    <col min="10" max="10" width="25.125" style="311" customWidth="1"/>
    <col min="11" max="11" width="27.125" style="311" customWidth="1"/>
    <col min="12" max="12" width="20" style="311" customWidth="1"/>
    <col min="13" max="13" width="21.75" style="311" customWidth="1"/>
    <col min="14" max="14" width="14.875" style="311" customWidth="1"/>
    <col min="15" max="15" width="9.875" style="311" customWidth="1"/>
    <col min="16" max="16" width="3.625" style="311" customWidth="1"/>
    <col min="17" max="16384" width="11" style="311"/>
  </cols>
  <sheetData>
    <row r="1" spans="1:16">
      <c r="A1" s="151"/>
      <c r="B1" s="151"/>
      <c r="C1" s="151"/>
      <c r="D1" s="151"/>
      <c r="E1" s="151"/>
      <c r="F1" s="151"/>
      <c r="G1" s="151"/>
      <c r="H1" s="151"/>
      <c r="I1" s="151"/>
      <c r="J1" s="151"/>
      <c r="K1" s="151"/>
      <c r="L1" s="151"/>
      <c r="M1" s="151"/>
      <c r="N1" s="151"/>
      <c r="O1" s="151"/>
      <c r="P1" s="151"/>
    </row>
    <row r="2" spans="1:16" ht="23.25">
      <c r="A2" s="151"/>
      <c r="B2" s="14"/>
      <c r="C2" s="14"/>
      <c r="D2" s="14"/>
      <c r="E2" s="14"/>
      <c r="F2" s="14"/>
      <c r="G2" s="14"/>
      <c r="H2" s="14"/>
      <c r="I2" s="14"/>
      <c r="J2" s="14"/>
      <c r="K2" s="669"/>
      <c r="L2" s="669"/>
      <c r="M2" s="669"/>
      <c r="N2" s="48"/>
      <c r="O2" s="272">
        <f>Ref_Firma</f>
        <v>0</v>
      </c>
      <c r="P2" s="151"/>
    </row>
    <row r="3" spans="1:16" ht="23.25">
      <c r="A3" s="151"/>
      <c r="B3" s="14"/>
      <c r="C3" s="1325" t="s">
        <v>641</v>
      </c>
      <c r="D3" s="1325"/>
      <c r="E3" s="1325"/>
      <c r="F3" s="1325"/>
      <c r="G3" s="1325"/>
      <c r="H3" s="1325"/>
      <c r="I3" s="1325"/>
      <c r="J3" s="1325"/>
      <c r="K3" s="1325"/>
      <c r="L3" s="669"/>
      <c r="M3" s="669"/>
      <c r="N3" s="48"/>
      <c r="O3" s="272">
        <f>Ref_Berichtsjahr</f>
        <v>0</v>
      </c>
      <c r="P3" s="151"/>
    </row>
    <row r="4" spans="1:16" ht="23.25">
      <c r="A4" s="151"/>
      <c r="B4" s="14"/>
      <c r="C4" s="1302"/>
      <c r="D4" s="1302"/>
      <c r="E4" s="1302"/>
      <c r="F4" s="1302"/>
      <c r="G4" s="1302"/>
      <c r="H4" s="1302"/>
      <c r="I4" s="1302"/>
      <c r="J4" s="1302"/>
      <c r="K4" s="1302"/>
      <c r="L4" s="14"/>
      <c r="M4" s="14"/>
      <c r="N4" s="48"/>
      <c r="O4" s="14"/>
      <c r="P4" s="151"/>
    </row>
    <row r="5" spans="1:16" ht="23.25">
      <c r="A5" s="151"/>
      <c r="B5" s="14"/>
      <c r="C5" s="1326" t="s">
        <v>87</v>
      </c>
      <c r="D5" s="1326"/>
      <c r="E5" s="1326"/>
      <c r="F5" s="1326"/>
      <c r="G5" s="1326"/>
      <c r="H5" s="1326"/>
      <c r="I5" s="1326"/>
      <c r="J5" s="1326"/>
      <c r="K5" s="1326"/>
      <c r="L5" s="14"/>
      <c r="M5" s="14"/>
      <c r="N5" s="48"/>
      <c r="O5" s="14"/>
      <c r="P5" s="151"/>
    </row>
    <row r="6" spans="1:16" ht="40.15" customHeight="1" thickBot="1">
      <c r="A6" s="151"/>
      <c r="B6" s="14"/>
      <c r="C6" s="1350" t="s">
        <v>637</v>
      </c>
      <c r="D6" s="1326"/>
      <c r="E6" s="1326"/>
      <c r="F6" s="1326"/>
      <c r="G6" s="1326"/>
      <c r="H6" s="1326"/>
      <c r="I6" s="1326"/>
      <c r="J6" s="1326"/>
      <c r="K6" s="1326"/>
      <c r="L6" s="14"/>
      <c r="M6" s="14"/>
      <c r="N6" s="48"/>
      <c r="O6" s="14"/>
      <c r="P6" s="151"/>
    </row>
    <row r="7" spans="1:16" ht="32.25" thickBot="1">
      <c r="A7" s="151"/>
      <c r="B7" s="14"/>
      <c r="C7" s="1327" t="s">
        <v>642</v>
      </c>
      <c r="D7" s="1327"/>
      <c r="E7" s="1327"/>
      <c r="F7" s="1327"/>
      <c r="G7" s="1327"/>
      <c r="H7" s="1327"/>
      <c r="I7" s="1327"/>
      <c r="J7" s="1327"/>
      <c r="K7" s="1328"/>
      <c r="L7" s="1298" t="s">
        <v>264</v>
      </c>
      <c r="M7" s="1299"/>
      <c r="N7" s="193" t="s">
        <v>172</v>
      </c>
      <c r="O7" s="14"/>
      <c r="P7" s="151"/>
    </row>
    <row r="8" spans="1:16" ht="15" thickBot="1">
      <c r="A8" s="151"/>
      <c r="B8" s="14"/>
      <c r="C8" s="14"/>
      <c r="D8" s="14"/>
      <c r="E8" s="14"/>
      <c r="F8" s="14"/>
      <c r="G8" s="14"/>
      <c r="H8" s="14"/>
      <c r="I8" s="14"/>
      <c r="J8" s="14"/>
      <c r="K8" s="14"/>
      <c r="L8" s="14"/>
      <c r="M8" s="14"/>
      <c r="N8" s="14"/>
      <c r="O8" s="14"/>
      <c r="P8" s="151"/>
    </row>
    <row r="9" spans="1:16" ht="32.25" thickBot="1">
      <c r="A9" s="151"/>
      <c r="B9" s="14"/>
      <c r="C9" s="14"/>
      <c r="D9" s="275" t="s">
        <v>92</v>
      </c>
      <c r="E9" s="152" t="s">
        <v>631</v>
      </c>
      <c r="F9" s="886" t="s">
        <v>655</v>
      </c>
      <c r="G9" s="886" t="s">
        <v>656</v>
      </c>
      <c r="H9" s="153" t="s">
        <v>268</v>
      </c>
      <c r="I9" s="152" t="s">
        <v>96</v>
      </c>
      <c r="J9" s="154" t="s">
        <v>97</v>
      </c>
      <c r="K9" s="574" t="s">
        <v>98</v>
      </c>
      <c r="L9" s="781" t="s">
        <v>269</v>
      </c>
      <c r="M9" s="785" t="s">
        <v>270</v>
      </c>
      <c r="N9" s="783" t="s">
        <v>32</v>
      </c>
      <c r="O9" s="14"/>
      <c r="P9" s="151"/>
    </row>
    <row r="10" spans="1:16">
      <c r="A10" s="151"/>
      <c r="B10" s="14"/>
      <c r="C10" s="14"/>
      <c r="D10" s="306" t="s">
        <v>13</v>
      </c>
      <c r="E10" s="579"/>
      <c r="F10" s="847"/>
      <c r="G10" s="788"/>
      <c r="H10" s="788"/>
      <c r="I10" s="529"/>
      <c r="J10" s="579"/>
      <c r="K10" s="578"/>
      <c r="L10" s="903">
        <f t="shared" ref="L10:L50" si="0">F10</f>
        <v>0</v>
      </c>
      <c r="M10" s="786">
        <f t="shared" ref="M10:M50" si="1">G10</f>
        <v>0</v>
      </c>
      <c r="N10" s="727">
        <f t="shared" ref="N10:N50" si="2">IF(L10+M10=0,H10,L10+M10)</f>
        <v>0</v>
      </c>
      <c r="O10" s="14"/>
      <c r="P10" s="151"/>
    </row>
    <row r="11" spans="1:16">
      <c r="A11" s="151"/>
      <c r="B11" s="14"/>
      <c r="C11" s="14"/>
      <c r="D11" s="306" t="s">
        <v>13</v>
      </c>
      <c r="E11" s="835"/>
      <c r="F11" s="848"/>
      <c r="G11" s="849"/>
      <c r="H11" s="849"/>
      <c r="I11" s="183"/>
      <c r="J11" s="835"/>
      <c r="K11" s="720"/>
      <c r="L11" s="903">
        <f t="shared" si="0"/>
        <v>0</v>
      </c>
      <c r="M11" s="786">
        <f t="shared" si="1"/>
        <v>0</v>
      </c>
      <c r="N11" s="727">
        <f t="shared" si="2"/>
        <v>0</v>
      </c>
      <c r="O11" s="14"/>
      <c r="P11" s="151"/>
    </row>
    <row r="12" spans="1:16">
      <c r="A12" s="151"/>
      <c r="B12" s="14"/>
      <c r="C12" s="14"/>
      <c r="D12" s="306" t="s">
        <v>13</v>
      </c>
      <c r="E12" s="835"/>
      <c r="F12" s="848"/>
      <c r="G12" s="849"/>
      <c r="H12" s="849"/>
      <c r="I12" s="183"/>
      <c r="J12" s="835"/>
      <c r="K12" s="720"/>
      <c r="L12" s="903">
        <f t="shared" si="0"/>
        <v>0</v>
      </c>
      <c r="M12" s="786">
        <f t="shared" si="1"/>
        <v>0</v>
      </c>
      <c r="N12" s="727">
        <f t="shared" si="2"/>
        <v>0</v>
      </c>
      <c r="O12" s="14"/>
      <c r="P12" s="151"/>
    </row>
    <row r="13" spans="1:16">
      <c r="A13" s="151"/>
      <c r="B13" s="14"/>
      <c r="C13" s="14"/>
      <c r="D13" s="306" t="s">
        <v>13</v>
      </c>
      <c r="E13" s="835"/>
      <c r="F13" s="848"/>
      <c r="G13" s="849"/>
      <c r="H13" s="849"/>
      <c r="I13" s="183"/>
      <c r="J13" s="835"/>
      <c r="K13" s="720"/>
      <c r="L13" s="903">
        <f t="shared" si="0"/>
        <v>0</v>
      </c>
      <c r="M13" s="786">
        <f t="shared" si="1"/>
        <v>0</v>
      </c>
      <c r="N13" s="727">
        <f t="shared" si="2"/>
        <v>0</v>
      </c>
      <c r="O13" s="14"/>
      <c r="P13" s="151"/>
    </row>
    <row r="14" spans="1:16">
      <c r="A14" s="151"/>
      <c r="B14" s="14"/>
      <c r="C14" s="14"/>
      <c r="D14" s="306" t="s">
        <v>13</v>
      </c>
      <c r="E14" s="835"/>
      <c r="F14" s="848"/>
      <c r="G14" s="849"/>
      <c r="H14" s="849"/>
      <c r="I14" s="183"/>
      <c r="J14" s="835"/>
      <c r="K14" s="720"/>
      <c r="L14" s="903">
        <f t="shared" si="0"/>
        <v>0</v>
      </c>
      <c r="M14" s="786">
        <f t="shared" si="1"/>
        <v>0</v>
      </c>
      <c r="N14" s="727">
        <f t="shared" si="2"/>
        <v>0</v>
      </c>
      <c r="O14" s="14"/>
      <c r="P14" s="151"/>
    </row>
    <row r="15" spans="1:16">
      <c r="A15" s="151"/>
      <c r="B15" s="14"/>
      <c r="C15" s="14"/>
      <c r="D15" s="306" t="s">
        <v>13</v>
      </c>
      <c r="E15" s="835"/>
      <c r="F15" s="848"/>
      <c r="G15" s="849"/>
      <c r="H15" s="849"/>
      <c r="I15" s="183"/>
      <c r="J15" s="835"/>
      <c r="K15" s="720"/>
      <c r="L15" s="903">
        <f t="shared" si="0"/>
        <v>0</v>
      </c>
      <c r="M15" s="786">
        <f t="shared" si="1"/>
        <v>0</v>
      </c>
      <c r="N15" s="727">
        <f t="shared" si="2"/>
        <v>0</v>
      </c>
      <c r="O15" s="14"/>
      <c r="P15" s="151"/>
    </row>
    <row r="16" spans="1:16">
      <c r="A16" s="151"/>
      <c r="B16" s="14"/>
      <c r="C16" s="14"/>
      <c r="D16" s="306" t="s">
        <v>13</v>
      </c>
      <c r="E16" s="835"/>
      <c r="F16" s="848"/>
      <c r="G16" s="849"/>
      <c r="H16" s="849"/>
      <c r="I16" s="183"/>
      <c r="J16" s="835"/>
      <c r="K16" s="720"/>
      <c r="L16" s="903">
        <f t="shared" si="0"/>
        <v>0</v>
      </c>
      <c r="M16" s="786">
        <f t="shared" si="1"/>
        <v>0</v>
      </c>
      <c r="N16" s="727">
        <f t="shared" si="2"/>
        <v>0</v>
      </c>
      <c r="O16" s="14"/>
      <c r="P16" s="151"/>
    </row>
    <row r="17" spans="1:16">
      <c r="A17" s="151"/>
      <c r="B17" s="14"/>
      <c r="C17" s="14"/>
      <c r="D17" s="306" t="s">
        <v>13</v>
      </c>
      <c r="E17" s="835"/>
      <c r="F17" s="848"/>
      <c r="G17" s="849"/>
      <c r="H17" s="849"/>
      <c r="I17" s="183"/>
      <c r="J17" s="835"/>
      <c r="K17" s="720"/>
      <c r="L17" s="903">
        <f t="shared" si="0"/>
        <v>0</v>
      </c>
      <c r="M17" s="786">
        <f t="shared" si="1"/>
        <v>0</v>
      </c>
      <c r="N17" s="727">
        <f t="shared" si="2"/>
        <v>0</v>
      </c>
      <c r="O17" s="14"/>
      <c r="P17" s="151"/>
    </row>
    <row r="18" spans="1:16">
      <c r="A18" s="151"/>
      <c r="B18" s="14"/>
      <c r="C18" s="14"/>
      <c r="D18" s="306" t="s">
        <v>13</v>
      </c>
      <c r="E18" s="835"/>
      <c r="F18" s="848"/>
      <c r="G18" s="849"/>
      <c r="H18" s="849"/>
      <c r="I18" s="183"/>
      <c r="J18" s="835"/>
      <c r="K18" s="720"/>
      <c r="L18" s="903">
        <f t="shared" si="0"/>
        <v>0</v>
      </c>
      <c r="M18" s="786">
        <f t="shared" si="1"/>
        <v>0</v>
      </c>
      <c r="N18" s="727">
        <f t="shared" si="2"/>
        <v>0</v>
      </c>
      <c r="O18" s="14"/>
      <c r="P18" s="151"/>
    </row>
    <row r="19" spans="1:16">
      <c r="A19" s="151"/>
      <c r="B19" s="14"/>
      <c r="C19" s="14"/>
      <c r="D19" s="306" t="s">
        <v>13</v>
      </c>
      <c r="E19" s="835"/>
      <c r="F19" s="848"/>
      <c r="G19" s="849"/>
      <c r="H19" s="849"/>
      <c r="I19" s="183"/>
      <c r="J19" s="835"/>
      <c r="K19" s="720"/>
      <c r="L19" s="903">
        <f t="shared" si="0"/>
        <v>0</v>
      </c>
      <c r="M19" s="786">
        <f t="shared" si="1"/>
        <v>0</v>
      </c>
      <c r="N19" s="727">
        <f t="shared" si="2"/>
        <v>0</v>
      </c>
      <c r="O19" s="14"/>
      <c r="P19" s="151"/>
    </row>
    <row r="20" spans="1:16">
      <c r="A20" s="151"/>
      <c r="B20" s="14"/>
      <c r="C20" s="14"/>
      <c r="D20" s="306" t="s">
        <v>13</v>
      </c>
      <c r="E20" s="835"/>
      <c r="F20" s="848"/>
      <c r="G20" s="849"/>
      <c r="H20" s="849"/>
      <c r="I20" s="183"/>
      <c r="J20" s="835"/>
      <c r="K20" s="720"/>
      <c r="L20" s="903">
        <f t="shared" si="0"/>
        <v>0</v>
      </c>
      <c r="M20" s="786">
        <f t="shared" si="1"/>
        <v>0</v>
      </c>
      <c r="N20" s="727">
        <f t="shared" si="2"/>
        <v>0</v>
      </c>
      <c r="O20" s="14"/>
      <c r="P20" s="151"/>
    </row>
    <row r="21" spans="1:16">
      <c r="A21" s="151"/>
      <c r="B21" s="14"/>
      <c r="C21" s="14"/>
      <c r="D21" s="306" t="s">
        <v>13</v>
      </c>
      <c r="E21" s="835"/>
      <c r="F21" s="848"/>
      <c r="G21" s="849"/>
      <c r="H21" s="849"/>
      <c r="I21" s="183"/>
      <c r="J21" s="835"/>
      <c r="K21" s="720"/>
      <c r="L21" s="903">
        <f t="shared" si="0"/>
        <v>0</v>
      </c>
      <c r="M21" s="786">
        <f t="shared" si="1"/>
        <v>0</v>
      </c>
      <c r="N21" s="727">
        <f t="shared" si="2"/>
        <v>0</v>
      </c>
      <c r="O21" s="14"/>
      <c r="P21" s="151"/>
    </row>
    <row r="22" spans="1:16">
      <c r="A22" s="151"/>
      <c r="B22" s="14"/>
      <c r="C22" s="14"/>
      <c r="D22" s="306" t="s">
        <v>13</v>
      </c>
      <c r="E22" s="835"/>
      <c r="F22" s="848"/>
      <c r="G22" s="849"/>
      <c r="H22" s="849"/>
      <c r="I22" s="183"/>
      <c r="J22" s="835"/>
      <c r="K22" s="720"/>
      <c r="L22" s="903">
        <f t="shared" si="0"/>
        <v>0</v>
      </c>
      <c r="M22" s="786">
        <f t="shared" si="1"/>
        <v>0</v>
      </c>
      <c r="N22" s="727">
        <f t="shared" si="2"/>
        <v>0</v>
      </c>
      <c r="O22" s="14"/>
      <c r="P22" s="151"/>
    </row>
    <row r="23" spans="1:16">
      <c r="A23" s="151"/>
      <c r="B23" s="14"/>
      <c r="C23" s="14"/>
      <c r="D23" s="306" t="s">
        <v>13</v>
      </c>
      <c r="E23" s="835"/>
      <c r="F23" s="848"/>
      <c r="G23" s="849"/>
      <c r="H23" s="849"/>
      <c r="I23" s="183"/>
      <c r="J23" s="835"/>
      <c r="K23" s="720"/>
      <c r="L23" s="903">
        <f t="shared" si="0"/>
        <v>0</v>
      </c>
      <c r="M23" s="786">
        <f t="shared" si="1"/>
        <v>0</v>
      </c>
      <c r="N23" s="727">
        <f t="shared" si="2"/>
        <v>0</v>
      </c>
      <c r="O23" s="14"/>
      <c r="P23" s="151"/>
    </row>
    <row r="24" spans="1:16">
      <c r="A24" s="151"/>
      <c r="B24" s="14"/>
      <c r="C24" s="14"/>
      <c r="D24" s="306" t="s">
        <v>13</v>
      </c>
      <c r="E24" s="835"/>
      <c r="F24" s="848"/>
      <c r="G24" s="849"/>
      <c r="H24" s="849"/>
      <c r="I24" s="183"/>
      <c r="J24" s="835"/>
      <c r="K24" s="720"/>
      <c r="L24" s="903">
        <f t="shared" si="0"/>
        <v>0</v>
      </c>
      <c r="M24" s="786">
        <f t="shared" si="1"/>
        <v>0</v>
      </c>
      <c r="N24" s="727">
        <f t="shared" si="2"/>
        <v>0</v>
      </c>
      <c r="O24" s="14"/>
      <c r="P24" s="151"/>
    </row>
    <row r="25" spans="1:16">
      <c r="A25" s="151"/>
      <c r="B25" s="14"/>
      <c r="C25" s="14"/>
      <c r="D25" s="306" t="s">
        <v>13</v>
      </c>
      <c r="E25" s="835"/>
      <c r="F25" s="848"/>
      <c r="G25" s="849"/>
      <c r="H25" s="849"/>
      <c r="I25" s="183"/>
      <c r="J25" s="835"/>
      <c r="K25" s="720"/>
      <c r="L25" s="903">
        <f t="shared" si="0"/>
        <v>0</v>
      </c>
      <c r="M25" s="786">
        <f t="shared" si="1"/>
        <v>0</v>
      </c>
      <c r="N25" s="727">
        <f t="shared" si="2"/>
        <v>0</v>
      </c>
      <c r="O25" s="14"/>
      <c r="P25" s="151"/>
    </row>
    <row r="26" spans="1:16">
      <c r="A26" s="151"/>
      <c r="B26" s="14"/>
      <c r="C26" s="14"/>
      <c r="D26" s="306" t="s">
        <v>13</v>
      </c>
      <c r="E26" s="835"/>
      <c r="F26" s="848"/>
      <c r="G26" s="849"/>
      <c r="H26" s="849"/>
      <c r="I26" s="183"/>
      <c r="J26" s="835"/>
      <c r="K26" s="720"/>
      <c r="L26" s="903">
        <f t="shared" si="0"/>
        <v>0</v>
      </c>
      <c r="M26" s="786">
        <f t="shared" si="1"/>
        <v>0</v>
      </c>
      <c r="N26" s="727">
        <f t="shared" si="2"/>
        <v>0</v>
      </c>
      <c r="O26" s="14"/>
      <c r="P26" s="151"/>
    </row>
    <row r="27" spans="1:16">
      <c r="A27" s="151"/>
      <c r="B27" s="14"/>
      <c r="C27" s="14"/>
      <c r="D27" s="306" t="s">
        <v>13</v>
      </c>
      <c r="E27" s="835"/>
      <c r="F27" s="848"/>
      <c r="G27" s="849"/>
      <c r="H27" s="849"/>
      <c r="I27" s="183"/>
      <c r="J27" s="835"/>
      <c r="K27" s="720"/>
      <c r="L27" s="903">
        <f t="shared" si="0"/>
        <v>0</v>
      </c>
      <c r="M27" s="786">
        <f t="shared" si="1"/>
        <v>0</v>
      </c>
      <c r="N27" s="727">
        <f t="shared" si="2"/>
        <v>0</v>
      </c>
      <c r="O27" s="14"/>
      <c r="P27" s="151"/>
    </row>
    <row r="28" spans="1:16">
      <c r="A28" s="151"/>
      <c r="B28" s="14"/>
      <c r="C28" s="14"/>
      <c r="D28" s="306" t="s">
        <v>13</v>
      </c>
      <c r="E28" s="835"/>
      <c r="F28" s="848"/>
      <c r="G28" s="849"/>
      <c r="H28" s="849"/>
      <c r="I28" s="183"/>
      <c r="J28" s="835"/>
      <c r="K28" s="720"/>
      <c r="L28" s="903">
        <f t="shared" si="0"/>
        <v>0</v>
      </c>
      <c r="M28" s="786">
        <f t="shared" si="1"/>
        <v>0</v>
      </c>
      <c r="N28" s="727">
        <f t="shared" si="2"/>
        <v>0</v>
      </c>
      <c r="O28" s="14"/>
      <c r="P28" s="151"/>
    </row>
    <row r="29" spans="1:16">
      <c r="A29" s="151"/>
      <c r="B29" s="14"/>
      <c r="C29" s="14"/>
      <c r="D29" s="306" t="s">
        <v>13</v>
      </c>
      <c r="E29" s="835"/>
      <c r="F29" s="848"/>
      <c r="G29" s="849"/>
      <c r="H29" s="849"/>
      <c r="I29" s="183"/>
      <c r="J29" s="835"/>
      <c r="K29" s="720"/>
      <c r="L29" s="903">
        <f t="shared" si="0"/>
        <v>0</v>
      </c>
      <c r="M29" s="786">
        <f t="shared" si="1"/>
        <v>0</v>
      </c>
      <c r="N29" s="727">
        <f t="shared" si="2"/>
        <v>0</v>
      </c>
      <c r="O29" s="14"/>
      <c r="P29" s="151"/>
    </row>
    <row r="30" spans="1:16">
      <c r="A30" s="151"/>
      <c r="B30" s="14"/>
      <c r="C30" s="14"/>
      <c r="D30" s="306" t="s">
        <v>13</v>
      </c>
      <c r="E30" s="835"/>
      <c r="F30" s="848"/>
      <c r="G30" s="849"/>
      <c r="H30" s="849"/>
      <c r="I30" s="183"/>
      <c r="J30" s="835"/>
      <c r="K30" s="720"/>
      <c r="L30" s="903">
        <f t="shared" si="0"/>
        <v>0</v>
      </c>
      <c r="M30" s="786">
        <f t="shared" si="1"/>
        <v>0</v>
      </c>
      <c r="N30" s="727">
        <f t="shared" si="2"/>
        <v>0</v>
      </c>
      <c r="O30" s="14"/>
      <c r="P30" s="151"/>
    </row>
    <row r="31" spans="1:16">
      <c r="A31" s="151"/>
      <c r="B31" s="14"/>
      <c r="C31" s="14"/>
      <c r="D31" s="306" t="s">
        <v>13</v>
      </c>
      <c r="E31" s="835"/>
      <c r="F31" s="848"/>
      <c r="G31" s="849"/>
      <c r="H31" s="849"/>
      <c r="I31" s="183"/>
      <c r="J31" s="835"/>
      <c r="K31" s="720"/>
      <c r="L31" s="903">
        <f t="shared" si="0"/>
        <v>0</v>
      </c>
      <c r="M31" s="786">
        <f t="shared" si="1"/>
        <v>0</v>
      </c>
      <c r="N31" s="727">
        <f t="shared" si="2"/>
        <v>0</v>
      </c>
      <c r="O31" s="14"/>
      <c r="P31" s="151"/>
    </row>
    <row r="32" spans="1:16">
      <c r="A32" s="151"/>
      <c r="B32" s="14"/>
      <c r="C32" s="14"/>
      <c r="D32" s="306" t="s">
        <v>13</v>
      </c>
      <c r="E32" s="835"/>
      <c r="F32" s="848"/>
      <c r="G32" s="849"/>
      <c r="H32" s="849"/>
      <c r="I32" s="183"/>
      <c r="J32" s="835"/>
      <c r="K32" s="720"/>
      <c r="L32" s="903">
        <f t="shared" si="0"/>
        <v>0</v>
      </c>
      <c r="M32" s="786">
        <f t="shared" si="1"/>
        <v>0</v>
      </c>
      <c r="N32" s="727">
        <f t="shared" si="2"/>
        <v>0</v>
      </c>
      <c r="O32" s="14"/>
      <c r="P32" s="151"/>
    </row>
    <row r="33" spans="1:16">
      <c r="A33" s="151"/>
      <c r="B33" s="14"/>
      <c r="C33" s="14"/>
      <c r="D33" s="306" t="s">
        <v>13</v>
      </c>
      <c r="E33" s="835"/>
      <c r="F33" s="848"/>
      <c r="G33" s="849"/>
      <c r="H33" s="849"/>
      <c r="I33" s="183"/>
      <c r="J33" s="835"/>
      <c r="K33" s="720"/>
      <c r="L33" s="903">
        <f t="shared" si="0"/>
        <v>0</v>
      </c>
      <c r="M33" s="786">
        <f t="shared" si="1"/>
        <v>0</v>
      </c>
      <c r="N33" s="727">
        <f t="shared" si="2"/>
        <v>0</v>
      </c>
      <c r="O33" s="14"/>
      <c r="P33" s="151"/>
    </row>
    <row r="34" spans="1:16">
      <c r="A34" s="151"/>
      <c r="B34" s="14"/>
      <c r="C34" s="14"/>
      <c r="D34" s="306" t="s">
        <v>13</v>
      </c>
      <c r="E34" s="835"/>
      <c r="F34" s="848"/>
      <c r="G34" s="849"/>
      <c r="H34" s="849"/>
      <c r="I34" s="183"/>
      <c r="J34" s="835"/>
      <c r="K34" s="720"/>
      <c r="L34" s="903">
        <f t="shared" si="0"/>
        <v>0</v>
      </c>
      <c r="M34" s="786">
        <f t="shared" si="1"/>
        <v>0</v>
      </c>
      <c r="N34" s="727">
        <f t="shared" si="2"/>
        <v>0</v>
      </c>
      <c r="O34" s="14"/>
      <c r="P34" s="151"/>
    </row>
    <row r="35" spans="1:16">
      <c r="A35" s="151"/>
      <c r="B35" s="14"/>
      <c r="C35" s="14"/>
      <c r="D35" s="306" t="s">
        <v>13</v>
      </c>
      <c r="E35" s="835"/>
      <c r="F35" s="848"/>
      <c r="G35" s="849"/>
      <c r="H35" s="849"/>
      <c r="I35" s="183"/>
      <c r="J35" s="835"/>
      <c r="K35" s="720"/>
      <c r="L35" s="903">
        <f t="shared" si="0"/>
        <v>0</v>
      </c>
      <c r="M35" s="786">
        <f t="shared" si="1"/>
        <v>0</v>
      </c>
      <c r="N35" s="727">
        <f t="shared" si="2"/>
        <v>0</v>
      </c>
      <c r="O35" s="14"/>
      <c r="P35" s="151"/>
    </row>
    <row r="36" spans="1:16">
      <c r="A36" s="151"/>
      <c r="B36" s="14"/>
      <c r="C36" s="14"/>
      <c r="D36" s="306" t="s">
        <v>13</v>
      </c>
      <c r="E36" s="835"/>
      <c r="F36" s="848"/>
      <c r="G36" s="849"/>
      <c r="H36" s="849"/>
      <c r="I36" s="183"/>
      <c r="J36" s="835"/>
      <c r="K36" s="720"/>
      <c r="L36" s="903">
        <f t="shared" si="0"/>
        <v>0</v>
      </c>
      <c r="M36" s="786">
        <f t="shared" si="1"/>
        <v>0</v>
      </c>
      <c r="N36" s="727">
        <f t="shared" si="2"/>
        <v>0</v>
      </c>
      <c r="O36" s="14"/>
      <c r="P36" s="151"/>
    </row>
    <row r="37" spans="1:16">
      <c r="A37" s="151"/>
      <c r="B37" s="14"/>
      <c r="C37" s="14"/>
      <c r="D37" s="306" t="s">
        <v>13</v>
      </c>
      <c r="E37" s="835"/>
      <c r="F37" s="848"/>
      <c r="G37" s="849"/>
      <c r="H37" s="849"/>
      <c r="I37" s="183"/>
      <c r="J37" s="835"/>
      <c r="K37" s="720"/>
      <c r="L37" s="903">
        <f t="shared" si="0"/>
        <v>0</v>
      </c>
      <c r="M37" s="786">
        <f t="shared" si="1"/>
        <v>0</v>
      </c>
      <c r="N37" s="727">
        <f t="shared" si="2"/>
        <v>0</v>
      </c>
      <c r="O37" s="14"/>
      <c r="P37" s="151"/>
    </row>
    <row r="38" spans="1:16">
      <c r="A38" s="151"/>
      <c r="B38" s="14"/>
      <c r="C38" s="14"/>
      <c r="D38" s="306" t="s">
        <v>13</v>
      </c>
      <c r="E38" s="835"/>
      <c r="F38" s="848"/>
      <c r="G38" s="849"/>
      <c r="H38" s="849"/>
      <c r="I38" s="183"/>
      <c r="J38" s="835"/>
      <c r="K38" s="720"/>
      <c r="L38" s="903">
        <f t="shared" si="0"/>
        <v>0</v>
      </c>
      <c r="M38" s="786">
        <f t="shared" si="1"/>
        <v>0</v>
      </c>
      <c r="N38" s="727">
        <f t="shared" si="2"/>
        <v>0</v>
      </c>
      <c r="O38" s="14"/>
      <c r="P38" s="151"/>
    </row>
    <row r="39" spans="1:16">
      <c r="A39" s="151"/>
      <c r="B39" s="14"/>
      <c r="C39" s="14"/>
      <c r="D39" s="306" t="s">
        <v>13</v>
      </c>
      <c r="E39" s="835"/>
      <c r="F39" s="848"/>
      <c r="G39" s="849"/>
      <c r="H39" s="849"/>
      <c r="I39" s="183"/>
      <c r="J39" s="835"/>
      <c r="K39" s="720"/>
      <c r="L39" s="903">
        <f t="shared" si="0"/>
        <v>0</v>
      </c>
      <c r="M39" s="786">
        <f t="shared" si="1"/>
        <v>0</v>
      </c>
      <c r="N39" s="727">
        <f t="shared" si="2"/>
        <v>0</v>
      </c>
      <c r="O39" s="14"/>
      <c r="P39" s="151"/>
    </row>
    <row r="40" spans="1:16">
      <c r="A40" s="151"/>
      <c r="B40" s="14"/>
      <c r="C40" s="14"/>
      <c r="D40" s="306" t="s">
        <v>13</v>
      </c>
      <c r="E40" s="835"/>
      <c r="F40" s="848"/>
      <c r="G40" s="849"/>
      <c r="H40" s="849"/>
      <c r="I40" s="183"/>
      <c r="J40" s="835"/>
      <c r="K40" s="720"/>
      <c r="L40" s="903">
        <f t="shared" si="0"/>
        <v>0</v>
      </c>
      <c r="M40" s="786">
        <f t="shared" si="1"/>
        <v>0</v>
      </c>
      <c r="N40" s="727">
        <f t="shared" si="2"/>
        <v>0</v>
      </c>
      <c r="O40" s="14"/>
      <c r="P40" s="151"/>
    </row>
    <row r="41" spans="1:16">
      <c r="A41" s="151"/>
      <c r="B41" s="14"/>
      <c r="C41" s="14"/>
      <c r="D41" s="306" t="s">
        <v>13</v>
      </c>
      <c r="E41" s="835"/>
      <c r="F41" s="848"/>
      <c r="G41" s="849"/>
      <c r="H41" s="849"/>
      <c r="I41" s="183"/>
      <c r="J41" s="835"/>
      <c r="K41" s="720"/>
      <c r="L41" s="903">
        <f t="shared" si="0"/>
        <v>0</v>
      </c>
      <c r="M41" s="786">
        <f t="shared" si="1"/>
        <v>0</v>
      </c>
      <c r="N41" s="727">
        <f t="shared" si="2"/>
        <v>0</v>
      </c>
      <c r="O41" s="14"/>
      <c r="P41" s="151"/>
    </row>
    <row r="42" spans="1:16">
      <c r="A42" s="151"/>
      <c r="B42" s="14"/>
      <c r="C42" s="14"/>
      <c r="D42" s="306" t="s">
        <v>13</v>
      </c>
      <c r="E42" s="835"/>
      <c r="F42" s="848"/>
      <c r="G42" s="849"/>
      <c r="H42" s="849"/>
      <c r="I42" s="183"/>
      <c r="J42" s="835"/>
      <c r="K42" s="720"/>
      <c r="L42" s="903">
        <f t="shared" si="0"/>
        <v>0</v>
      </c>
      <c r="M42" s="786">
        <f t="shared" si="1"/>
        <v>0</v>
      </c>
      <c r="N42" s="727">
        <f t="shared" si="2"/>
        <v>0</v>
      </c>
      <c r="O42" s="14"/>
      <c r="P42" s="151"/>
    </row>
    <row r="43" spans="1:16">
      <c r="A43" s="151"/>
      <c r="B43" s="14"/>
      <c r="C43" s="14"/>
      <c r="D43" s="306" t="s">
        <v>13</v>
      </c>
      <c r="E43" s="835"/>
      <c r="F43" s="848"/>
      <c r="G43" s="849"/>
      <c r="H43" s="849"/>
      <c r="I43" s="183"/>
      <c r="J43" s="835"/>
      <c r="K43" s="720"/>
      <c r="L43" s="903">
        <f t="shared" si="0"/>
        <v>0</v>
      </c>
      <c r="M43" s="786">
        <f t="shared" si="1"/>
        <v>0</v>
      </c>
      <c r="N43" s="727">
        <f t="shared" si="2"/>
        <v>0</v>
      </c>
      <c r="O43" s="14"/>
      <c r="P43" s="151"/>
    </row>
    <row r="44" spans="1:16">
      <c r="A44" s="151"/>
      <c r="B44" s="14"/>
      <c r="C44" s="14"/>
      <c r="D44" s="306" t="s">
        <v>13</v>
      </c>
      <c r="E44" s="835"/>
      <c r="F44" s="848"/>
      <c r="G44" s="849"/>
      <c r="H44" s="849"/>
      <c r="I44" s="183"/>
      <c r="J44" s="835"/>
      <c r="K44" s="720"/>
      <c r="L44" s="903">
        <f t="shared" si="0"/>
        <v>0</v>
      </c>
      <c r="M44" s="786">
        <f t="shared" si="1"/>
        <v>0</v>
      </c>
      <c r="N44" s="727">
        <f t="shared" si="2"/>
        <v>0</v>
      </c>
      <c r="O44" s="14"/>
      <c r="P44" s="151"/>
    </row>
    <row r="45" spans="1:16">
      <c r="A45" s="151"/>
      <c r="B45" s="14"/>
      <c r="C45" s="14"/>
      <c r="D45" s="306" t="s">
        <v>13</v>
      </c>
      <c r="E45" s="835"/>
      <c r="F45" s="848"/>
      <c r="G45" s="849"/>
      <c r="H45" s="849"/>
      <c r="I45" s="183"/>
      <c r="J45" s="835"/>
      <c r="K45" s="720"/>
      <c r="L45" s="903">
        <f t="shared" si="0"/>
        <v>0</v>
      </c>
      <c r="M45" s="786">
        <f t="shared" si="1"/>
        <v>0</v>
      </c>
      <c r="N45" s="727">
        <f t="shared" si="2"/>
        <v>0</v>
      </c>
      <c r="O45" s="14"/>
      <c r="P45" s="151"/>
    </row>
    <row r="46" spans="1:16">
      <c r="A46" s="151"/>
      <c r="B46" s="14"/>
      <c r="C46" s="14"/>
      <c r="D46" s="306" t="s">
        <v>13</v>
      </c>
      <c r="E46" s="835"/>
      <c r="F46" s="848"/>
      <c r="G46" s="849"/>
      <c r="H46" s="849"/>
      <c r="I46" s="183"/>
      <c r="J46" s="835"/>
      <c r="K46" s="720"/>
      <c r="L46" s="903">
        <f t="shared" si="0"/>
        <v>0</v>
      </c>
      <c r="M46" s="786">
        <f t="shared" si="1"/>
        <v>0</v>
      </c>
      <c r="N46" s="727">
        <f t="shared" si="2"/>
        <v>0</v>
      </c>
      <c r="O46" s="14" t="s">
        <v>271</v>
      </c>
      <c r="P46" s="151"/>
    </row>
    <row r="47" spans="1:16">
      <c r="A47" s="151"/>
      <c r="B47" s="14"/>
      <c r="C47" s="14"/>
      <c r="D47" s="306" t="s">
        <v>13</v>
      </c>
      <c r="E47" s="835"/>
      <c r="F47" s="848"/>
      <c r="G47" s="849"/>
      <c r="H47" s="849"/>
      <c r="I47" s="183"/>
      <c r="J47" s="835"/>
      <c r="K47" s="720"/>
      <c r="L47" s="903">
        <f t="shared" si="0"/>
        <v>0</v>
      </c>
      <c r="M47" s="786">
        <f t="shared" si="1"/>
        <v>0</v>
      </c>
      <c r="N47" s="727">
        <f t="shared" si="2"/>
        <v>0</v>
      </c>
      <c r="O47" s="14"/>
      <c r="P47" s="151"/>
    </row>
    <row r="48" spans="1:16">
      <c r="A48" s="151"/>
      <c r="B48" s="14"/>
      <c r="C48" s="14"/>
      <c r="D48" s="306" t="s">
        <v>13</v>
      </c>
      <c r="E48" s="835"/>
      <c r="F48" s="848"/>
      <c r="G48" s="849"/>
      <c r="H48" s="849"/>
      <c r="I48" s="183"/>
      <c r="J48" s="835"/>
      <c r="K48" s="720"/>
      <c r="L48" s="903">
        <f t="shared" si="0"/>
        <v>0</v>
      </c>
      <c r="M48" s="786">
        <f t="shared" si="1"/>
        <v>0</v>
      </c>
      <c r="N48" s="727">
        <f t="shared" si="2"/>
        <v>0</v>
      </c>
      <c r="O48" s="14"/>
      <c r="P48" s="151"/>
    </row>
    <row r="49" spans="1:16">
      <c r="A49" s="151"/>
      <c r="B49" s="14"/>
      <c r="C49" s="14"/>
      <c r="D49" s="306" t="s">
        <v>13</v>
      </c>
      <c r="E49" s="835"/>
      <c r="F49" s="848"/>
      <c r="G49" s="849"/>
      <c r="H49" s="849"/>
      <c r="I49" s="183"/>
      <c r="J49" s="835"/>
      <c r="K49" s="720"/>
      <c r="L49" s="903">
        <f t="shared" si="0"/>
        <v>0</v>
      </c>
      <c r="M49" s="786">
        <f t="shared" si="1"/>
        <v>0</v>
      </c>
      <c r="N49" s="727">
        <f t="shared" si="2"/>
        <v>0</v>
      </c>
      <c r="O49" s="14"/>
      <c r="P49" s="151"/>
    </row>
    <row r="50" spans="1:16" ht="15" thickBot="1">
      <c r="A50" s="151"/>
      <c r="B50" s="14"/>
      <c r="C50" s="14"/>
      <c r="D50" s="295" t="s">
        <v>13</v>
      </c>
      <c r="E50" s="76"/>
      <c r="F50" s="789"/>
      <c r="G50" s="790"/>
      <c r="H50" s="790"/>
      <c r="I50" s="75"/>
      <c r="J50" s="76"/>
      <c r="K50" s="196"/>
      <c r="L50" s="782">
        <f t="shared" si="0"/>
        <v>0</v>
      </c>
      <c r="M50" s="787">
        <f t="shared" si="1"/>
        <v>0</v>
      </c>
      <c r="N50" s="784">
        <f t="shared" si="2"/>
        <v>0</v>
      </c>
      <c r="O50" s="14"/>
      <c r="P50" s="151"/>
    </row>
    <row r="51" spans="1:16" ht="15" thickBot="1">
      <c r="A51" s="151"/>
      <c r="B51" s="14"/>
      <c r="C51" s="14"/>
      <c r="D51" s="14"/>
      <c r="E51" s="14"/>
      <c r="F51" s="14"/>
      <c r="G51" s="14"/>
      <c r="H51" s="14"/>
      <c r="I51" s="14"/>
      <c r="J51" s="14"/>
      <c r="K51" s="14"/>
      <c r="L51" s="15"/>
      <c r="M51" s="15"/>
      <c r="N51" s="780">
        <f>SUM(N10:N50)</f>
        <v>0</v>
      </c>
      <c r="O51" s="14"/>
      <c r="P51" s="151"/>
    </row>
    <row r="52" spans="1:16">
      <c r="A52" s="151"/>
      <c r="B52" s="14"/>
      <c r="C52" s="14"/>
      <c r="D52" s="14"/>
      <c r="E52" s="14"/>
      <c r="F52" s="14"/>
      <c r="G52" s="14"/>
      <c r="H52" s="14"/>
      <c r="I52" s="14"/>
      <c r="J52" s="14"/>
      <c r="K52" s="14"/>
      <c r="L52" s="14"/>
      <c r="M52" s="14"/>
      <c r="N52" s="14"/>
      <c r="O52" s="14"/>
      <c r="P52" s="151"/>
    </row>
    <row r="53" spans="1:16" ht="15.75">
      <c r="A53" s="151"/>
      <c r="B53" s="151"/>
      <c r="C53" s="151"/>
      <c r="D53" s="151"/>
      <c r="E53" s="151"/>
      <c r="F53" s="151"/>
      <c r="G53" s="151"/>
      <c r="H53" s="151"/>
      <c r="I53" s="151"/>
      <c r="J53" s="151"/>
      <c r="K53" s="151"/>
      <c r="L53" s="151"/>
      <c r="M53" s="151"/>
      <c r="N53" s="151"/>
      <c r="O53" s="151"/>
      <c r="P53" s="135" t="str">
        <f>Bedienungshinweise!$K$19</f>
        <v>FutureCamp Climate 2022</v>
      </c>
    </row>
  </sheetData>
  <sheetProtection sheet="1" objects="1" scenarios="1"/>
  <mergeCells count="6">
    <mergeCell ref="L7:M7"/>
    <mergeCell ref="C3:K3"/>
    <mergeCell ref="C4:K4"/>
    <mergeCell ref="C5:K5"/>
    <mergeCell ref="C6:K6"/>
    <mergeCell ref="C7:K7"/>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'Projekt-Info'!$C$12:$C$17</xm:f>
          </x14:formula1>
          <xm:sqref>D10:D50</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53"/>
  <sheetViews>
    <sheetView topLeftCell="F2" zoomScale="90" zoomScaleNormal="90" workbookViewId="0">
      <selection activeCell="L10" sqref="L10"/>
    </sheetView>
  </sheetViews>
  <sheetFormatPr baseColWidth="10" defaultColWidth="11" defaultRowHeight="14.25"/>
  <cols>
    <col min="1" max="1" width="3.625" style="311" customWidth="1"/>
    <col min="2" max="2" width="8.625" style="311" customWidth="1"/>
    <col min="3" max="3" width="2.5" style="311" customWidth="1"/>
    <col min="4" max="4" width="15.375" style="311" customWidth="1"/>
    <col min="5" max="5" width="19.125" style="311" customWidth="1"/>
    <col min="6" max="7" width="25.25" style="311" customWidth="1"/>
    <col min="8" max="8" width="35.875" style="311" customWidth="1"/>
    <col min="9" max="9" width="27.625" style="311" customWidth="1"/>
    <col min="10" max="10" width="25.125" style="311" customWidth="1"/>
    <col min="11" max="11" width="27.125" style="311" customWidth="1"/>
    <col min="12" max="12" width="20.75" style="311" customWidth="1"/>
    <col min="13" max="13" width="9.875" style="311" customWidth="1"/>
    <col min="14" max="14" width="3.625" style="311" customWidth="1"/>
    <col min="15" max="16384" width="11" style="311"/>
  </cols>
  <sheetData>
    <row r="1" spans="1:14">
      <c r="A1" s="151"/>
      <c r="B1" s="151"/>
      <c r="C1" s="151"/>
      <c r="D1" s="151"/>
      <c r="E1" s="151"/>
      <c r="F1" s="151"/>
      <c r="G1" s="151"/>
      <c r="H1" s="151"/>
      <c r="I1" s="151"/>
      <c r="J1" s="151"/>
      <c r="K1" s="151"/>
      <c r="L1" s="151"/>
      <c r="M1" s="151"/>
      <c r="N1" s="151"/>
    </row>
    <row r="2" spans="1:14" ht="23.25">
      <c r="A2" s="151"/>
      <c r="B2" s="14"/>
      <c r="C2" s="14"/>
      <c r="D2" s="14"/>
      <c r="E2" s="14"/>
      <c r="F2" s="14"/>
      <c r="G2" s="14"/>
      <c r="H2" s="14"/>
      <c r="I2" s="14"/>
      <c r="J2" s="14"/>
      <c r="K2" s="669"/>
      <c r="L2" s="48"/>
      <c r="M2" s="272">
        <f>Ref_Firma</f>
        <v>0</v>
      </c>
      <c r="N2" s="151"/>
    </row>
    <row r="3" spans="1:14" ht="23.25">
      <c r="A3" s="151"/>
      <c r="B3" s="14"/>
      <c r="C3" s="1325" t="s">
        <v>274</v>
      </c>
      <c r="D3" s="1325"/>
      <c r="E3" s="1325"/>
      <c r="F3" s="1325"/>
      <c r="G3" s="1325"/>
      <c r="H3" s="1325"/>
      <c r="I3" s="1325"/>
      <c r="J3" s="1325"/>
      <c r="K3" s="1325"/>
      <c r="L3" s="48"/>
      <c r="M3" s="272">
        <f>Ref_Berichtsjahr</f>
        <v>0</v>
      </c>
      <c r="N3" s="151"/>
    </row>
    <row r="4" spans="1:14" ht="23.25">
      <c r="A4" s="151"/>
      <c r="B4" s="14"/>
      <c r="C4" s="1302"/>
      <c r="D4" s="1302"/>
      <c r="E4" s="1302"/>
      <c r="F4" s="1302"/>
      <c r="G4" s="1302"/>
      <c r="H4" s="1302"/>
      <c r="I4" s="1302"/>
      <c r="J4" s="1302"/>
      <c r="K4" s="1302"/>
      <c r="L4" s="48"/>
      <c r="M4" s="14"/>
      <c r="N4" s="151"/>
    </row>
    <row r="5" spans="1:14" ht="23.25">
      <c r="A5" s="151"/>
      <c r="B5" s="14"/>
      <c r="C5" s="1326" t="s">
        <v>87</v>
      </c>
      <c r="D5" s="1326"/>
      <c r="E5" s="1326"/>
      <c r="F5" s="1326"/>
      <c r="G5" s="1326"/>
      <c r="H5" s="1326"/>
      <c r="I5" s="1326"/>
      <c r="J5" s="1326"/>
      <c r="K5" s="1326"/>
      <c r="L5" s="48"/>
      <c r="M5" s="14"/>
      <c r="N5" s="151"/>
    </row>
    <row r="6" spans="1:14" ht="64.150000000000006" customHeight="1" thickBot="1">
      <c r="A6" s="151"/>
      <c r="B6" s="14"/>
      <c r="C6" s="1316" t="s">
        <v>275</v>
      </c>
      <c r="D6" s="1326"/>
      <c r="E6" s="1326"/>
      <c r="F6" s="1326"/>
      <c r="G6" s="1326"/>
      <c r="H6" s="1326"/>
      <c r="I6" s="1326"/>
      <c r="J6" s="1326"/>
      <c r="K6" s="1326"/>
      <c r="L6" s="48"/>
      <c r="M6" s="14"/>
      <c r="N6" s="151"/>
    </row>
    <row r="7" spans="1:14" ht="32.25" thickBot="1">
      <c r="A7" s="151"/>
      <c r="B7" s="14"/>
      <c r="C7" s="1327" t="s">
        <v>616</v>
      </c>
      <c r="D7" s="1327"/>
      <c r="E7" s="1327"/>
      <c r="F7" s="1327"/>
      <c r="G7" s="1327"/>
      <c r="H7" s="1327"/>
      <c r="I7" s="1327"/>
      <c r="J7" s="1327"/>
      <c r="K7" s="1328"/>
      <c r="L7" s="193" t="s">
        <v>172</v>
      </c>
      <c r="M7" s="14"/>
      <c r="N7" s="151"/>
    </row>
    <row r="8" spans="1:14" ht="15" thickBot="1">
      <c r="A8" s="151"/>
      <c r="B8" s="14"/>
      <c r="C8" s="14"/>
      <c r="D8" s="14"/>
      <c r="E8" s="14"/>
      <c r="F8" s="14"/>
      <c r="G8" s="14"/>
      <c r="H8" s="14"/>
      <c r="I8" s="14"/>
      <c r="J8" s="14"/>
      <c r="K8" s="14"/>
      <c r="L8" s="14"/>
      <c r="M8" s="14"/>
      <c r="N8" s="151"/>
    </row>
    <row r="9" spans="1:14" ht="32.25" thickBot="1">
      <c r="A9" s="151"/>
      <c r="B9" s="14"/>
      <c r="C9" s="14"/>
      <c r="D9" s="275" t="s">
        <v>92</v>
      </c>
      <c r="E9" s="152" t="s">
        <v>945</v>
      </c>
      <c r="F9" s="1094" t="s">
        <v>276</v>
      </c>
      <c r="G9" s="1093" t="s">
        <v>277</v>
      </c>
      <c r="H9" s="153" t="s">
        <v>268</v>
      </c>
      <c r="I9" s="152" t="s">
        <v>96</v>
      </c>
      <c r="J9" s="154" t="s">
        <v>97</v>
      </c>
      <c r="K9" s="574" t="s">
        <v>98</v>
      </c>
      <c r="L9" s="1090" t="s">
        <v>32</v>
      </c>
      <c r="M9" s="14"/>
      <c r="N9" s="151"/>
    </row>
    <row r="10" spans="1:14">
      <c r="A10" s="151"/>
      <c r="B10" s="14"/>
      <c r="C10" s="14"/>
      <c r="D10" s="294" t="s">
        <v>13</v>
      </c>
      <c r="E10" s="761"/>
      <c r="F10" s="847"/>
      <c r="G10" s="788"/>
      <c r="H10" s="788"/>
      <c r="I10" s="529"/>
      <c r="J10" s="579"/>
      <c r="K10" s="578"/>
      <c r="L10" s="224">
        <f>IF(F10+G10=0,H10,F10+G10)</f>
        <v>0</v>
      </c>
      <c r="M10" s="14"/>
      <c r="N10" s="151"/>
    </row>
    <row r="11" spans="1:14">
      <c r="A11" s="151"/>
      <c r="B11" s="14"/>
      <c r="C11" s="14"/>
      <c r="D11" s="306" t="s">
        <v>13</v>
      </c>
      <c r="E11" s="843"/>
      <c r="F11" s="848"/>
      <c r="G11" s="849"/>
      <c r="H11" s="849"/>
      <c r="I11" s="183"/>
      <c r="J11" s="835"/>
      <c r="K11" s="720"/>
      <c r="L11" s="224">
        <f t="shared" ref="L11:L50" si="0">IF(F11+G11=0,H11,F11+G11)</f>
        <v>0</v>
      </c>
      <c r="M11" s="14"/>
      <c r="N11" s="151"/>
    </row>
    <row r="12" spans="1:14">
      <c r="A12" s="151"/>
      <c r="B12" s="14"/>
      <c r="C12" s="14"/>
      <c r="D12" s="306" t="s">
        <v>13</v>
      </c>
      <c r="E12" s="843"/>
      <c r="F12" s="848"/>
      <c r="G12" s="849"/>
      <c r="H12" s="849"/>
      <c r="I12" s="183"/>
      <c r="J12" s="835"/>
      <c r="K12" s="720"/>
      <c r="L12" s="224">
        <f t="shared" si="0"/>
        <v>0</v>
      </c>
      <c r="M12" s="14"/>
      <c r="N12" s="151"/>
    </row>
    <row r="13" spans="1:14">
      <c r="A13" s="151"/>
      <c r="B13" s="14"/>
      <c r="C13" s="14"/>
      <c r="D13" s="306" t="s">
        <v>13</v>
      </c>
      <c r="E13" s="843"/>
      <c r="F13" s="848"/>
      <c r="G13" s="849"/>
      <c r="H13" s="849"/>
      <c r="I13" s="183"/>
      <c r="J13" s="835"/>
      <c r="K13" s="720"/>
      <c r="L13" s="224">
        <f t="shared" si="0"/>
        <v>0</v>
      </c>
      <c r="M13" s="14"/>
      <c r="N13" s="151"/>
    </row>
    <row r="14" spans="1:14">
      <c r="A14" s="151"/>
      <c r="B14" s="14"/>
      <c r="C14" s="14"/>
      <c r="D14" s="306" t="s">
        <v>13</v>
      </c>
      <c r="E14" s="843"/>
      <c r="F14" s="848"/>
      <c r="G14" s="849"/>
      <c r="H14" s="849"/>
      <c r="I14" s="183"/>
      <c r="J14" s="835"/>
      <c r="K14" s="720"/>
      <c r="L14" s="224">
        <f t="shared" si="0"/>
        <v>0</v>
      </c>
      <c r="M14" s="14"/>
      <c r="N14" s="151"/>
    </row>
    <row r="15" spans="1:14">
      <c r="A15" s="151"/>
      <c r="B15" s="14"/>
      <c r="C15" s="14"/>
      <c r="D15" s="306" t="s">
        <v>13</v>
      </c>
      <c r="E15" s="843"/>
      <c r="F15" s="848"/>
      <c r="G15" s="849"/>
      <c r="H15" s="849"/>
      <c r="I15" s="183"/>
      <c r="J15" s="835"/>
      <c r="K15" s="720"/>
      <c r="L15" s="224">
        <f t="shared" si="0"/>
        <v>0</v>
      </c>
      <c r="M15" s="14"/>
      <c r="N15" s="151"/>
    </row>
    <row r="16" spans="1:14">
      <c r="A16" s="151"/>
      <c r="B16" s="14"/>
      <c r="C16" s="14"/>
      <c r="D16" s="306" t="s">
        <v>13</v>
      </c>
      <c r="E16" s="843"/>
      <c r="F16" s="848"/>
      <c r="G16" s="849"/>
      <c r="H16" s="849"/>
      <c r="I16" s="183"/>
      <c r="J16" s="835"/>
      <c r="K16" s="720"/>
      <c r="L16" s="224">
        <f t="shared" si="0"/>
        <v>0</v>
      </c>
      <c r="M16" s="14"/>
      <c r="N16" s="151"/>
    </row>
    <row r="17" spans="1:14">
      <c r="A17" s="151"/>
      <c r="B17" s="14"/>
      <c r="C17" s="14"/>
      <c r="D17" s="306" t="s">
        <v>13</v>
      </c>
      <c r="E17" s="843"/>
      <c r="F17" s="848"/>
      <c r="G17" s="849"/>
      <c r="H17" s="849"/>
      <c r="I17" s="183"/>
      <c r="J17" s="835"/>
      <c r="K17" s="720"/>
      <c r="L17" s="224">
        <f t="shared" si="0"/>
        <v>0</v>
      </c>
      <c r="M17" s="14"/>
      <c r="N17" s="151"/>
    </row>
    <row r="18" spans="1:14">
      <c r="A18" s="151"/>
      <c r="B18" s="14"/>
      <c r="C18" s="14"/>
      <c r="D18" s="306" t="s">
        <v>13</v>
      </c>
      <c r="E18" s="843"/>
      <c r="F18" s="848"/>
      <c r="G18" s="849"/>
      <c r="H18" s="849"/>
      <c r="I18" s="183"/>
      <c r="J18" s="835"/>
      <c r="K18" s="720"/>
      <c r="L18" s="224">
        <f t="shared" si="0"/>
        <v>0</v>
      </c>
      <c r="M18" s="14"/>
      <c r="N18" s="151"/>
    </row>
    <row r="19" spans="1:14">
      <c r="A19" s="151"/>
      <c r="B19" s="14"/>
      <c r="C19" s="14"/>
      <c r="D19" s="306" t="s">
        <v>13</v>
      </c>
      <c r="E19" s="843"/>
      <c r="F19" s="848"/>
      <c r="G19" s="849"/>
      <c r="H19" s="849"/>
      <c r="I19" s="183"/>
      <c r="J19" s="835"/>
      <c r="K19" s="720"/>
      <c r="L19" s="224">
        <f t="shared" si="0"/>
        <v>0</v>
      </c>
      <c r="M19" s="14"/>
      <c r="N19" s="151"/>
    </row>
    <row r="20" spans="1:14">
      <c r="A20" s="151"/>
      <c r="B20" s="14"/>
      <c r="C20" s="14"/>
      <c r="D20" s="306" t="s">
        <v>13</v>
      </c>
      <c r="E20" s="843"/>
      <c r="F20" s="848"/>
      <c r="G20" s="849"/>
      <c r="H20" s="849"/>
      <c r="I20" s="183"/>
      <c r="J20" s="835"/>
      <c r="K20" s="720"/>
      <c r="L20" s="224">
        <f t="shared" si="0"/>
        <v>0</v>
      </c>
      <c r="M20" s="14"/>
      <c r="N20" s="151"/>
    </row>
    <row r="21" spans="1:14">
      <c r="A21" s="151"/>
      <c r="B21" s="14"/>
      <c r="C21" s="14"/>
      <c r="D21" s="306" t="s">
        <v>13</v>
      </c>
      <c r="E21" s="843"/>
      <c r="F21" s="848"/>
      <c r="G21" s="849"/>
      <c r="H21" s="849"/>
      <c r="I21" s="183"/>
      <c r="J21" s="835"/>
      <c r="K21" s="720"/>
      <c r="L21" s="224">
        <f t="shared" si="0"/>
        <v>0</v>
      </c>
      <c r="M21" s="14"/>
      <c r="N21" s="151"/>
    </row>
    <row r="22" spans="1:14">
      <c r="A22" s="151"/>
      <c r="B22" s="14"/>
      <c r="C22" s="14"/>
      <c r="D22" s="306" t="s">
        <v>13</v>
      </c>
      <c r="E22" s="843"/>
      <c r="F22" s="848"/>
      <c r="G22" s="849"/>
      <c r="H22" s="849"/>
      <c r="I22" s="183"/>
      <c r="J22" s="835"/>
      <c r="K22" s="720"/>
      <c r="L22" s="224">
        <f t="shared" si="0"/>
        <v>0</v>
      </c>
      <c r="M22" s="14"/>
      <c r="N22" s="151"/>
    </row>
    <row r="23" spans="1:14">
      <c r="A23" s="151"/>
      <c r="B23" s="14"/>
      <c r="C23" s="14"/>
      <c r="D23" s="306" t="s">
        <v>13</v>
      </c>
      <c r="E23" s="843"/>
      <c r="F23" s="848"/>
      <c r="G23" s="849"/>
      <c r="H23" s="849"/>
      <c r="I23" s="183"/>
      <c r="J23" s="835"/>
      <c r="K23" s="720"/>
      <c r="L23" s="224">
        <f t="shared" si="0"/>
        <v>0</v>
      </c>
      <c r="M23" s="14"/>
      <c r="N23" s="151"/>
    </row>
    <row r="24" spans="1:14">
      <c r="A24" s="151"/>
      <c r="B24" s="14"/>
      <c r="C24" s="14"/>
      <c r="D24" s="306" t="s">
        <v>13</v>
      </c>
      <c r="E24" s="843"/>
      <c r="F24" s="848"/>
      <c r="G24" s="849"/>
      <c r="H24" s="849"/>
      <c r="I24" s="183"/>
      <c r="J24" s="835"/>
      <c r="K24" s="720"/>
      <c r="L24" s="224">
        <f t="shared" si="0"/>
        <v>0</v>
      </c>
      <c r="M24" s="14"/>
      <c r="N24" s="151"/>
    </row>
    <row r="25" spans="1:14">
      <c r="A25" s="151"/>
      <c r="B25" s="14"/>
      <c r="C25" s="14"/>
      <c r="D25" s="306" t="s">
        <v>13</v>
      </c>
      <c r="E25" s="843"/>
      <c r="F25" s="848"/>
      <c r="G25" s="849"/>
      <c r="H25" s="849"/>
      <c r="I25" s="183"/>
      <c r="J25" s="835"/>
      <c r="K25" s="720"/>
      <c r="L25" s="224">
        <f t="shared" si="0"/>
        <v>0</v>
      </c>
      <c r="M25" s="14"/>
      <c r="N25" s="151"/>
    </row>
    <row r="26" spans="1:14">
      <c r="A26" s="151"/>
      <c r="B26" s="14"/>
      <c r="C26" s="14"/>
      <c r="D26" s="306" t="s">
        <v>13</v>
      </c>
      <c r="E26" s="843"/>
      <c r="F26" s="848"/>
      <c r="G26" s="849"/>
      <c r="H26" s="849"/>
      <c r="I26" s="183"/>
      <c r="J26" s="835"/>
      <c r="K26" s="720"/>
      <c r="L26" s="224">
        <f t="shared" si="0"/>
        <v>0</v>
      </c>
      <c r="M26" s="14"/>
      <c r="N26" s="151"/>
    </row>
    <row r="27" spans="1:14">
      <c r="A27" s="151"/>
      <c r="B27" s="14"/>
      <c r="C27" s="14"/>
      <c r="D27" s="306" t="s">
        <v>13</v>
      </c>
      <c r="E27" s="843"/>
      <c r="F27" s="848"/>
      <c r="G27" s="849"/>
      <c r="H27" s="849"/>
      <c r="I27" s="183"/>
      <c r="J27" s="835"/>
      <c r="K27" s="720"/>
      <c r="L27" s="224">
        <f t="shared" si="0"/>
        <v>0</v>
      </c>
      <c r="M27" s="14"/>
      <c r="N27" s="151"/>
    </row>
    <row r="28" spans="1:14">
      <c r="A28" s="151"/>
      <c r="B28" s="14"/>
      <c r="C28" s="14"/>
      <c r="D28" s="306" t="s">
        <v>13</v>
      </c>
      <c r="E28" s="843"/>
      <c r="F28" s="848"/>
      <c r="G28" s="849"/>
      <c r="H28" s="849"/>
      <c r="I28" s="183"/>
      <c r="J28" s="835"/>
      <c r="K28" s="720"/>
      <c r="L28" s="224">
        <f t="shared" si="0"/>
        <v>0</v>
      </c>
      <c r="M28" s="14"/>
      <c r="N28" s="151"/>
    </row>
    <row r="29" spans="1:14">
      <c r="A29" s="151"/>
      <c r="B29" s="14"/>
      <c r="C29" s="14"/>
      <c r="D29" s="306" t="s">
        <v>13</v>
      </c>
      <c r="E29" s="843"/>
      <c r="F29" s="848"/>
      <c r="G29" s="849"/>
      <c r="H29" s="849"/>
      <c r="I29" s="183"/>
      <c r="J29" s="835"/>
      <c r="K29" s="720"/>
      <c r="L29" s="224">
        <f t="shared" si="0"/>
        <v>0</v>
      </c>
      <c r="M29" s="14"/>
      <c r="N29" s="151"/>
    </row>
    <row r="30" spans="1:14">
      <c r="A30" s="151"/>
      <c r="B30" s="14"/>
      <c r="C30" s="14"/>
      <c r="D30" s="306" t="s">
        <v>13</v>
      </c>
      <c r="E30" s="843"/>
      <c r="F30" s="848"/>
      <c r="G30" s="849"/>
      <c r="H30" s="849"/>
      <c r="I30" s="183"/>
      <c r="J30" s="835"/>
      <c r="K30" s="720"/>
      <c r="L30" s="224">
        <f t="shared" si="0"/>
        <v>0</v>
      </c>
      <c r="M30" s="14"/>
      <c r="N30" s="151"/>
    </row>
    <row r="31" spans="1:14">
      <c r="A31" s="151"/>
      <c r="B31" s="14"/>
      <c r="C31" s="14"/>
      <c r="D31" s="306" t="s">
        <v>13</v>
      </c>
      <c r="E31" s="843"/>
      <c r="F31" s="848"/>
      <c r="G31" s="849"/>
      <c r="H31" s="849"/>
      <c r="I31" s="183"/>
      <c r="J31" s="835"/>
      <c r="K31" s="720"/>
      <c r="L31" s="224">
        <f t="shared" si="0"/>
        <v>0</v>
      </c>
      <c r="M31" s="14"/>
      <c r="N31" s="151"/>
    </row>
    <row r="32" spans="1:14">
      <c r="A32" s="151"/>
      <c r="B32" s="14"/>
      <c r="C32" s="14"/>
      <c r="D32" s="306" t="s">
        <v>13</v>
      </c>
      <c r="E32" s="843"/>
      <c r="F32" s="848"/>
      <c r="G32" s="849"/>
      <c r="H32" s="849"/>
      <c r="I32" s="183"/>
      <c r="J32" s="835"/>
      <c r="K32" s="720"/>
      <c r="L32" s="224">
        <f t="shared" si="0"/>
        <v>0</v>
      </c>
      <c r="M32" s="14"/>
      <c r="N32" s="151"/>
    </row>
    <row r="33" spans="1:14">
      <c r="A33" s="151"/>
      <c r="B33" s="14"/>
      <c r="C33" s="14"/>
      <c r="D33" s="306" t="s">
        <v>13</v>
      </c>
      <c r="E33" s="843"/>
      <c r="F33" s="848"/>
      <c r="G33" s="849"/>
      <c r="H33" s="849"/>
      <c r="I33" s="183"/>
      <c r="J33" s="835"/>
      <c r="K33" s="720"/>
      <c r="L33" s="224">
        <f t="shared" si="0"/>
        <v>0</v>
      </c>
      <c r="M33" s="14"/>
      <c r="N33" s="151"/>
    </row>
    <row r="34" spans="1:14">
      <c r="A34" s="151"/>
      <c r="B34" s="14"/>
      <c r="C34" s="14"/>
      <c r="D34" s="306" t="s">
        <v>13</v>
      </c>
      <c r="E34" s="843"/>
      <c r="F34" s="848"/>
      <c r="G34" s="849"/>
      <c r="H34" s="849"/>
      <c r="I34" s="183"/>
      <c r="J34" s="835"/>
      <c r="K34" s="720"/>
      <c r="L34" s="224">
        <f t="shared" si="0"/>
        <v>0</v>
      </c>
      <c r="M34" s="14"/>
      <c r="N34" s="151"/>
    </row>
    <row r="35" spans="1:14">
      <c r="A35" s="151"/>
      <c r="B35" s="14"/>
      <c r="C35" s="14"/>
      <c r="D35" s="306" t="s">
        <v>13</v>
      </c>
      <c r="E35" s="843"/>
      <c r="F35" s="848"/>
      <c r="G35" s="849"/>
      <c r="H35" s="849"/>
      <c r="I35" s="183"/>
      <c r="J35" s="835"/>
      <c r="K35" s="720"/>
      <c r="L35" s="224">
        <f t="shared" si="0"/>
        <v>0</v>
      </c>
      <c r="M35" s="14"/>
      <c r="N35" s="151"/>
    </row>
    <row r="36" spans="1:14">
      <c r="A36" s="151"/>
      <c r="B36" s="14"/>
      <c r="C36" s="14"/>
      <c r="D36" s="306" t="s">
        <v>13</v>
      </c>
      <c r="E36" s="843"/>
      <c r="F36" s="848"/>
      <c r="G36" s="849"/>
      <c r="H36" s="849"/>
      <c r="I36" s="183"/>
      <c r="J36" s="835"/>
      <c r="K36" s="720"/>
      <c r="L36" s="224">
        <f t="shared" si="0"/>
        <v>0</v>
      </c>
      <c r="M36" s="14"/>
      <c r="N36" s="151"/>
    </row>
    <row r="37" spans="1:14">
      <c r="A37" s="151"/>
      <c r="B37" s="14"/>
      <c r="C37" s="14"/>
      <c r="D37" s="306" t="s">
        <v>13</v>
      </c>
      <c r="E37" s="843"/>
      <c r="F37" s="848"/>
      <c r="G37" s="849"/>
      <c r="H37" s="849"/>
      <c r="I37" s="183"/>
      <c r="J37" s="835"/>
      <c r="K37" s="720"/>
      <c r="L37" s="224">
        <f t="shared" si="0"/>
        <v>0</v>
      </c>
      <c r="M37" s="14"/>
      <c r="N37" s="151"/>
    </row>
    <row r="38" spans="1:14">
      <c r="A38" s="151"/>
      <c r="B38" s="14"/>
      <c r="C38" s="14"/>
      <c r="D38" s="306" t="s">
        <v>13</v>
      </c>
      <c r="E38" s="843"/>
      <c r="F38" s="848"/>
      <c r="G38" s="849"/>
      <c r="H38" s="849"/>
      <c r="I38" s="183"/>
      <c r="J38" s="835"/>
      <c r="K38" s="720"/>
      <c r="L38" s="224">
        <f t="shared" si="0"/>
        <v>0</v>
      </c>
      <c r="M38" s="14"/>
      <c r="N38" s="151"/>
    </row>
    <row r="39" spans="1:14">
      <c r="A39" s="151"/>
      <c r="B39" s="14"/>
      <c r="C39" s="14"/>
      <c r="D39" s="306" t="s">
        <v>13</v>
      </c>
      <c r="E39" s="843"/>
      <c r="F39" s="848"/>
      <c r="G39" s="849"/>
      <c r="H39" s="849"/>
      <c r="I39" s="183"/>
      <c r="J39" s="835"/>
      <c r="K39" s="720"/>
      <c r="L39" s="224">
        <f t="shared" si="0"/>
        <v>0</v>
      </c>
      <c r="M39" s="14"/>
      <c r="N39" s="151"/>
    </row>
    <row r="40" spans="1:14">
      <c r="A40" s="151"/>
      <c r="B40" s="14"/>
      <c r="C40" s="14"/>
      <c r="D40" s="306" t="s">
        <v>13</v>
      </c>
      <c r="E40" s="843"/>
      <c r="F40" s="848"/>
      <c r="G40" s="849"/>
      <c r="H40" s="849"/>
      <c r="I40" s="183"/>
      <c r="J40" s="835"/>
      <c r="K40" s="720"/>
      <c r="L40" s="224">
        <f t="shared" si="0"/>
        <v>0</v>
      </c>
      <c r="M40" s="14"/>
      <c r="N40" s="151"/>
    </row>
    <row r="41" spans="1:14">
      <c r="A41" s="151"/>
      <c r="B41" s="14"/>
      <c r="C41" s="14"/>
      <c r="D41" s="306" t="s">
        <v>13</v>
      </c>
      <c r="E41" s="843"/>
      <c r="F41" s="848"/>
      <c r="G41" s="849"/>
      <c r="H41" s="849"/>
      <c r="I41" s="183"/>
      <c r="J41" s="835"/>
      <c r="K41" s="720"/>
      <c r="L41" s="224">
        <f t="shared" si="0"/>
        <v>0</v>
      </c>
      <c r="M41" s="14"/>
      <c r="N41" s="151"/>
    </row>
    <row r="42" spans="1:14">
      <c r="A42" s="151"/>
      <c r="B42" s="14"/>
      <c r="C42" s="14"/>
      <c r="D42" s="306" t="s">
        <v>13</v>
      </c>
      <c r="E42" s="843"/>
      <c r="F42" s="848"/>
      <c r="G42" s="849"/>
      <c r="H42" s="849"/>
      <c r="I42" s="183"/>
      <c r="J42" s="835"/>
      <c r="K42" s="720"/>
      <c r="L42" s="224">
        <f t="shared" si="0"/>
        <v>0</v>
      </c>
      <c r="M42" s="14"/>
      <c r="N42" s="151"/>
    </row>
    <row r="43" spans="1:14">
      <c r="A43" s="151"/>
      <c r="B43" s="14"/>
      <c r="C43" s="14"/>
      <c r="D43" s="306" t="s">
        <v>13</v>
      </c>
      <c r="E43" s="843"/>
      <c r="F43" s="848"/>
      <c r="G43" s="849"/>
      <c r="H43" s="849"/>
      <c r="I43" s="183"/>
      <c r="J43" s="835"/>
      <c r="K43" s="720"/>
      <c r="L43" s="224">
        <f t="shared" si="0"/>
        <v>0</v>
      </c>
      <c r="M43" s="14"/>
      <c r="N43" s="151"/>
    </row>
    <row r="44" spans="1:14">
      <c r="A44" s="151"/>
      <c r="B44" s="14"/>
      <c r="C44" s="14"/>
      <c r="D44" s="306" t="s">
        <v>13</v>
      </c>
      <c r="E44" s="843"/>
      <c r="F44" s="848"/>
      <c r="G44" s="849"/>
      <c r="H44" s="849"/>
      <c r="I44" s="183"/>
      <c r="J44" s="835"/>
      <c r="K44" s="720"/>
      <c r="L44" s="224">
        <f t="shared" si="0"/>
        <v>0</v>
      </c>
      <c r="M44" s="14"/>
      <c r="N44" s="151"/>
    </row>
    <row r="45" spans="1:14">
      <c r="A45" s="151"/>
      <c r="B45" s="14"/>
      <c r="C45" s="14"/>
      <c r="D45" s="306" t="s">
        <v>13</v>
      </c>
      <c r="E45" s="843"/>
      <c r="F45" s="848"/>
      <c r="G45" s="849"/>
      <c r="H45" s="849"/>
      <c r="I45" s="183"/>
      <c r="J45" s="835"/>
      <c r="K45" s="720"/>
      <c r="L45" s="224">
        <f t="shared" si="0"/>
        <v>0</v>
      </c>
      <c r="M45" s="14"/>
      <c r="N45" s="151"/>
    </row>
    <row r="46" spans="1:14">
      <c r="A46" s="151"/>
      <c r="B46" s="14"/>
      <c r="C46" s="14"/>
      <c r="D46" s="306" t="s">
        <v>13</v>
      </c>
      <c r="E46" s="843"/>
      <c r="F46" s="848"/>
      <c r="G46" s="849"/>
      <c r="H46" s="849"/>
      <c r="I46" s="183"/>
      <c r="J46" s="835"/>
      <c r="K46" s="720"/>
      <c r="L46" s="224">
        <f t="shared" si="0"/>
        <v>0</v>
      </c>
      <c r="M46" s="14"/>
      <c r="N46" s="151"/>
    </row>
    <row r="47" spans="1:14">
      <c r="A47" s="151"/>
      <c r="B47" s="14"/>
      <c r="C47" s="14"/>
      <c r="D47" s="306" t="s">
        <v>13</v>
      </c>
      <c r="E47" s="843"/>
      <c r="F47" s="848"/>
      <c r="G47" s="849"/>
      <c r="H47" s="849"/>
      <c r="I47" s="183"/>
      <c r="J47" s="835"/>
      <c r="K47" s="720"/>
      <c r="L47" s="224">
        <f t="shared" si="0"/>
        <v>0</v>
      </c>
      <c r="M47" s="14"/>
      <c r="N47" s="151"/>
    </row>
    <row r="48" spans="1:14">
      <c r="A48" s="151"/>
      <c r="B48" s="14"/>
      <c r="C48" s="14"/>
      <c r="D48" s="306" t="s">
        <v>13</v>
      </c>
      <c r="E48" s="843"/>
      <c r="F48" s="848"/>
      <c r="G48" s="849"/>
      <c r="H48" s="849"/>
      <c r="I48" s="183"/>
      <c r="J48" s="835"/>
      <c r="K48" s="720"/>
      <c r="L48" s="224">
        <f t="shared" si="0"/>
        <v>0</v>
      </c>
      <c r="M48" s="14"/>
      <c r="N48" s="151"/>
    </row>
    <row r="49" spans="1:14">
      <c r="A49" s="151"/>
      <c r="B49" s="14"/>
      <c r="C49" s="14"/>
      <c r="D49" s="306" t="s">
        <v>13</v>
      </c>
      <c r="E49" s="843"/>
      <c r="F49" s="848"/>
      <c r="G49" s="849"/>
      <c r="H49" s="849"/>
      <c r="I49" s="183"/>
      <c r="J49" s="835"/>
      <c r="K49" s="720"/>
      <c r="L49" s="224">
        <f t="shared" si="0"/>
        <v>0</v>
      </c>
      <c r="M49" s="14"/>
      <c r="N49" s="151"/>
    </row>
    <row r="50" spans="1:14" ht="15" thickBot="1">
      <c r="A50" s="151"/>
      <c r="B50" s="14"/>
      <c r="C50" s="14"/>
      <c r="D50" s="295" t="s">
        <v>13</v>
      </c>
      <c r="E50" s="96"/>
      <c r="F50" s="789"/>
      <c r="G50" s="790"/>
      <c r="H50" s="790"/>
      <c r="I50" s="75"/>
      <c r="J50" s="76"/>
      <c r="K50" s="196"/>
      <c r="L50" s="224">
        <f t="shared" si="0"/>
        <v>0</v>
      </c>
      <c r="M50" s="14"/>
      <c r="N50" s="151"/>
    </row>
    <row r="51" spans="1:14" ht="15" thickBot="1">
      <c r="A51" s="151"/>
      <c r="B51" s="14"/>
      <c r="C51" s="14"/>
      <c r="D51" s="14"/>
      <c r="E51" s="14"/>
      <c r="F51" s="14"/>
      <c r="G51" s="14"/>
      <c r="H51" s="14"/>
      <c r="I51" s="14"/>
      <c r="J51" s="14"/>
      <c r="K51" s="14"/>
      <c r="L51" s="1056">
        <f>SUM(L10:L50)</f>
        <v>0</v>
      </c>
      <c r="M51" s="14"/>
      <c r="N51" s="151"/>
    </row>
    <row r="52" spans="1:14">
      <c r="A52" s="151"/>
      <c r="B52" s="14"/>
      <c r="C52" s="14"/>
      <c r="D52" s="14"/>
      <c r="E52" s="14"/>
      <c r="F52" s="14"/>
      <c r="G52" s="14"/>
      <c r="H52" s="14"/>
      <c r="I52" s="14"/>
      <c r="J52" s="14"/>
      <c r="K52" s="14"/>
      <c r="L52" s="14"/>
      <c r="M52" s="14"/>
      <c r="N52" s="151"/>
    </row>
    <row r="53" spans="1:14" ht="15.75">
      <c r="A53" s="151"/>
      <c r="B53" s="151"/>
      <c r="C53" s="151"/>
      <c r="D53" s="151"/>
      <c r="E53" s="151"/>
      <c r="F53" s="151"/>
      <c r="G53" s="151"/>
      <c r="H53" s="151"/>
      <c r="I53" s="151"/>
      <c r="J53" s="151"/>
      <c r="K53" s="151"/>
      <c r="L53" s="151"/>
      <c r="M53" s="151"/>
      <c r="N53" s="135" t="str">
        <f>Bedienungshinweise!$K$19</f>
        <v>FutureCamp Climate 2022</v>
      </c>
    </row>
  </sheetData>
  <sheetProtection sheet="1" objects="1" scenarios="1"/>
  <mergeCells count="5">
    <mergeCell ref="C3:K3"/>
    <mergeCell ref="C4:K4"/>
    <mergeCell ref="C5:K5"/>
    <mergeCell ref="C6:K6"/>
    <mergeCell ref="C7:K7"/>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'Projekt-Info'!$C$12:$C$17</xm:f>
          </x14:formula1>
          <xm:sqref>D10:D50</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2:P54"/>
  <sheetViews>
    <sheetView zoomScale="70" zoomScaleNormal="70" workbookViewId="0">
      <selection activeCell="H12" sqref="H11:H12"/>
    </sheetView>
  </sheetViews>
  <sheetFormatPr baseColWidth="10" defaultColWidth="11" defaultRowHeight="14.25"/>
  <cols>
    <col min="1" max="1" width="3.625" style="311" customWidth="1"/>
    <col min="2" max="2" width="8.625" style="311" customWidth="1"/>
    <col min="3" max="3" width="2.5" style="311" customWidth="1"/>
    <col min="4" max="4" width="15.375" style="311" customWidth="1"/>
    <col min="5" max="5" width="19.125" style="311" customWidth="1"/>
    <col min="6" max="7" width="25.25" style="311" customWidth="1"/>
    <col min="8" max="8" width="35.875" style="311" customWidth="1"/>
    <col min="9" max="9" width="27.625" style="311" customWidth="1"/>
    <col min="10" max="10" width="25.125" style="311" customWidth="1"/>
    <col min="11" max="11" width="27.125" style="311" customWidth="1"/>
    <col min="12" max="12" width="20" style="311" customWidth="1"/>
    <col min="13" max="13" width="21.75" style="311" customWidth="1"/>
    <col min="14" max="14" width="14.875" style="311" customWidth="1"/>
    <col min="15" max="15" width="9.875" style="311" customWidth="1"/>
    <col min="16" max="16" width="3.625" style="311" customWidth="1"/>
    <col min="17" max="16384" width="11" style="311"/>
  </cols>
  <sheetData>
    <row r="2" spans="1:16">
      <c r="A2" s="151"/>
      <c r="B2" s="151"/>
      <c r="C2" s="151"/>
      <c r="D2" s="151"/>
      <c r="E2" s="151"/>
      <c r="F2" s="151"/>
      <c r="G2" s="151"/>
      <c r="H2" s="151"/>
      <c r="I2" s="151"/>
      <c r="J2" s="151"/>
      <c r="K2" s="151"/>
      <c r="L2" s="151"/>
      <c r="M2" s="151"/>
      <c r="N2" s="151"/>
      <c r="O2" s="151"/>
      <c r="P2" s="151"/>
    </row>
    <row r="3" spans="1:16" ht="23.25">
      <c r="A3" s="151"/>
      <c r="B3" s="14"/>
      <c r="C3" s="14"/>
      <c r="D3" s="14"/>
      <c r="E3" s="14"/>
      <c r="F3" s="14"/>
      <c r="G3" s="14"/>
      <c r="H3" s="14"/>
      <c r="I3" s="14"/>
      <c r="J3" s="14"/>
      <c r="K3" s="669"/>
      <c r="L3" s="669"/>
      <c r="M3" s="669"/>
      <c r="N3" s="48"/>
      <c r="O3" s="272">
        <f>Ref_Firma</f>
        <v>0</v>
      </c>
      <c r="P3" s="151"/>
    </row>
    <row r="4" spans="1:16" ht="23.25">
      <c r="A4" s="151"/>
      <c r="B4" s="14"/>
      <c r="C4" s="1325" t="s">
        <v>643</v>
      </c>
      <c r="D4" s="1325"/>
      <c r="E4" s="1325"/>
      <c r="F4" s="1325"/>
      <c r="G4" s="1325"/>
      <c r="H4" s="1325"/>
      <c r="I4" s="1325"/>
      <c r="J4" s="1325"/>
      <c r="K4" s="1325"/>
      <c r="L4" s="669"/>
      <c r="M4" s="669"/>
      <c r="N4" s="48"/>
      <c r="O4" s="272">
        <f>Ref_Berichtsjahr</f>
        <v>0</v>
      </c>
      <c r="P4" s="151"/>
    </row>
    <row r="5" spans="1:16" ht="23.25">
      <c r="A5" s="151"/>
      <c r="B5" s="14"/>
      <c r="C5" s="1302"/>
      <c r="D5" s="1302"/>
      <c r="E5" s="1302"/>
      <c r="F5" s="1302"/>
      <c r="G5" s="1302"/>
      <c r="H5" s="1302"/>
      <c r="I5" s="1302"/>
      <c r="J5" s="1302"/>
      <c r="K5" s="1302"/>
      <c r="L5" s="14"/>
      <c r="M5" s="14"/>
      <c r="N5" s="48"/>
      <c r="O5" s="14"/>
      <c r="P5" s="151"/>
    </row>
    <row r="6" spans="1:16" ht="23.25">
      <c r="A6" s="151"/>
      <c r="B6" s="14"/>
      <c r="C6" s="1326" t="s">
        <v>87</v>
      </c>
      <c r="D6" s="1326"/>
      <c r="E6" s="1326"/>
      <c r="F6" s="1326"/>
      <c r="G6" s="1326"/>
      <c r="H6" s="1326"/>
      <c r="I6" s="1326"/>
      <c r="J6" s="1326"/>
      <c r="K6" s="1326"/>
      <c r="L6" s="14"/>
      <c r="M6" s="14"/>
      <c r="N6" s="48"/>
      <c r="O6" s="14"/>
      <c r="P6" s="151"/>
    </row>
    <row r="7" spans="1:16" ht="64.150000000000006" customHeight="1" thickBot="1">
      <c r="A7" s="151"/>
      <c r="B7" s="14"/>
      <c r="C7" s="1316" t="s">
        <v>644</v>
      </c>
      <c r="D7" s="1326"/>
      <c r="E7" s="1326"/>
      <c r="F7" s="1326"/>
      <c r="G7" s="1326"/>
      <c r="H7" s="1326"/>
      <c r="I7" s="1326"/>
      <c r="J7" s="1326"/>
      <c r="K7" s="1326"/>
      <c r="L7" s="14"/>
      <c r="M7" s="14"/>
      <c r="N7" s="48"/>
      <c r="O7" s="14"/>
      <c r="P7" s="151"/>
    </row>
    <row r="8" spans="1:16" ht="32.25" thickBot="1">
      <c r="A8" s="151"/>
      <c r="B8" s="14"/>
      <c r="C8" s="1327" t="s">
        <v>617</v>
      </c>
      <c r="D8" s="1327"/>
      <c r="E8" s="1327"/>
      <c r="F8" s="1327"/>
      <c r="G8" s="1327"/>
      <c r="H8" s="1327"/>
      <c r="I8" s="1327"/>
      <c r="J8" s="1327"/>
      <c r="K8" s="1328"/>
      <c r="L8" s="1298" t="s">
        <v>264</v>
      </c>
      <c r="M8" s="1299"/>
      <c r="N8" s="193" t="s">
        <v>172</v>
      </c>
      <c r="O8" s="14"/>
      <c r="P8" s="151"/>
    </row>
    <row r="9" spans="1:16" ht="15" thickBot="1">
      <c r="A9" s="151"/>
      <c r="B9" s="14"/>
      <c r="C9" s="14"/>
      <c r="D9" s="14"/>
      <c r="E9" s="14"/>
      <c r="F9" s="14"/>
      <c r="G9" s="14"/>
      <c r="H9" s="14"/>
      <c r="I9" s="14"/>
      <c r="J9" s="14"/>
      <c r="K9" s="14"/>
      <c r="L9" s="14"/>
      <c r="M9" s="14"/>
      <c r="N9" s="14"/>
      <c r="O9" s="14"/>
      <c r="P9" s="151"/>
    </row>
    <row r="10" spans="1:16" ht="32.25" thickBot="1">
      <c r="A10" s="151"/>
      <c r="B10" s="14"/>
      <c r="C10" s="14"/>
      <c r="D10" s="275" t="s">
        <v>92</v>
      </c>
      <c r="E10" s="152" t="s">
        <v>645</v>
      </c>
      <c r="F10" s="886" t="s">
        <v>646</v>
      </c>
      <c r="G10" s="886" t="s">
        <v>647</v>
      </c>
      <c r="H10" s="153" t="s">
        <v>268</v>
      </c>
      <c r="I10" s="152" t="s">
        <v>96</v>
      </c>
      <c r="J10" s="154" t="s">
        <v>97</v>
      </c>
      <c r="K10" s="574" t="s">
        <v>98</v>
      </c>
      <c r="L10" s="781" t="s">
        <v>269</v>
      </c>
      <c r="M10" s="785" t="s">
        <v>270</v>
      </c>
      <c r="N10" s="783" t="s">
        <v>32</v>
      </c>
      <c r="O10" s="14"/>
      <c r="P10" s="151"/>
    </row>
    <row r="11" spans="1:16">
      <c r="A11" s="151"/>
      <c r="B11" s="14"/>
      <c r="C11" s="14"/>
      <c r="D11" s="294" t="s">
        <v>13</v>
      </c>
      <c r="E11" s="529"/>
      <c r="F11" s="847"/>
      <c r="G11" s="788"/>
      <c r="H11" s="788"/>
      <c r="I11" s="529"/>
      <c r="J11" s="579"/>
      <c r="K11" s="578"/>
      <c r="L11" s="903">
        <f t="shared" ref="L11:L51" si="0">F11</f>
        <v>0</v>
      </c>
      <c r="M11" s="786">
        <f t="shared" ref="M11:M51" si="1">G11</f>
        <v>0</v>
      </c>
      <c r="N11" s="727">
        <f t="shared" ref="N11:N51" si="2">IF(L11+M11=0,H11,L11+M11)</f>
        <v>0</v>
      </c>
      <c r="O11" s="14"/>
      <c r="P11" s="151"/>
    </row>
    <row r="12" spans="1:16">
      <c r="A12" s="151"/>
      <c r="B12" s="14"/>
      <c r="C12" s="14"/>
      <c r="D12" s="306" t="s">
        <v>13</v>
      </c>
      <c r="E12" s="183"/>
      <c r="F12" s="848"/>
      <c r="G12" s="849"/>
      <c r="H12" s="849"/>
      <c r="I12" s="183"/>
      <c r="J12" s="835"/>
      <c r="K12" s="720"/>
      <c r="L12" s="903">
        <f t="shared" si="0"/>
        <v>0</v>
      </c>
      <c r="M12" s="786">
        <f t="shared" si="1"/>
        <v>0</v>
      </c>
      <c r="N12" s="727">
        <f t="shared" si="2"/>
        <v>0</v>
      </c>
      <c r="O12" s="14"/>
      <c r="P12" s="151"/>
    </row>
    <row r="13" spans="1:16">
      <c r="A13" s="151"/>
      <c r="B13" s="14"/>
      <c r="C13" s="14"/>
      <c r="D13" s="306" t="s">
        <v>13</v>
      </c>
      <c r="E13" s="183"/>
      <c r="F13" s="848"/>
      <c r="G13" s="849"/>
      <c r="H13" s="849"/>
      <c r="I13" s="183"/>
      <c r="J13" s="835"/>
      <c r="K13" s="720"/>
      <c r="L13" s="903">
        <f t="shared" si="0"/>
        <v>0</v>
      </c>
      <c r="M13" s="786">
        <f t="shared" si="1"/>
        <v>0</v>
      </c>
      <c r="N13" s="727">
        <f t="shared" si="2"/>
        <v>0</v>
      </c>
      <c r="O13" s="14"/>
      <c r="P13" s="151"/>
    </row>
    <row r="14" spans="1:16">
      <c r="A14" s="151"/>
      <c r="B14" s="14"/>
      <c r="C14" s="14"/>
      <c r="D14" s="306" t="s">
        <v>13</v>
      </c>
      <c r="E14" s="183"/>
      <c r="F14" s="848"/>
      <c r="G14" s="849"/>
      <c r="H14" s="849"/>
      <c r="I14" s="183"/>
      <c r="J14" s="835"/>
      <c r="K14" s="720"/>
      <c r="L14" s="903">
        <f t="shared" si="0"/>
        <v>0</v>
      </c>
      <c r="M14" s="786">
        <f t="shared" si="1"/>
        <v>0</v>
      </c>
      <c r="N14" s="727">
        <f t="shared" si="2"/>
        <v>0</v>
      </c>
      <c r="O14" s="14"/>
      <c r="P14" s="151"/>
    </row>
    <row r="15" spans="1:16">
      <c r="A15" s="151"/>
      <c r="B15" s="14"/>
      <c r="C15" s="14"/>
      <c r="D15" s="306" t="s">
        <v>13</v>
      </c>
      <c r="E15" s="183"/>
      <c r="F15" s="848"/>
      <c r="G15" s="849"/>
      <c r="H15" s="849"/>
      <c r="I15" s="183"/>
      <c r="J15" s="835"/>
      <c r="K15" s="720"/>
      <c r="L15" s="903">
        <f t="shared" si="0"/>
        <v>0</v>
      </c>
      <c r="M15" s="786">
        <f t="shared" si="1"/>
        <v>0</v>
      </c>
      <c r="N15" s="727">
        <f t="shared" si="2"/>
        <v>0</v>
      </c>
      <c r="O15" s="14"/>
      <c r="P15" s="151"/>
    </row>
    <row r="16" spans="1:16">
      <c r="A16" s="151"/>
      <c r="B16" s="14"/>
      <c r="C16" s="14"/>
      <c r="D16" s="306" t="s">
        <v>13</v>
      </c>
      <c r="E16" s="183"/>
      <c r="F16" s="848"/>
      <c r="G16" s="849"/>
      <c r="H16" s="849"/>
      <c r="I16" s="183"/>
      <c r="J16" s="835"/>
      <c r="K16" s="720"/>
      <c r="L16" s="903">
        <f t="shared" si="0"/>
        <v>0</v>
      </c>
      <c r="M16" s="786">
        <f t="shared" si="1"/>
        <v>0</v>
      </c>
      <c r="N16" s="727">
        <f t="shared" si="2"/>
        <v>0</v>
      </c>
      <c r="O16" s="14"/>
      <c r="P16" s="151"/>
    </row>
    <row r="17" spans="1:16">
      <c r="A17" s="151"/>
      <c r="B17" s="14"/>
      <c r="C17" s="14"/>
      <c r="D17" s="306" t="s">
        <v>13</v>
      </c>
      <c r="E17" s="183"/>
      <c r="F17" s="848"/>
      <c r="G17" s="849"/>
      <c r="H17" s="849"/>
      <c r="I17" s="183"/>
      <c r="J17" s="835"/>
      <c r="K17" s="720"/>
      <c r="L17" s="903">
        <f t="shared" si="0"/>
        <v>0</v>
      </c>
      <c r="M17" s="786">
        <f t="shared" si="1"/>
        <v>0</v>
      </c>
      <c r="N17" s="727">
        <f t="shared" si="2"/>
        <v>0</v>
      </c>
      <c r="O17" s="14"/>
      <c r="P17" s="151"/>
    </row>
    <row r="18" spans="1:16">
      <c r="A18" s="151"/>
      <c r="B18" s="14"/>
      <c r="C18" s="14"/>
      <c r="D18" s="306" t="s">
        <v>13</v>
      </c>
      <c r="E18" s="183"/>
      <c r="F18" s="848"/>
      <c r="G18" s="849"/>
      <c r="H18" s="849"/>
      <c r="I18" s="183"/>
      <c r="J18" s="835"/>
      <c r="K18" s="720"/>
      <c r="L18" s="903">
        <f t="shared" si="0"/>
        <v>0</v>
      </c>
      <c r="M18" s="786">
        <f t="shared" si="1"/>
        <v>0</v>
      </c>
      <c r="N18" s="727">
        <f t="shared" si="2"/>
        <v>0</v>
      </c>
      <c r="O18" s="14"/>
      <c r="P18" s="151"/>
    </row>
    <row r="19" spans="1:16">
      <c r="A19" s="151"/>
      <c r="B19" s="14"/>
      <c r="C19" s="14"/>
      <c r="D19" s="306" t="s">
        <v>13</v>
      </c>
      <c r="E19" s="183"/>
      <c r="F19" s="848"/>
      <c r="G19" s="849"/>
      <c r="H19" s="849"/>
      <c r="I19" s="183"/>
      <c r="J19" s="835"/>
      <c r="K19" s="720"/>
      <c r="L19" s="903">
        <f t="shared" si="0"/>
        <v>0</v>
      </c>
      <c r="M19" s="786">
        <f t="shared" si="1"/>
        <v>0</v>
      </c>
      <c r="N19" s="727">
        <f t="shared" si="2"/>
        <v>0</v>
      </c>
      <c r="O19" s="14"/>
      <c r="P19" s="151"/>
    </row>
    <row r="20" spans="1:16">
      <c r="A20" s="151"/>
      <c r="B20" s="14"/>
      <c r="C20" s="14"/>
      <c r="D20" s="306" t="s">
        <v>13</v>
      </c>
      <c r="E20" s="183"/>
      <c r="F20" s="848"/>
      <c r="G20" s="849"/>
      <c r="H20" s="849"/>
      <c r="I20" s="183"/>
      <c r="J20" s="835"/>
      <c r="K20" s="720"/>
      <c r="L20" s="903">
        <f t="shared" si="0"/>
        <v>0</v>
      </c>
      <c r="M20" s="786">
        <f t="shared" si="1"/>
        <v>0</v>
      </c>
      <c r="N20" s="727">
        <f t="shared" si="2"/>
        <v>0</v>
      </c>
      <c r="O20" s="14"/>
      <c r="P20" s="151"/>
    </row>
    <row r="21" spans="1:16">
      <c r="A21" s="151"/>
      <c r="B21" s="14"/>
      <c r="C21" s="14"/>
      <c r="D21" s="306" t="s">
        <v>13</v>
      </c>
      <c r="E21" s="183"/>
      <c r="F21" s="848"/>
      <c r="G21" s="849"/>
      <c r="H21" s="849"/>
      <c r="I21" s="183"/>
      <c r="J21" s="835"/>
      <c r="K21" s="720"/>
      <c r="L21" s="903">
        <f t="shared" si="0"/>
        <v>0</v>
      </c>
      <c r="M21" s="786">
        <f t="shared" si="1"/>
        <v>0</v>
      </c>
      <c r="N21" s="727">
        <f t="shared" si="2"/>
        <v>0</v>
      </c>
      <c r="O21" s="14"/>
      <c r="P21" s="151"/>
    </row>
    <row r="22" spans="1:16">
      <c r="A22" s="151"/>
      <c r="B22" s="14"/>
      <c r="C22" s="14"/>
      <c r="D22" s="306" t="s">
        <v>13</v>
      </c>
      <c r="E22" s="183"/>
      <c r="F22" s="848"/>
      <c r="G22" s="849"/>
      <c r="H22" s="849"/>
      <c r="I22" s="183"/>
      <c r="J22" s="835"/>
      <c r="K22" s="720"/>
      <c r="L22" s="903">
        <f t="shared" si="0"/>
        <v>0</v>
      </c>
      <c r="M22" s="786">
        <f t="shared" si="1"/>
        <v>0</v>
      </c>
      <c r="N22" s="727">
        <f t="shared" si="2"/>
        <v>0</v>
      </c>
      <c r="O22" s="14"/>
      <c r="P22" s="151"/>
    </row>
    <row r="23" spans="1:16">
      <c r="A23" s="151"/>
      <c r="B23" s="14"/>
      <c r="C23" s="14"/>
      <c r="D23" s="306" t="s">
        <v>13</v>
      </c>
      <c r="E23" s="183"/>
      <c r="F23" s="848"/>
      <c r="G23" s="849"/>
      <c r="H23" s="849"/>
      <c r="I23" s="183"/>
      <c r="J23" s="835"/>
      <c r="K23" s="720"/>
      <c r="L23" s="903">
        <f t="shared" si="0"/>
        <v>0</v>
      </c>
      <c r="M23" s="786">
        <f t="shared" si="1"/>
        <v>0</v>
      </c>
      <c r="N23" s="727">
        <f t="shared" si="2"/>
        <v>0</v>
      </c>
      <c r="O23" s="14"/>
      <c r="P23" s="151"/>
    </row>
    <row r="24" spans="1:16">
      <c r="A24" s="151"/>
      <c r="B24" s="14"/>
      <c r="C24" s="14"/>
      <c r="D24" s="306" t="s">
        <v>13</v>
      </c>
      <c r="E24" s="183"/>
      <c r="F24" s="848"/>
      <c r="G24" s="849"/>
      <c r="H24" s="849"/>
      <c r="I24" s="183"/>
      <c r="J24" s="835"/>
      <c r="K24" s="720"/>
      <c r="L24" s="903">
        <f t="shared" si="0"/>
        <v>0</v>
      </c>
      <c r="M24" s="786">
        <f t="shared" si="1"/>
        <v>0</v>
      </c>
      <c r="N24" s="727">
        <f t="shared" si="2"/>
        <v>0</v>
      </c>
      <c r="O24" s="14"/>
      <c r="P24" s="151"/>
    </row>
    <row r="25" spans="1:16">
      <c r="A25" s="151"/>
      <c r="B25" s="14"/>
      <c r="C25" s="14"/>
      <c r="D25" s="306" t="s">
        <v>13</v>
      </c>
      <c r="E25" s="183"/>
      <c r="F25" s="848"/>
      <c r="G25" s="849"/>
      <c r="H25" s="849"/>
      <c r="I25" s="183"/>
      <c r="J25" s="835"/>
      <c r="K25" s="720"/>
      <c r="L25" s="903">
        <f t="shared" si="0"/>
        <v>0</v>
      </c>
      <c r="M25" s="786">
        <f t="shared" si="1"/>
        <v>0</v>
      </c>
      <c r="N25" s="727">
        <f t="shared" si="2"/>
        <v>0</v>
      </c>
      <c r="O25" s="14"/>
      <c r="P25" s="151"/>
    </row>
    <row r="26" spans="1:16">
      <c r="A26" s="151"/>
      <c r="B26" s="14"/>
      <c r="C26" s="14"/>
      <c r="D26" s="306" t="s">
        <v>13</v>
      </c>
      <c r="E26" s="183"/>
      <c r="F26" s="848"/>
      <c r="G26" s="849"/>
      <c r="H26" s="849"/>
      <c r="I26" s="183"/>
      <c r="J26" s="835"/>
      <c r="K26" s="720"/>
      <c r="L26" s="903">
        <f t="shared" si="0"/>
        <v>0</v>
      </c>
      <c r="M26" s="786">
        <f t="shared" si="1"/>
        <v>0</v>
      </c>
      <c r="N26" s="727">
        <f t="shared" si="2"/>
        <v>0</v>
      </c>
      <c r="O26" s="14"/>
      <c r="P26" s="151"/>
    </row>
    <row r="27" spans="1:16">
      <c r="A27" s="151"/>
      <c r="B27" s="14"/>
      <c r="C27" s="14"/>
      <c r="D27" s="306" t="s">
        <v>13</v>
      </c>
      <c r="E27" s="183"/>
      <c r="F27" s="848"/>
      <c r="G27" s="849"/>
      <c r="H27" s="849"/>
      <c r="I27" s="183"/>
      <c r="J27" s="835"/>
      <c r="K27" s="720"/>
      <c r="L27" s="903">
        <f t="shared" si="0"/>
        <v>0</v>
      </c>
      <c r="M27" s="786">
        <f t="shared" si="1"/>
        <v>0</v>
      </c>
      <c r="N27" s="727">
        <f t="shared" si="2"/>
        <v>0</v>
      </c>
      <c r="O27" s="14"/>
      <c r="P27" s="151"/>
    </row>
    <row r="28" spans="1:16">
      <c r="A28" s="151"/>
      <c r="B28" s="14"/>
      <c r="C28" s="14"/>
      <c r="D28" s="306" t="s">
        <v>13</v>
      </c>
      <c r="E28" s="183"/>
      <c r="F28" s="848"/>
      <c r="G28" s="849"/>
      <c r="H28" s="849"/>
      <c r="I28" s="183"/>
      <c r="J28" s="835"/>
      <c r="K28" s="720"/>
      <c r="L28" s="903">
        <f t="shared" si="0"/>
        <v>0</v>
      </c>
      <c r="M28" s="786">
        <f t="shared" si="1"/>
        <v>0</v>
      </c>
      <c r="N28" s="727">
        <f t="shared" si="2"/>
        <v>0</v>
      </c>
      <c r="O28" s="14"/>
      <c r="P28" s="151"/>
    </row>
    <row r="29" spans="1:16">
      <c r="A29" s="151"/>
      <c r="B29" s="14"/>
      <c r="C29" s="14"/>
      <c r="D29" s="306" t="s">
        <v>13</v>
      </c>
      <c r="E29" s="183"/>
      <c r="F29" s="848"/>
      <c r="G29" s="849"/>
      <c r="H29" s="849"/>
      <c r="I29" s="183"/>
      <c r="J29" s="835"/>
      <c r="K29" s="720"/>
      <c r="L29" s="903">
        <f t="shared" si="0"/>
        <v>0</v>
      </c>
      <c r="M29" s="786">
        <f t="shared" si="1"/>
        <v>0</v>
      </c>
      <c r="N29" s="727">
        <f t="shared" si="2"/>
        <v>0</v>
      </c>
      <c r="O29" s="14"/>
      <c r="P29" s="151"/>
    </row>
    <row r="30" spans="1:16">
      <c r="A30" s="151"/>
      <c r="B30" s="14"/>
      <c r="C30" s="14"/>
      <c r="D30" s="306" t="s">
        <v>13</v>
      </c>
      <c r="E30" s="183"/>
      <c r="F30" s="848"/>
      <c r="G30" s="849"/>
      <c r="H30" s="849"/>
      <c r="I30" s="183"/>
      <c r="J30" s="835"/>
      <c r="K30" s="720"/>
      <c r="L30" s="903">
        <f t="shared" si="0"/>
        <v>0</v>
      </c>
      <c r="M30" s="786">
        <f t="shared" si="1"/>
        <v>0</v>
      </c>
      <c r="N30" s="727">
        <f t="shared" si="2"/>
        <v>0</v>
      </c>
      <c r="O30" s="14"/>
      <c r="P30" s="151"/>
    </row>
    <row r="31" spans="1:16">
      <c r="A31" s="151"/>
      <c r="B31" s="14"/>
      <c r="C31" s="14"/>
      <c r="D31" s="306" t="s">
        <v>13</v>
      </c>
      <c r="E31" s="183"/>
      <c r="F31" s="848"/>
      <c r="G31" s="849"/>
      <c r="H31" s="849"/>
      <c r="I31" s="183"/>
      <c r="J31" s="835"/>
      <c r="K31" s="720"/>
      <c r="L31" s="903">
        <f t="shared" si="0"/>
        <v>0</v>
      </c>
      <c r="M31" s="786">
        <f t="shared" si="1"/>
        <v>0</v>
      </c>
      <c r="N31" s="727">
        <f t="shared" si="2"/>
        <v>0</v>
      </c>
      <c r="O31" s="14"/>
      <c r="P31" s="151"/>
    </row>
    <row r="32" spans="1:16">
      <c r="A32" s="151"/>
      <c r="B32" s="14"/>
      <c r="C32" s="14"/>
      <c r="D32" s="306" t="s">
        <v>13</v>
      </c>
      <c r="E32" s="183"/>
      <c r="F32" s="848"/>
      <c r="G32" s="849"/>
      <c r="H32" s="849"/>
      <c r="I32" s="183"/>
      <c r="J32" s="835"/>
      <c r="K32" s="720"/>
      <c r="L32" s="903">
        <f t="shared" si="0"/>
        <v>0</v>
      </c>
      <c r="M32" s="786">
        <f t="shared" si="1"/>
        <v>0</v>
      </c>
      <c r="N32" s="727">
        <f t="shared" si="2"/>
        <v>0</v>
      </c>
      <c r="O32" s="14"/>
      <c r="P32" s="151"/>
    </row>
    <row r="33" spans="1:16">
      <c r="A33" s="151"/>
      <c r="B33" s="14"/>
      <c r="C33" s="14"/>
      <c r="D33" s="306" t="s">
        <v>13</v>
      </c>
      <c r="E33" s="183"/>
      <c r="F33" s="848"/>
      <c r="G33" s="849"/>
      <c r="H33" s="849"/>
      <c r="I33" s="183"/>
      <c r="J33" s="835"/>
      <c r="K33" s="720"/>
      <c r="L33" s="903">
        <f t="shared" si="0"/>
        <v>0</v>
      </c>
      <c r="M33" s="786">
        <f t="shared" si="1"/>
        <v>0</v>
      </c>
      <c r="N33" s="727">
        <f t="shared" si="2"/>
        <v>0</v>
      </c>
      <c r="O33" s="14"/>
      <c r="P33" s="151"/>
    </row>
    <row r="34" spans="1:16">
      <c r="A34" s="151"/>
      <c r="B34" s="14"/>
      <c r="C34" s="14"/>
      <c r="D34" s="306" t="s">
        <v>13</v>
      </c>
      <c r="E34" s="183"/>
      <c r="F34" s="848"/>
      <c r="G34" s="849"/>
      <c r="H34" s="849"/>
      <c r="I34" s="183"/>
      <c r="J34" s="835"/>
      <c r="K34" s="720"/>
      <c r="L34" s="903">
        <f t="shared" si="0"/>
        <v>0</v>
      </c>
      <c r="M34" s="786">
        <f t="shared" si="1"/>
        <v>0</v>
      </c>
      <c r="N34" s="727">
        <f t="shared" si="2"/>
        <v>0</v>
      </c>
      <c r="O34" s="14"/>
      <c r="P34" s="151"/>
    </row>
    <row r="35" spans="1:16">
      <c r="A35" s="151"/>
      <c r="B35" s="14"/>
      <c r="C35" s="14"/>
      <c r="D35" s="306" t="s">
        <v>13</v>
      </c>
      <c r="E35" s="183"/>
      <c r="F35" s="848"/>
      <c r="G35" s="849"/>
      <c r="H35" s="849"/>
      <c r="I35" s="183"/>
      <c r="J35" s="835"/>
      <c r="K35" s="720"/>
      <c r="L35" s="903">
        <f t="shared" si="0"/>
        <v>0</v>
      </c>
      <c r="M35" s="786">
        <f t="shared" si="1"/>
        <v>0</v>
      </c>
      <c r="N35" s="727">
        <f t="shared" si="2"/>
        <v>0</v>
      </c>
      <c r="O35" s="14"/>
      <c r="P35" s="151"/>
    </row>
    <row r="36" spans="1:16">
      <c r="A36" s="151"/>
      <c r="B36" s="14"/>
      <c r="C36" s="14"/>
      <c r="D36" s="306" t="s">
        <v>13</v>
      </c>
      <c r="E36" s="183"/>
      <c r="F36" s="848"/>
      <c r="G36" s="849"/>
      <c r="H36" s="849"/>
      <c r="I36" s="183"/>
      <c r="J36" s="835"/>
      <c r="K36" s="720"/>
      <c r="L36" s="903">
        <f t="shared" si="0"/>
        <v>0</v>
      </c>
      <c r="M36" s="786">
        <f t="shared" si="1"/>
        <v>0</v>
      </c>
      <c r="N36" s="727">
        <f t="shared" si="2"/>
        <v>0</v>
      </c>
      <c r="O36" s="14"/>
      <c r="P36" s="151"/>
    </row>
    <row r="37" spans="1:16">
      <c r="A37" s="151"/>
      <c r="B37" s="14"/>
      <c r="C37" s="14"/>
      <c r="D37" s="306" t="s">
        <v>13</v>
      </c>
      <c r="E37" s="183"/>
      <c r="F37" s="848"/>
      <c r="G37" s="849"/>
      <c r="H37" s="849"/>
      <c r="I37" s="183"/>
      <c r="J37" s="835"/>
      <c r="K37" s="720"/>
      <c r="L37" s="903">
        <f t="shared" si="0"/>
        <v>0</v>
      </c>
      <c r="M37" s="786">
        <f t="shared" si="1"/>
        <v>0</v>
      </c>
      <c r="N37" s="727">
        <f t="shared" si="2"/>
        <v>0</v>
      </c>
      <c r="O37" s="14"/>
      <c r="P37" s="151"/>
    </row>
    <row r="38" spans="1:16">
      <c r="A38" s="151"/>
      <c r="B38" s="14"/>
      <c r="C38" s="14"/>
      <c r="D38" s="306" t="s">
        <v>13</v>
      </c>
      <c r="E38" s="183"/>
      <c r="F38" s="848"/>
      <c r="G38" s="849"/>
      <c r="H38" s="849"/>
      <c r="I38" s="183"/>
      <c r="J38" s="835"/>
      <c r="K38" s="720"/>
      <c r="L38" s="903">
        <f t="shared" si="0"/>
        <v>0</v>
      </c>
      <c r="M38" s="786">
        <f t="shared" si="1"/>
        <v>0</v>
      </c>
      <c r="N38" s="727">
        <f t="shared" si="2"/>
        <v>0</v>
      </c>
      <c r="O38" s="14"/>
      <c r="P38" s="151"/>
    </row>
    <row r="39" spans="1:16">
      <c r="A39" s="151"/>
      <c r="B39" s="14"/>
      <c r="C39" s="14"/>
      <c r="D39" s="306" t="s">
        <v>13</v>
      </c>
      <c r="E39" s="183"/>
      <c r="F39" s="848"/>
      <c r="G39" s="849"/>
      <c r="H39" s="849"/>
      <c r="I39" s="183"/>
      <c r="J39" s="835"/>
      <c r="K39" s="720"/>
      <c r="L39" s="903">
        <f t="shared" si="0"/>
        <v>0</v>
      </c>
      <c r="M39" s="786">
        <f t="shared" si="1"/>
        <v>0</v>
      </c>
      <c r="N39" s="727">
        <f t="shared" si="2"/>
        <v>0</v>
      </c>
      <c r="O39" s="14"/>
      <c r="P39" s="151"/>
    </row>
    <row r="40" spans="1:16">
      <c r="A40" s="151"/>
      <c r="B40" s="14"/>
      <c r="C40" s="14"/>
      <c r="D40" s="306" t="s">
        <v>13</v>
      </c>
      <c r="E40" s="183"/>
      <c r="F40" s="848"/>
      <c r="G40" s="849"/>
      <c r="H40" s="849"/>
      <c r="I40" s="183"/>
      <c r="J40" s="835"/>
      <c r="K40" s="720"/>
      <c r="L40" s="903">
        <f t="shared" si="0"/>
        <v>0</v>
      </c>
      <c r="M40" s="786">
        <f t="shared" si="1"/>
        <v>0</v>
      </c>
      <c r="N40" s="727">
        <f t="shared" si="2"/>
        <v>0</v>
      </c>
      <c r="O40" s="14"/>
      <c r="P40" s="151"/>
    </row>
    <row r="41" spans="1:16">
      <c r="A41" s="151"/>
      <c r="B41" s="14"/>
      <c r="C41" s="14"/>
      <c r="D41" s="306" t="s">
        <v>13</v>
      </c>
      <c r="E41" s="183"/>
      <c r="F41" s="848"/>
      <c r="G41" s="849"/>
      <c r="H41" s="849"/>
      <c r="I41" s="183"/>
      <c r="J41" s="835"/>
      <c r="K41" s="720"/>
      <c r="L41" s="903">
        <f t="shared" si="0"/>
        <v>0</v>
      </c>
      <c r="M41" s="786">
        <f t="shared" si="1"/>
        <v>0</v>
      </c>
      <c r="N41" s="727">
        <f t="shared" si="2"/>
        <v>0</v>
      </c>
      <c r="O41" s="14"/>
      <c r="P41" s="151"/>
    </row>
    <row r="42" spans="1:16">
      <c r="A42" s="151"/>
      <c r="B42" s="14"/>
      <c r="C42" s="14"/>
      <c r="D42" s="306" t="s">
        <v>13</v>
      </c>
      <c r="E42" s="183"/>
      <c r="F42" s="848"/>
      <c r="G42" s="849"/>
      <c r="H42" s="849"/>
      <c r="I42" s="183"/>
      <c r="J42" s="835"/>
      <c r="K42" s="720"/>
      <c r="L42" s="903">
        <f t="shared" si="0"/>
        <v>0</v>
      </c>
      <c r="M42" s="786">
        <f t="shared" si="1"/>
        <v>0</v>
      </c>
      <c r="N42" s="727">
        <f t="shared" si="2"/>
        <v>0</v>
      </c>
      <c r="O42" s="14"/>
      <c r="P42" s="151"/>
    </row>
    <row r="43" spans="1:16">
      <c r="A43" s="151"/>
      <c r="B43" s="14"/>
      <c r="C43" s="14"/>
      <c r="D43" s="306" t="s">
        <v>13</v>
      </c>
      <c r="E43" s="183"/>
      <c r="F43" s="848"/>
      <c r="G43" s="849"/>
      <c r="H43" s="849"/>
      <c r="I43" s="183"/>
      <c r="J43" s="835"/>
      <c r="K43" s="720"/>
      <c r="L43" s="903">
        <f t="shared" si="0"/>
        <v>0</v>
      </c>
      <c r="M43" s="786">
        <f t="shared" si="1"/>
        <v>0</v>
      </c>
      <c r="N43" s="727">
        <f t="shared" si="2"/>
        <v>0</v>
      </c>
      <c r="O43" s="14"/>
      <c r="P43" s="151"/>
    </row>
    <row r="44" spans="1:16">
      <c r="A44" s="151"/>
      <c r="B44" s="14"/>
      <c r="C44" s="14"/>
      <c r="D44" s="306" t="s">
        <v>13</v>
      </c>
      <c r="E44" s="183"/>
      <c r="F44" s="848"/>
      <c r="G44" s="849"/>
      <c r="H44" s="849"/>
      <c r="I44" s="183"/>
      <c r="J44" s="835"/>
      <c r="K44" s="720"/>
      <c r="L44" s="903">
        <f t="shared" si="0"/>
        <v>0</v>
      </c>
      <c r="M44" s="786">
        <f t="shared" si="1"/>
        <v>0</v>
      </c>
      <c r="N44" s="727">
        <f t="shared" si="2"/>
        <v>0</v>
      </c>
      <c r="O44" s="14"/>
      <c r="P44" s="151"/>
    </row>
    <row r="45" spans="1:16">
      <c r="A45" s="151"/>
      <c r="B45" s="14"/>
      <c r="C45" s="14"/>
      <c r="D45" s="306" t="s">
        <v>13</v>
      </c>
      <c r="E45" s="183"/>
      <c r="F45" s="848"/>
      <c r="G45" s="849"/>
      <c r="H45" s="849"/>
      <c r="I45" s="183"/>
      <c r="J45" s="835"/>
      <c r="K45" s="720"/>
      <c r="L45" s="903">
        <f t="shared" si="0"/>
        <v>0</v>
      </c>
      <c r="M45" s="786">
        <f t="shared" si="1"/>
        <v>0</v>
      </c>
      <c r="N45" s="727">
        <f t="shared" si="2"/>
        <v>0</v>
      </c>
      <c r="O45" s="14"/>
      <c r="P45" s="151"/>
    </row>
    <row r="46" spans="1:16">
      <c r="A46" s="151"/>
      <c r="B46" s="14"/>
      <c r="C46" s="14"/>
      <c r="D46" s="306" t="s">
        <v>13</v>
      </c>
      <c r="E46" s="183"/>
      <c r="F46" s="848"/>
      <c r="G46" s="849"/>
      <c r="H46" s="849"/>
      <c r="I46" s="183"/>
      <c r="J46" s="835"/>
      <c r="K46" s="720"/>
      <c r="L46" s="903">
        <f t="shared" si="0"/>
        <v>0</v>
      </c>
      <c r="M46" s="786">
        <f t="shared" si="1"/>
        <v>0</v>
      </c>
      <c r="N46" s="727">
        <f t="shared" si="2"/>
        <v>0</v>
      </c>
      <c r="O46" s="14"/>
      <c r="P46" s="151"/>
    </row>
    <row r="47" spans="1:16">
      <c r="A47" s="151"/>
      <c r="B47" s="14"/>
      <c r="C47" s="14"/>
      <c r="D47" s="306" t="s">
        <v>13</v>
      </c>
      <c r="E47" s="183"/>
      <c r="F47" s="848"/>
      <c r="G47" s="849"/>
      <c r="H47" s="849"/>
      <c r="I47" s="183"/>
      <c r="J47" s="835"/>
      <c r="K47" s="720"/>
      <c r="L47" s="903">
        <f t="shared" si="0"/>
        <v>0</v>
      </c>
      <c r="M47" s="786">
        <f t="shared" si="1"/>
        <v>0</v>
      </c>
      <c r="N47" s="727">
        <f t="shared" si="2"/>
        <v>0</v>
      </c>
      <c r="O47" s="14"/>
      <c r="P47" s="151"/>
    </row>
    <row r="48" spans="1:16">
      <c r="A48" s="151"/>
      <c r="B48" s="14"/>
      <c r="C48" s="14"/>
      <c r="D48" s="306" t="s">
        <v>13</v>
      </c>
      <c r="E48" s="183"/>
      <c r="F48" s="848"/>
      <c r="G48" s="849"/>
      <c r="H48" s="849"/>
      <c r="I48" s="183"/>
      <c r="J48" s="835"/>
      <c r="K48" s="720"/>
      <c r="L48" s="903">
        <f t="shared" si="0"/>
        <v>0</v>
      </c>
      <c r="M48" s="786">
        <f t="shared" si="1"/>
        <v>0</v>
      </c>
      <c r="N48" s="727">
        <f t="shared" si="2"/>
        <v>0</v>
      </c>
      <c r="O48" s="14"/>
      <c r="P48" s="151"/>
    </row>
    <row r="49" spans="1:16">
      <c r="A49" s="151"/>
      <c r="B49" s="14"/>
      <c r="C49" s="14"/>
      <c r="D49" s="306" t="s">
        <v>13</v>
      </c>
      <c r="E49" s="183"/>
      <c r="F49" s="848"/>
      <c r="G49" s="849"/>
      <c r="H49" s="849"/>
      <c r="I49" s="183"/>
      <c r="J49" s="835"/>
      <c r="K49" s="720"/>
      <c r="L49" s="903">
        <f t="shared" si="0"/>
        <v>0</v>
      </c>
      <c r="M49" s="786">
        <f t="shared" si="1"/>
        <v>0</v>
      </c>
      <c r="N49" s="727">
        <f t="shared" si="2"/>
        <v>0</v>
      </c>
      <c r="O49" s="14"/>
      <c r="P49" s="151"/>
    </row>
    <row r="50" spans="1:16">
      <c r="A50" s="151"/>
      <c r="B50" s="14"/>
      <c r="C50" s="14"/>
      <c r="D50" s="306" t="s">
        <v>13</v>
      </c>
      <c r="E50" s="183"/>
      <c r="F50" s="848"/>
      <c r="G50" s="849"/>
      <c r="H50" s="849"/>
      <c r="I50" s="183"/>
      <c r="J50" s="835"/>
      <c r="K50" s="720"/>
      <c r="L50" s="903">
        <f t="shared" si="0"/>
        <v>0</v>
      </c>
      <c r="M50" s="786">
        <f t="shared" si="1"/>
        <v>0</v>
      </c>
      <c r="N50" s="727">
        <f t="shared" si="2"/>
        <v>0</v>
      </c>
      <c r="O50" s="14"/>
      <c r="P50" s="151"/>
    </row>
    <row r="51" spans="1:16" ht="15" thickBot="1">
      <c r="A51" s="151"/>
      <c r="B51" s="14"/>
      <c r="C51" s="14"/>
      <c r="D51" s="295" t="s">
        <v>13</v>
      </c>
      <c r="E51" s="75"/>
      <c r="F51" s="789"/>
      <c r="G51" s="790"/>
      <c r="H51" s="790"/>
      <c r="I51" s="75"/>
      <c r="J51" s="76"/>
      <c r="K51" s="196"/>
      <c r="L51" s="782">
        <f t="shared" si="0"/>
        <v>0</v>
      </c>
      <c r="M51" s="787">
        <f t="shared" si="1"/>
        <v>0</v>
      </c>
      <c r="N51" s="784">
        <f t="shared" si="2"/>
        <v>0</v>
      </c>
      <c r="O51" s="14"/>
      <c r="P51" s="151"/>
    </row>
    <row r="52" spans="1:16" ht="15" thickBot="1">
      <c r="A52" s="151"/>
      <c r="B52" s="14"/>
      <c r="C52" s="14"/>
      <c r="D52" s="14"/>
      <c r="E52" s="14"/>
      <c r="F52" s="14"/>
      <c r="G52" s="14"/>
      <c r="H52" s="14"/>
      <c r="I52" s="14"/>
      <c r="J52" s="14"/>
      <c r="K52" s="14"/>
      <c r="L52" s="15"/>
      <c r="M52" s="15"/>
      <c r="N52" s="1056">
        <f>SUM(N11:N51)</f>
        <v>0</v>
      </c>
      <c r="O52" s="14"/>
      <c r="P52" s="151"/>
    </row>
    <row r="53" spans="1:16">
      <c r="A53" s="151"/>
      <c r="B53" s="14"/>
      <c r="C53" s="14"/>
      <c r="D53" s="14"/>
      <c r="E53" s="14"/>
      <c r="F53" s="14"/>
      <c r="G53" s="14"/>
      <c r="H53" s="14"/>
      <c r="I53" s="14"/>
      <c r="J53" s="14"/>
      <c r="K53" s="14"/>
      <c r="L53" s="14"/>
      <c r="M53" s="14"/>
      <c r="N53" s="14"/>
      <c r="O53" s="14"/>
      <c r="P53" s="151"/>
    </row>
    <row r="54" spans="1:16" ht="15.75">
      <c r="A54" s="151"/>
      <c r="B54" s="151"/>
      <c r="C54" s="151"/>
      <c r="D54" s="151"/>
      <c r="E54" s="151"/>
      <c r="F54" s="151"/>
      <c r="G54" s="151"/>
      <c r="H54" s="151"/>
      <c r="I54" s="151"/>
      <c r="J54" s="151"/>
      <c r="K54" s="151"/>
      <c r="L54" s="151"/>
      <c r="M54" s="151"/>
      <c r="N54" s="151"/>
      <c r="O54" s="151"/>
      <c r="P54" s="135" t="str">
        <f>Bedienungshinweise!$K$19</f>
        <v>FutureCamp Climate 2022</v>
      </c>
    </row>
  </sheetData>
  <sheetProtection sheet="1" objects="1" scenarios="1"/>
  <mergeCells count="6">
    <mergeCell ref="C8:K8"/>
    <mergeCell ref="L8:M8"/>
    <mergeCell ref="C4:K4"/>
    <mergeCell ref="C5:K5"/>
    <mergeCell ref="C6:K6"/>
    <mergeCell ref="C7:K7"/>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'Projekt-Info'!$C$12:$C$17</xm:f>
          </x14:formula1>
          <xm:sqref>D11:D51</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Q53"/>
  <sheetViews>
    <sheetView topLeftCell="A3" zoomScaleNormal="100" workbookViewId="0">
      <selection activeCell="I29" sqref="I29"/>
    </sheetView>
  </sheetViews>
  <sheetFormatPr baseColWidth="10" defaultColWidth="11" defaultRowHeight="14.25"/>
  <cols>
    <col min="1" max="1" width="3.625" style="311" customWidth="1"/>
    <col min="2" max="2" width="8.625" style="311" customWidth="1"/>
    <col min="3" max="3" width="2.5" style="311" customWidth="1"/>
    <col min="4" max="4" width="15.375" style="311" customWidth="1"/>
    <col min="5" max="5" width="22.125" style="311" customWidth="1"/>
    <col min="6" max="7" width="25.25" style="311" customWidth="1"/>
    <col min="8" max="8" width="35.875" style="311" customWidth="1"/>
    <col min="9" max="9" width="21.875" style="311" customWidth="1"/>
    <col min="10" max="10" width="27.625" style="311" customWidth="1"/>
    <col min="11" max="11" width="25.125" style="311" customWidth="1"/>
    <col min="12" max="12" width="27.125" style="311" customWidth="1"/>
    <col min="13" max="13" width="20" style="311" customWidth="1"/>
    <col min="14" max="14" width="21.75" style="311" customWidth="1"/>
    <col min="15" max="15" width="14.875" style="311" customWidth="1"/>
    <col min="16" max="16" width="9.875" style="311" customWidth="1"/>
    <col min="17" max="17" width="3.625" style="311" customWidth="1"/>
    <col min="18" max="16384" width="11" style="311"/>
  </cols>
  <sheetData>
    <row r="1" spans="1:17">
      <c r="A1" s="151"/>
      <c r="B1" s="151"/>
      <c r="C1" s="151"/>
      <c r="D1" s="151"/>
      <c r="E1" s="151"/>
      <c r="F1" s="151"/>
      <c r="G1" s="151"/>
      <c r="H1" s="151"/>
      <c r="I1" s="151"/>
      <c r="J1" s="151"/>
      <c r="K1" s="151"/>
      <c r="L1" s="151"/>
      <c r="M1" s="151"/>
      <c r="N1" s="151"/>
      <c r="O1" s="151"/>
      <c r="P1" s="151"/>
      <c r="Q1" s="151"/>
    </row>
    <row r="2" spans="1:17" ht="23.25">
      <c r="A2" s="151"/>
      <c r="B2" s="14"/>
      <c r="C2" s="14"/>
      <c r="D2" s="14"/>
      <c r="E2" s="14"/>
      <c r="F2" s="14"/>
      <c r="G2" s="14"/>
      <c r="H2" s="14"/>
      <c r="I2" s="14"/>
      <c r="J2" s="14"/>
      <c r="K2" s="14"/>
      <c r="L2" s="669"/>
      <c r="M2" s="669"/>
      <c r="N2" s="669"/>
      <c r="O2" s="48"/>
      <c r="P2" s="272">
        <f>Ref_Firma</f>
        <v>0</v>
      </c>
      <c r="Q2" s="151"/>
    </row>
    <row r="3" spans="1:17" ht="23.25">
      <c r="A3" s="151"/>
      <c r="B3" s="14"/>
      <c r="C3" s="1325" t="s">
        <v>648</v>
      </c>
      <c r="D3" s="1325"/>
      <c r="E3" s="1325"/>
      <c r="F3" s="1325"/>
      <c r="G3" s="1325"/>
      <c r="H3" s="1325"/>
      <c r="I3" s="1325"/>
      <c r="J3" s="1325"/>
      <c r="K3" s="1325"/>
      <c r="L3" s="1325"/>
      <c r="M3" s="669"/>
      <c r="N3" s="669"/>
      <c r="O3" s="48"/>
      <c r="P3" s="272">
        <f>Ref_Berichtsjahr</f>
        <v>0</v>
      </c>
      <c r="Q3" s="151"/>
    </row>
    <row r="4" spans="1:17" ht="23.25">
      <c r="A4" s="151"/>
      <c r="B4" s="14"/>
      <c r="C4" s="1302"/>
      <c r="D4" s="1302"/>
      <c r="E4" s="1302"/>
      <c r="F4" s="1302"/>
      <c r="G4" s="1302"/>
      <c r="H4" s="1302"/>
      <c r="I4" s="1302"/>
      <c r="J4" s="1302"/>
      <c r="K4" s="1302"/>
      <c r="L4" s="1302"/>
      <c r="M4" s="14"/>
      <c r="N4" s="14"/>
      <c r="O4" s="48"/>
      <c r="P4" s="14"/>
      <c r="Q4" s="151"/>
    </row>
    <row r="5" spans="1:17" ht="23.25">
      <c r="A5" s="151"/>
      <c r="B5" s="14"/>
      <c r="C5" s="1326" t="s">
        <v>87</v>
      </c>
      <c r="D5" s="1326"/>
      <c r="E5" s="1326"/>
      <c r="F5" s="1326"/>
      <c r="G5" s="1326"/>
      <c r="H5" s="1326"/>
      <c r="I5" s="1326"/>
      <c r="J5" s="1326"/>
      <c r="K5" s="1326"/>
      <c r="L5" s="1326"/>
      <c r="M5" s="14"/>
      <c r="N5" s="14"/>
      <c r="O5" s="48"/>
      <c r="P5" s="14"/>
      <c r="Q5" s="151"/>
    </row>
    <row r="6" spans="1:17" ht="60" customHeight="1" thickBot="1">
      <c r="A6" s="151"/>
      <c r="B6" s="14"/>
      <c r="C6" s="1316" t="s">
        <v>652</v>
      </c>
      <c r="D6" s="1326"/>
      <c r="E6" s="1326"/>
      <c r="F6" s="1326"/>
      <c r="G6" s="1326"/>
      <c r="H6" s="1326"/>
      <c r="I6" s="1326"/>
      <c r="J6" s="1326"/>
      <c r="K6" s="1326"/>
      <c r="L6" s="1326"/>
      <c r="M6" s="14"/>
      <c r="N6" s="14"/>
      <c r="O6" s="48"/>
      <c r="P6" s="14"/>
      <c r="Q6" s="151"/>
    </row>
    <row r="7" spans="1:17" ht="32.25" thickBot="1">
      <c r="A7" s="151"/>
      <c r="B7" s="14"/>
      <c r="C7" s="1327" t="s">
        <v>654</v>
      </c>
      <c r="D7" s="1327"/>
      <c r="E7" s="1327"/>
      <c r="F7" s="1327"/>
      <c r="G7" s="1327"/>
      <c r="H7" s="1327"/>
      <c r="I7" s="1327"/>
      <c r="J7" s="1327"/>
      <c r="K7" s="1327"/>
      <c r="L7" s="1328"/>
      <c r="M7" s="1298" t="s">
        <v>264</v>
      </c>
      <c r="N7" s="1299"/>
      <c r="O7" s="193" t="s">
        <v>172</v>
      </c>
      <c r="P7" s="14"/>
      <c r="Q7" s="151"/>
    </row>
    <row r="8" spans="1:17" ht="15" thickBot="1">
      <c r="A8" s="151"/>
      <c r="B8" s="14"/>
      <c r="C8" s="14"/>
      <c r="D8" s="14"/>
      <c r="E8" s="14"/>
      <c r="F8" s="14"/>
      <c r="G8" s="14"/>
      <c r="H8" s="14"/>
      <c r="I8" s="14"/>
      <c r="J8" s="14"/>
      <c r="K8" s="14"/>
      <c r="L8" s="14"/>
      <c r="M8" s="14"/>
      <c r="N8" s="14"/>
      <c r="O8" s="14"/>
      <c r="P8" s="14"/>
      <c r="Q8" s="151"/>
    </row>
    <row r="9" spans="1:17" ht="32.25" thickBot="1">
      <c r="A9" s="151"/>
      <c r="B9" s="14"/>
      <c r="C9" s="14"/>
      <c r="D9" s="275" t="s">
        <v>92</v>
      </c>
      <c r="E9" s="152" t="s">
        <v>649</v>
      </c>
      <c r="F9" s="886" t="s">
        <v>650</v>
      </c>
      <c r="G9" s="886" t="s">
        <v>651</v>
      </c>
      <c r="H9" s="153" t="s">
        <v>268</v>
      </c>
      <c r="I9" s="155" t="s">
        <v>653</v>
      </c>
      <c r="J9" s="152" t="s">
        <v>96</v>
      </c>
      <c r="K9" s="154" t="s">
        <v>97</v>
      </c>
      <c r="L9" s="574" t="s">
        <v>98</v>
      </c>
      <c r="M9" s="781" t="s">
        <v>269</v>
      </c>
      <c r="N9" s="785" t="s">
        <v>270</v>
      </c>
      <c r="O9" s="783" t="s">
        <v>32</v>
      </c>
      <c r="P9" s="14"/>
      <c r="Q9" s="151"/>
    </row>
    <row r="10" spans="1:17">
      <c r="A10" s="151"/>
      <c r="B10" s="14"/>
      <c r="C10" s="14"/>
      <c r="D10" s="294" t="s">
        <v>13</v>
      </c>
      <c r="E10" s="943"/>
      <c r="F10" s="944"/>
      <c r="G10" s="945"/>
      <c r="H10" s="945"/>
      <c r="I10" s="946"/>
      <c r="J10" s="529"/>
      <c r="K10" s="579"/>
      <c r="L10" s="578"/>
      <c r="M10" s="903">
        <f>F10</f>
        <v>0</v>
      </c>
      <c r="N10" s="786">
        <f>G10</f>
        <v>0</v>
      </c>
      <c r="O10" s="727">
        <f>IF(M10+N10=0,H10*I10,(M10+N10)*I10)</f>
        <v>0</v>
      </c>
      <c r="P10" s="14"/>
      <c r="Q10" s="151"/>
    </row>
    <row r="11" spans="1:17">
      <c r="A11" s="151"/>
      <c r="B11" s="14"/>
      <c r="C11" s="14"/>
      <c r="D11" s="306" t="s">
        <v>13</v>
      </c>
      <c r="E11" s="843"/>
      <c r="F11" s="848"/>
      <c r="G11" s="849"/>
      <c r="H11" s="849"/>
      <c r="I11" s="942"/>
      <c r="J11" s="183"/>
      <c r="K11" s="835"/>
      <c r="L11" s="720"/>
      <c r="M11" s="903">
        <f t="shared" ref="M11:N50" si="0">F11</f>
        <v>0</v>
      </c>
      <c r="N11" s="786">
        <f t="shared" si="0"/>
        <v>0</v>
      </c>
      <c r="O11" s="727">
        <f t="shared" ref="O11:O50" si="1">IF(M11+N11=0,H11*I11,(M11+N11)*I11)</f>
        <v>0</v>
      </c>
      <c r="P11" s="14"/>
      <c r="Q11" s="151"/>
    </row>
    <row r="12" spans="1:17">
      <c r="A12" s="151"/>
      <c r="B12" s="14"/>
      <c r="C12" s="14"/>
      <c r="D12" s="306" t="s">
        <v>13</v>
      </c>
      <c r="E12" s="843"/>
      <c r="F12" s="848"/>
      <c r="G12" s="849"/>
      <c r="H12" s="849"/>
      <c r="I12" s="942"/>
      <c r="J12" s="183"/>
      <c r="K12" s="835"/>
      <c r="L12" s="720"/>
      <c r="M12" s="903">
        <f t="shared" si="0"/>
        <v>0</v>
      </c>
      <c r="N12" s="786">
        <f t="shared" si="0"/>
        <v>0</v>
      </c>
      <c r="O12" s="727">
        <f t="shared" si="1"/>
        <v>0</v>
      </c>
      <c r="P12" s="14"/>
      <c r="Q12" s="151"/>
    </row>
    <row r="13" spans="1:17">
      <c r="A13" s="151"/>
      <c r="B13" s="14"/>
      <c r="C13" s="14"/>
      <c r="D13" s="306" t="s">
        <v>13</v>
      </c>
      <c r="E13" s="843"/>
      <c r="F13" s="848"/>
      <c r="G13" s="849"/>
      <c r="H13" s="849"/>
      <c r="I13" s="942"/>
      <c r="J13" s="183"/>
      <c r="K13" s="835"/>
      <c r="L13" s="720"/>
      <c r="M13" s="903">
        <f t="shared" si="0"/>
        <v>0</v>
      </c>
      <c r="N13" s="786">
        <f t="shared" si="0"/>
        <v>0</v>
      </c>
      <c r="O13" s="727">
        <f t="shared" si="1"/>
        <v>0</v>
      </c>
      <c r="P13" s="14"/>
      <c r="Q13" s="151"/>
    </row>
    <row r="14" spans="1:17">
      <c r="A14" s="151"/>
      <c r="B14" s="14"/>
      <c r="C14" s="14"/>
      <c r="D14" s="306" t="s">
        <v>13</v>
      </c>
      <c r="E14" s="843"/>
      <c r="F14" s="848"/>
      <c r="G14" s="849"/>
      <c r="H14" s="849"/>
      <c r="I14" s="942"/>
      <c r="J14" s="183"/>
      <c r="K14" s="835"/>
      <c r="L14" s="720"/>
      <c r="M14" s="903">
        <f t="shared" si="0"/>
        <v>0</v>
      </c>
      <c r="N14" s="786">
        <f t="shared" si="0"/>
        <v>0</v>
      </c>
      <c r="O14" s="727">
        <f t="shared" si="1"/>
        <v>0</v>
      </c>
      <c r="P14" s="14"/>
      <c r="Q14" s="151"/>
    </row>
    <row r="15" spans="1:17">
      <c r="A15" s="151"/>
      <c r="B15" s="14"/>
      <c r="C15" s="14"/>
      <c r="D15" s="306" t="s">
        <v>13</v>
      </c>
      <c r="E15" s="843"/>
      <c r="F15" s="848"/>
      <c r="G15" s="849"/>
      <c r="H15" s="849"/>
      <c r="I15" s="942"/>
      <c r="J15" s="183"/>
      <c r="K15" s="835"/>
      <c r="L15" s="720"/>
      <c r="M15" s="903">
        <f t="shared" si="0"/>
        <v>0</v>
      </c>
      <c r="N15" s="786">
        <f t="shared" si="0"/>
        <v>0</v>
      </c>
      <c r="O15" s="727">
        <f t="shared" si="1"/>
        <v>0</v>
      </c>
      <c r="P15" s="14"/>
      <c r="Q15" s="151"/>
    </row>
    <row r="16" spans="1:17">
      <c r="A16" s="151"/>
      <c r="B16" s="14"/>
      <c r="C16" s="14"/>
      <c r="D16" s="306" t="s">
        <v>13</v>
      </c>
      <c r="E16" s="843"/>
      <c r="F16" s="848"/>
      <c r="G16" s="849"/>
      <c r="H16" s="849"/>
      <c r="I16" s="942"/>
      <c r="J16" s="183"/>
      <c r="K16" s="835"/>
      <c r="L16" s="720"/>
      <c r="M16" s="903">
        <f t="shared" si="0"/>
        <v>0</v>
      </c>
      <c r="N16" s="786">
        <f t="shared" si="0"/>
        <v>0</v>
      </c>
      <c r="O16" s="727">
        <f t="shared" si="1"/>
        <v>0</v>
      </c>
      <c r="P16" s="14"/>
      <c r="Q16" s="151"/>
    </row>
    <row r="17" spans="1:17">
      <c r="A17" s="151"/>
      <c r="B17" s="14"/>
      <c r="C17" s="14"/>
      <c r="D17" s="306" t="s">
        <v>13</v>
      </c>
      <c r="E17" s="843"/>
      <c r="F17" s="848"/>
      <c r="G17" s="849"/>
      <c r="H17" s="849"/>
      <c r="I17" s="942"/>
      <c r="J17" s="183"/>
      <c r="K17" s="835"/>
      <c r="L17" s="720"/>
      <c r="M17" s="903">
        <f t="shared" si="0"/>
        <v>0</v>
      </c>
      <c r="N17" s="786">
        <f t="shared" si="0"/>
        <v>0</v>
      </c>
      <c r="O17" s="727">
        <f t="shared" si="1"/>
        <v>0</v>
      </c>
      <c r="P17" s="14"/>
      <c r="Q17" s="151"/>
    </row>
    <row r="18" spans="1:17">
      <c r="A18" s="151"/>
      <c r="B18" s="14"/>
      <c r="C18" s="14"/>
      <c r="D18" s="306" t="s">
        <v>13</v>
      </c>
      <c r="E18" s="843"/>
      <c r="F18" s="848"/>
      <c r="G18" s="849"/>
      <c r="H18" s="849"/>
      <c r="I18" s="942"/>
      <c r="J18" s="183"/>
      <c r="K18" s="835"/>
      <c r="L18" s="720"/>
      <c r="M18" s="903">
        <f t="shared" si="0"/>
        <v>0</v>
      </c>
      <c r="N18" s="786">
        <f t="shared" si="0"/>
        <v>0</v>
      </c>
      <c r="O18" s="727">
        <f t="shared" si="1"/>
        <v>0</v>
      </c>
      <c r="P18" s="14"/>
      <c r="Q18" s="151"/>
    </row>
    <row r="19" spans="1:17">
      <c r="A19" s="151"/>
      <c r="B19" s="14"/>
      <c r="C19" s="14"/>
      <c r="D19" s="306" t="s">
        <v>13</v>
      </c>
      <c r="E19" s="843"/>
      <c r="F19" s="848"/>
      <c r="G19" s="849"/>
      <c r="H19" s="849"/>
      <c r="I19" s="942"/>
      <c r="J19" s="183"/>
      <c r="K19" s="835"/>
      <c r="L19" s="720"/>
      <c r="M19" s="903">
        <f t="shared" si="0"/>
        <v>0</v>
      </c>
      <c r="N19" s="786">
        <f t="shared" si="0"/>
        <v>0</v>
      </c>
      <c r="O19" s="727">
        <f t="shared" si="1"/>
        <v>0</v>
      </c>
      <c r="P19" s="14"/>
      <c r="Q19" s="151"/>
    </row>
    <row r="20" spans="1:17">
      <c r="A20" s="151"/>
      <c r="B20" s="14"/>
      <c r="C20" s="14"/>
      <c r="D20" s="306" t="s">
        <v>13</v>
      </c>
      <c r="E20" s="843"/>
      <c r="F20" s="848"/>
      <c r="G20" s="849"/>
      <c r="H20" s="849"/>
      <c r="I20" s="942"/>
      <c r="J20" s="183"/>
      <c r="K20" s="835"/>
      <c r="L20" s="720"/>
      <c r="M20" s="903">
        <f t="shared" si="0"/>
        <v>0</v>
      </c>
      <c r="N20" s="786">
        <f t="shared" si="0"/>
        <v>0</v>
      </c>
      <c r="O20" s="727">
        <f t="shared" si="1"/>
        <v>0</v>
      </c>
      <c r="P20" s="14"/>
      <c r="Q20" s="151"/>
    </row>
    <row r="21" spans="1:17">
      <c r="A21" s="151"/>
      <c r="B21" s="14"/>
      <c r="C21" s="14"/>
      <c r="D21" s="306" t="s">
        <v>13</v>
      </c>
      <c r="E21" s="843"/>
      <c r="F21" s="848"/>
      <c r="G21" s="849"/>
      <c r="H21" s="849"/>
      <c r="I21" s="942"/>
      <c r="J21" s="183"/>
      <c r="K21" s="835"/>
      <c r="L21" s="720"/>
      <c r="M21" s="903">
        <f t="shared" si="0"/>
        <v>0</v>
      </c>
      <c r="N21" s="786">
        <f t="shared" si="0"/>
        <v>0</v>
      </c>
      <c r="O21" s="727">
        <f t="shared" si="1"/>
        <v>0</v>
      </c>
      <c r="P21" s="14"/>
      <c r="Q21" s="151"/>
    </row>
    <row r="22" spans="1:17">
      <c r="A22" s="151"/>
      <c r="B22" s="14"/>
      <c r="C22" s="14"/>
      <c r="D22" s="306" t="s">
        <v>13</v>
      </c>
      <c r="E22" s="843"/>
      <c r="F22" s="848"/>
      <c r="G22" s="849"/>
      <c r="H22" s="849"/>
      <c r="I22" s="942"/>
      <c r="J22" s="183"/>
      <c r="K22" s="835"/>
      <c r="L22" s="720"/>
      <c r="M22" s="903">
        <f t="shared" si="0"/>
        <v>0</v>
      </c>
      <c r="N22" s="786">
        <f t="shared" si="0"/>
        <v>0</v>
      </c>
      <c r="O22" s="727">
        <f t="shared" si="1"/>
        <v>0</v>
      </c>
      <c r="P22" s="14"/>
      <c r="Q22" s="151"/>
    </row>
    <row r="23" spans="1:17">
      <c r="A23" s="151"/>
      <c r="B23" s="14"/>
      <c r="C23" s="14"/>
      <c r="D23" s="306" t="s">
        <v>13</v>
      </c>
      <c r="E23" s="843"/>
      <c r="F23" s="848"/>
      <c r="G23" s="849"/>
      <c r="H23" s="849"/>
      <c r="I23" s="942"/>
      <c r="J23" s="183"/>
      <c r="K23" s="835"/>
      <c r="L23" s="720"/>
      <c r="M23" s="903">
        <f t="shared" si="0"/>
        <v>0</v>
      </c>
      <c r="N23" s="786">
        <f t="shared" si="0"/>
        <v>0</v>
      </c>
      <c r="O23" s="727">
        <f t="shared" si="1"/>
        <v>0</v>
      </c>
      <c r="P23" s="14"/>
      <c r="Q23" s="151"/>
    </row>
    <row r="24" spans="1:17">
      <c r="A24" s="151"/>
      <c r="B24" s="14"/>
      <c r="C24" s="14"/>
      <c r="D24" s="306" t="s">
        <v>13</v>
      </c>
      <c r="E24" s="843"/>
      <c r="F24" s="848"/>
      <c r="G24" s="849"/>
      <c r="H24" s="849"/>
      <c r="I24" s="942"/>
      <c r="J24" s="183"/>
      <c r="K24" s="835"/>
      <c r="L24" s="720"/>
      <c r="M24" s="903">
        <f t="shared" si="0"/>
        <v>0</v>
      </c>
      <c r="N24" s="786">
        <f t="shared" si="0"/>
        <v>0</v>
      </c>
      <c r="O24" s="727">
        <f t="shared" si="1"/>
        <v>0</v>
      </c>
      <c r="P24" s="14"/>
      <c r="Q24" s="151"/>
    </row>
    <row r="25" spans="1:17">
      <c r="A25" s="151"/>
      <c r="B25" s="14"/>
      <c r="C25" s="14"/>
      <c r="D25" s="306" t="s">
        <v>13</v>
      </c>
      <c r="E25" s="843"/>
      <c r="F25" s="848"/>
      <c r="G25" s="849"/>
      <c r="H25" s="849"/>
      <c r="I25" s="942"/>
      <c r="J25" s="183"/>
      <c r="K25" s="835"/>
      <c r="L25" s="720"/>
      <c r="M25" s="903">
        <f t="shared" si="0"/>
        <v>0</v>
      </c>
      <c r="N25" s="786">
        <f t="shared" si="0"/>
        <v>0</v>
      </c>
      <c r="O25" s="727">
        <f t="shared" si="1"/>
        <v>0</v>
      </c>
      <c r="P25" s="14"/>
      <c r="Q25" s="151"/>
    </row>
    <row r="26" spans="1:17">
      <c r="A26" s="151"/>
      <c r="B26" s="14"/>
      <c r="C26" s="14"/>
      <c r="D26" s="306" t="s">
        <v>13</v>
      </c>
      <c r="E26" s="843"/>
      <c r="F26" s="848"/>
      <c r="G26" s="849"/>
      <c r="H26" s="849"/>
      <c r="I26" s="942"/>
      <c r="J26" s="183"/>
      <c r="K26" s="835"/>
      <c r="L26" s="720"/>
      <c r="M26" s="903">
        <f t="shared" si="0"/>
        <v>0</v>
      </c>
      <c r="N26" s="786">
        <f t="shared" si="0"/>
        <v>0</v>
      </c>
      <c r="O26" s="727">
        <f t="shared" si="1"/>
        <v>0</v>
      </c>
      <c r="P26" s="14"/>
      <c r="Q26" s="151"/>
    </row>
    <row r="27" spans="1:17">
      <c r="A27" s="151"/>
      <c r="B27" s="14"/>
      <c r="C27" s="14"/>
      <c r="D27" s="306" t="s">
        <v>13</v>
      </c>
      <c r="E27" s="843"/>
      <c r="F27" s="848"/>
      <c r="G27" s="849"/>
      <c r="H27" s="849"/>
      <c r="I27" s="942"/>
      <c r="J27" s="183"/>
      <c r="K27" s="835"/>
      <c r="L27" s="720"/>
      <c r="M27" s="903">
        <f t="shared" si="0"/>
        <v>0</v>
      </c>
      <c r="N27" s="786">
        <f t="shared" si="0"/>
        <v>0</v>
      </c>
      <c r="O27" s="727">
        <f t="shared" si="1"/>
        <v>0</v>
      </c>
      <c r="P27" s="14"/>
      <c r="Q27" s="151"/>
    </row>
    <row r="28" spans="1:17">
      <c r="A28" s="151"/>
      <c r="B28" s="14"/>
      <c r="C28" s="14"/>
      <c r="D28" s="306" t="s">
        <v>13</v>
      </c>
      <c r="E28" s="843"/>
      <c r="F28" s="848"/>
      <c r="G28" s="849"/>
      <c r="H28" s="849"/>
      <c r="I28" s="942"/>
      <c r="J28" s="183"/>
      <c r="K28" s="835"/>
      <c r="L28" s="720"/>
      <c r="M28" s="903">
        <f t="shared" si="0"/>
        <v>0</v>
      </c>
      <c r="N28" s="786">
        <f t="shared" si="0"/>
        <v>0</v>
      </c>
      <c r="O28" s="727">
        <f t="shared" si="1"/>
        <v>0</v>
      </c>
      <c r="P28" s="14"/>
      <c r="Q28" s="151"/>
    </row>
    <row r="29" spans="1:17">
      <c r="A29" s="151"/>
      <c r="B29" s="14"/>
      <c r="C29" s="14"/>
      <c r="D29" s="306" t="s">
        <v>13</v>
      </c>
      <c r="E29" s="843"/>
      <c r="F29" s="848"/>
      <c r="G29" s="849"/>
      <c r="H29" s="849"/>
      <c r="I29" s="942"/>
      <c r="J29" s="183"/>
      <c r="K29" s="835"/>
      <c r="L29" s="720"/>
      <c r="M29" s="903">
        <f t="shared" si="0"/>
        <v>0</v>
      </c>
      <c r="N29" s="786">
        <f t="shared" si="0"/>
        <v>0</v>
      </c>
      <c r="O29" s="727">
        <f t="shared" si="1"/>
        <v>0</v>
      </c>
      <c r="P29" s="14"/>
      <c r="Q29" s="151"/>
    </row>
    <row r="30" spans="1:17">
      <c r="A30" s="151"/>
      <c r="B30" s="14"/>
      <c r="C30" s="14"/>
      <c r="D30" s="306" t="s">
        <v>13</v>
      </c>
      <c r="E30" s="843"/>
      <c r="F30" s="848"/>
      <c r="G30" s="849"/>
      <c r="H30" s="849"/>
      <c r="I30" s="942"/>
      <c r="J30" s="183"/>
      <c r="K30" s="835"/>
      <c r="L30" s="720"/>
      <c r="M30" s="903">
        <f t="shared" si="0"/>
        <v>0</v>
      </c>
      <c r="N30" s="786">
        <f t="shared" si="0"/>
        <v>0</v>
      </c>
      <c r="O30" s="727">
        <f t="shared" si="1"/>
        <v>0</v>
      </c>
      <c r="P30" s="14"/>
      <c r="Q30" s="151"/>
    </row>
    <row r="31" spans="1:17">
      <c r="A31" s="151"/>
      <c r="B31" s="14"/>
      <c r="C31" s="14"/>
      <c r="D31" s="306" t="s">
        <v>13</v>
      </c>
      <c r="E31" s="843"/>
      <c r="F31" s="848"/>
      <c r="G31" s="849"/>
      <c r="H31" s="849"/>
      <c r="I31" s="942"/>
      <c r="J31" s="183"/>
      <c r="K31" s="835"/>
      <c r="L31" s="720"/>
      <c r="M31" s="903">
        <f t="shared" si="0"/>
        <v>0</v>
      </c>
      <c r="N31" s="786">
        <f t="shared" si="0"/>
        <v>0</v>
      </c>
      <c r="O31" s="727">
        <f t="shared" si="1"/>
        <v>0</v>
      </c>
      <c r="P31" s="14"/>
      <c r="Q31" s="151"/>
    </row>
    <row r="32" spans="1:17">
      <c r="A32" s="151"/>
      <c r="B32" s="14"/>
      <c r="C32" s="14"/>
      <c r="D32" s="306" t="s">
        <v>13</v>
      </c>
      <c r="E32" s="843"/>
      <c r="F32" s="848"/>
      <c r="G32" s="849"/>
      <c r="H32" s="849"/>
      <c r="I32" s="942"/>
      <c r="J32" s="183"/>
      <c r="K32" s="835"/>
      <c r="L32" s="720"/>
      <c r="M32" s="903">
        <f t="shared" si="0"/>
        <v>0</v>
      </c>
      <c r="N32" s="786">
        <f t="shared" si="0"/>
        <v>0</v>
      </c>
      <c r="O32" s="727">
        <f t="shared" si="1"/>
        <v>0</v>
      </c>
      <c r="P32" s="14"/>
      <c r="Q32" s="151"/>
    </row>
    <row r="33" spans="1:17">
      <c r="A33" s="151"/>
      <c r="B33" s="14"/>
      <c r="C33" s="14"/>
      <c r="D33" s="306" t="s">
        <v>13</v>
      </c>
      <c r="E33" s="843"/>
      <c r="F33" s="848"/>
      <c r="G33" s="849"/>
      <c r="H33" s="849"/>
      <c r="I33" s="942"/>
      <c r="J33" s="183"/>
      <c r="K33" s="835"/>
      <c r="L33" s="720"/>
      <c r="M33" s="903">
        <f t="shared" si="0"/>
        <v>0</v>
      </c>
      <c r="N33" s="786">
        <f t="shared" si="0"/>
        <v>0</v>
      </c>
      <c r="O33" s="727">
        <f t="shared" si="1"/>
        <v>0</v>
      </c>
      <c r="P33" s="14"/>
      <c r="Q33" s="151"/>
    </row>
    <row r="34" spans="1:17">
      <c r="A34" s="151"/>
      <c r="B34" s="14"/>
      <c r="C34" s="14"/>
      <c r="D34" s="306" t="s">
        <v>13</v>
      </c>
      <c r="E34" s="843"/>
      <c r="F34" s="848"/>
      <c r="G34" s="849"/>
      <c r="H34" s="849"/>
      <c r="I34" s="942"/>
      <c r="J34" s="183"/>
      <c r="K34" s="835"/>
      <c r="L34" s="720"/>
      <c r="M34" s="903">
        <f t="shared" si="0"/>
        <v>0</v>
      </c>
      <c r="N34" s="786">
        <f t="shared" si="0"/>
        <v>0</v>
      </c>
      <c r="O34" s="727">
        <f t="shared" si="1"/>
        <v>0</v>
      </c>
      <c r="P34" s="14"/>
      <c r="Q34" s="151"/>
    </row>
    <row r="35" spans="1:17">
      <c r="A35" s="151"/>
      <c r="B35" s="14"/>
      <c r="C35" s="14"/>
      <c r="D35" s="306" t="s">
        <v>13</v>
      </c>
      <c r="E35" s="843"/>
      <c r="F35" s="848"/>
      <c r="G35" s="849"/>
      <c r="H35" s="849"/>
      <c r="I35" s="942"/>
      <c r="J35" s="183"/>
      <c r="K35" s="835"/>
      <c r="L35" s="720"/>
      <c r="M35" s="903">
        <f t="shared" si="0"/>
        <v>0</v>
      </c>
      <c r="N35" s="786">
        <f t="shared" si="0"/>
        <v>0</v>
      </c>
      <c r="O35" s="727">
        <f t="shared" si="1"/>
        <v>0</v>
      </c>
      <c r="P35" s="14"/>
      <c r="Q35" s="151"/>
    </row>
    <row r="36" spans="1:17">
      <c r="A36" s="151"/>
      <c r="B36" s="14"/>
      <c r="C36" s="14"/>
      <c r="D36" s="306" t="s">
        <v>13</v>
      </c>
      <c r="E36" s="843"/>
      <c r="F36" s="848"/>
      <c r="G36" s="849"/>
      <c r="H36" s="849"/>
      <c r="I36" s="942"/>
      <c r="J36" s="183"/>
      <c r="K36" s="835"/>
      <c r="L36" s="720"/>
      <c r="M36" s="903">
        <f t="shared" si="0"/>
        <v>0</v>
      </c>
      <c r="N36" s="786">
        <f t="shared" si="0"/>
        <v>0</v>
      </c>
      <c r="O36" s="727">
        <f t="shared" si="1"/>
        <v>0</v>
      </c>
      <c r="P36" s="14"/>
      <c r="Q36" s="151"/>
    </row>
    <row r="37" spans="1:17">
      <c r="A37" s="151"/>
      <c r="B37" s="14"/>
      <c r="C37" s="14"/>
      <c r="D37" s="306" t="s">
        <v>13</v>
      </c>
      <c r="E37" s="843"/>
      <c r="F37" s="848"/>
      <c r="G37" s="849"/>
      <c r="H37" s="849"/>
      <c r="I37" s="942"/>
      <c r="J37" s="183"/>
      <c r="K37" s="835"/>
      <c r="L37" s="720"/>
      <c r="M37" s="903">
        <f t="shared" si="0"/>
        <v>0</v>
      </c>
      <c r="N37" s="786">
        <f t="shared" si="0"/>
        <v>0</v>
      </c>
      <c r="O37" s="727">
        <f t="shared" si="1"/>
        <v>0</v>
      </c>
      <c r="P37" s="14"/>
      <c r="Q37" s="151"/>
    </row>
    <row r="38" spans="1:17">
      <c r="A38" s="151"/>
      <c r="B38" s="14"/>
      <c r="C38" s="14"/>
      <c r="D38" s="306" t="s">
        <v>13</v>
      </c>
      <c r="E38" s="843"/>
      <c r="F38" s="848"/>
      <c r="G38" s="849"/>
      <c r="H38" s="849"/>
      <c r="I38" s="942"/>
      <c r="J38" s="183"/>
      <c r="K38" s="835"/>
      <c r="L38" s="720"/>
      <c r="M38" s="903">
        <f t="shared" si="0"/>
        <v>0</v>
      </c>
      <c r="N38" s="786">
        <f t="shared" si="0"/>
        <v>0</v>
      </c>
      <c r="O38" s="727">
        <f t="shared" si="1"/>
        <v>0</v>
      </c>
      <c r="P38" s="14"/>
      <c r="Q38" s="151"/>
    </row>
    <row r="39" spans="1:17">
      <c r="A39" s="151"/>
      <c r="B39" s="14"/>
      <c r="C39" s="14"/>
      <c r="D39" s="306" t="s">
        <v>13</v>
      </c>
      <c r="E39" s="843"/>
      <c r="F39" s="848"/>
      <c r="G39" s="849"/>
      <c r="H39" s="849"/>
      <c r="I39" s="942"/>
      <c r="J39" s="183"/>
      <c r="K39" s="835"/>
      <c r="L39" s="720"/>
      <c r="M39" s="903">
        <f t="shared" si="0"/>
        <v>0</v>
      </c>
      <c r="N39" s="786">
        <f t="shared" si="0"/>
        <v>0</v>
      </c>
      <c r="O39" s="727">
        <f t="shared" si="1"/>
        <v>0</v>
      </c>
      <c r="P39" s="14"/>
      <c r="Q39" s="151"/>
    </row>
    <row r="40" spans="1:17">
      <c r="A40" s="151"/>
      <c r="B40" s="14"/>
      <c r="C40" s="14"/>
      <c r="D40" s="306" t="s">
        <v>13</v>
      </c>
      <c r="E40" s="843"/>
      <c r="F40" s="848"/>
      <c r="G40" s="849"/>
      <c r="H40" s="849"/>
      <c r="I40" s="942"/>
      <c r="J40" s="183"/>
      <c r="K40" s="835"/>
      <c r="L40" s="720"/>
      <c r="M40" s="903">
        <f t="shared" si="0"/>
        <v>0</v>
      </c>
      <c r="N40" s="786">
        <f t="shared" si="0"/>
        <v>0</v>
      </c>
      <c r="O40" s="727">
        <f t="shared" si="1"/>
        <v>0</v>
      </c>
      <c r="P40" s="14"/>
      <c r="Q40" s="151"/>
    </row>
    <row r="41" spans="1:17">
      <c r="A41" s="151"/>
      <c r="B41" s="14"/>
      <c r="C41" s="14"/>
      <c r="D41" s="306" t="s">
        <v>13</v>
      </c>
      <c r="E41" s="843"/>
      <c r="F41" s="848"/>
      <c r="G41" s="849"/>
      <c r="H41" s="849"/>
      <c r="I41" s="942"/>
      <c r="J41" s="183"/>
      <c r="K41" s="835"/>
      <c r="L41" s="720"/>
      <c r="M41" s="903">
        <f t="shared" si="0"/>
        <v>0</v>
      </c>
      <c r="N41" s="786">
        <f t="shared" si="0"/>
        <v>0</v>
      </c>
      <c r="O41" s="727">
        <f t="shared" si="1"/>
        <v>0</v>
      </c>
      <c r="P41" s="14"/>
      <c r="Q41" s="151"/>
    </row>
    <row r="42" spans="1:17">
      <c r="A42" s="151"/>
      <c r="B42" s="14"/>
      <c r="C42" s="14"/>
      <c r="D42" s="306" t="s">
        <v>13</v>
      </c>
      <c r="E42" s="843"/>
      <c r="F42" s="848"/>
      <c r="G42" s="849"/>
      <c r="H42" s="849"/>
      <c r="I42" s="942"/>
      <c r="J42" s="183"/>
      <c r="K42" s="835"/>
      <c r="L42" s="720"/>
      <c r="M42" s="903">
        <f t="shared" si="0"/>
        <v>0</v>
      </c>
      <c r="N42" s="786">
        <f t="shared" si="0"/>
        <v>0</v>
      </c>
      <c r="O42" s="727">
        <f t="shared" si="1"/>
        <v>0</v>
      </c>
      <c r="P42" s="14"/>
      <c r="Q42" s="151"/>
    </row>
    <row r="43" spans="1:17">
      <c r="A43" s="151"/>
      <c r="B43" s="14"/>
      <c r="C43" s="14"/>
      <c r="D43" s="306" t="s">
        <v>13</v>
      </c>
      <c r="E43" s="843"/>
      <c r="F43" s="848"/>
      <c r="G43" s="849"/>
      <c r="H43" s="849"/>
      <c r="I43" s="942"/>
      <c r="J43" s="183"/>
      <c r="K43" s="835"/>
      <c r="L43" s="720"/>
      <c r="M43" s="903">
        <f t="shared" si="0"/>
        <v>0</v>
      </c>
      <c r="N43" s="786">
        <f t="shared" si="0"/>
        <v>0</v>
      </c>
      <c r="O43" s="727">
        <f t="shared" si="1"/>
        <v>0</v>
      </c>
      <c r="P43" s="14"/>
      <c r="Q43" s="151"/>
    </row>
    <row r="44" spans="1:17">
      <c r="A44" s="151"/>
      <c r="B44" s="14"/>
      <c r="C44" s="14"/>
      <c r="D44" s="306" t="s">
        <v>13</v>
      </c>
      <c r="E44" s="843"/>
      <c r="F44" s="848"/>
      <c r="G44" s="849"/>
      <c r="H44" s="849"/>
      <c r="I44" s="942"/>
      <c r="J44" s="183"/>
      <c r="K44" s="835"/>
      <c r="L44" s="720"/>
      <c r="M44" s="903">
        <f t="shared" si="0"/>
        <v>0</v>
      </c>
      <c r="N44" s="786">
        <f t="shared" si="0"/>
        <v>0</v>
      </c>
      <c r="O44" s="727">
        <f t="shared" si="1"/>
        <v>0</v>
      </c>
      <c r="P44" s="14"/>
      <c r="Q44" s="151"/>
    </row>
    <row r="45" spans="1:17">
      <c r="A45" s="151"/>
      <c r="B45" s="14"/>
      <c r="C45" s="14"/>
      <c r="D45" s="306" t="s">
        <v>13</v>
      </c>
      <c r="E45" s="843"/>
      <c r="F45" s="848"/>
      <c r="G45" s="849"/>
      <c r="H45" s="849"/>
      <c r="I45" s="942"/>
      <c r="J45" s="183"/>
      <c r="K45" s="835"/>
      <c r="L45" s="720"/>
      <c r="M45" s="903">
        <f t="shared" si="0"/>
        <v>0</v>
      </c>
      <c r="N45" s="786">
        <f t="shared" si="0"/>
        <v>0</v>
      </c>
      <c r="O45" s="727">
        <f t="shared" si="1"/>
        <v>0</v>
      </c>
      <c r="P45" s="14"/>
      <c r="Q45" s="151"/>
    </row>
    <row r="46" spans="1:17">
      <c r="A46" s="151"/>
      <c r="B46" s="14"/>
      <c r="C46" s="14"/>
      <c r="D46" s="306" t="s">
        <v>13</v>
      </c>
      <c r="E46" s="843"/>
      <c r="F46" s="848"/>
      <c r="G46" s="849"/>
      <c r="H46" s="849"/>
      <c r="I46" s="942"/>
      <c r="J46" s="183"/>
      <c r="K46" s="835"/>
      <c r="L46" s="720"/>
      <c r="M46" s="903">
        <f t="shared" si="0"/>
        <v>0</v>
      </c>
      <c r="N46" s="786">
        <f t="shared" si="0"/>
        <v>0</v>
      </c>
      <c r="O46" s="727">
        <f t="shared" si="1"/>
        <v>0</v>
      </c>
      <c r="P46" s="14"/>
      <c r="Q46" s="151"/>
    </row>
    <row r="47" spans="1:17">
      <c r="A47" s="151"/>
      <c r="B47" s="14"/>
      <c r="C47" s="14"/>
      <c r="D47" s="306" t="s">
        <v>13</v>
      </c>
      <c r="E47" s="843"/>
      <c r="F47" s="848"/>
      <c r="G47" s="849"/>
      <c r="H47" s="849"/>
      <c r="I47" s="942"/>
      <c r="J47" s="183"/>
      <c r="K47" s="835"/>
      <c r="L47" s="720"/>
      <c r="M47" s="903">
        <f t="shared" si="0"/>
        <v>0</v>
      </c>
      <c r="N47" s="786">
        <f t="shared" si="0"/>
        <v>0</v>
      </c>
      <c r="O47" s="727">
        <f t="shared" si="1"/>
        <v>0</v>
      </c>
      <c r="P47" s="14"/>
      <c r="Q47" s="151"/>
    </row>
    <row r="48" spans="1:17">
      <c r="A48" s="151"/>
      <c r="B48" s="14"/>
      <c r="C48" s="14"/>
      <c r="D48" s="306" t="s">
        <v>13</v>
      </c>
      <c r="E48" s="843"/>
      <c r="F48" s="848"/>
      <c r="G48" s="849"/>
      <c r="H48" s="849"/>
      <c r="I48" s="942"/>
      <c r="J48" s="183"/>
      <c r="K48" s="835"/>
      <c r="L48" s="720"/>
      <c r="M48" s="903">
        <f t="shared" si="0"/>
        <v>0</v>
      </c>
      <c r="N48" s="786">
        <f t="shared" si="0"/>
        <v>0</v>
      </c>
      <c r="O48" s="727">
        <f t="shared" si="1"/>
        <v>0</v>
      </c>
      <c r="P48" s="14"/>
      <c r="Q48" s="151"/>
    </row>
    <row r="49" spans="1:17">
      <c r="A49" s="151"/>
      <c r="B49" s="14"/>
      <c r="C49" s="14"/>
      <c r="D49" s="306" t="s">
        <v>13</v>
      </c>
      <c r="E49" s="843"/>
      <c r="F49" s="848"/>
      <c r="G49" s="849"/>
      <c r="H49" s="849"/>
      <c r="I49" s="942"/>
      <c r="J49" s="183"/>
      <c r="K49" s="835"/>
      <c r="L49" s="720"/>
      <c r="M49" s="903">
        <f t="shared" si="0"/>
        <v>0</v>
      </c>
      <c r="N49" s="786">
        <f t="shared" si="0"/>
        <v>0</v>
      </c>
      <c r="O49" s="727">
        <f t="shared" si="1"/>
        <v>0</v>
      </c>
      <c r="P49" s="14"/>
      <c r="Q49" s="151"/>
    </row>
    <row r="50" spans="1:17" ht="15" thickBot="1">
      <c r="A50" s="151"/>
      <c r="B50" s="14"/>
      <c r="C50" s="14"/>
      <c r="D50" s="295" t="s">
        <v>13</v>
      </c>
      <c r="E50" s="96"/>
      <c r="F50" s="789"/>
      <c r="G50" s="790"/>
      <c r="H50" s="790"/>
      <c r="I50" s="947"/>
      <c r="J50" s="75"/>
      <c r="K50" s="76"/>
      <c r="L50" s="196"/>
      <c r="M50" s="782">
        <f t="shared" si="0"/>
        <v>0</v>
      </c>
      <c r="N50" s="787">
        <f t="shared" si="0"/>
        <v>0</v>
      </c>
      <c r="O50" s="784">
        <f t="shared" si="1"/>
        <v>0</v>
      </c>
      <c r="P50" s="14"/>
      <c r="Q50" s="151"/>
    </row>
    <row r="51" spans="1:17" ht="15" thickBot="1">
      <c r="A51" s="151"/>
      <c r="B51" s="14"/>
      <c r="C51" s="14"/>
      <c r="D51" s="14"/>
      <c r="E51" s="14"/>
      <c r="F51" s="14"/>
      <c r="G51" s="14"/>
      <c r="H51" s="14"/>
      <c r="I51" s="14"/>
      <c r="J51" s="14"/>
      <c r="K51" s="14"/>
      <c r="L51" s="14"/>
      <c r="M51" s="15"/>
      <c r="N51" s="15"/>
      <c r="O51" s="1056">
        <f>SUM(O10:O50)</f>
        <v>0</v>
      </c>
      <c r="P51" s="14"/>
      <c r="Q51" s="151"/>
    </row>
    <row r="52" spans="1:17">
      <c r="A52" s="151"/>
      <c r="B52" s="14"/>
      <c r="C52" s="14"/>
      <c r="D52" s="14"/>
      <c r="E52" s="14"/>
      <c r="F52" s="14"/>
      <c r="G52" s="14"/>
      <c r="H52" s="14"/>
      <c r="I52" s="14"/>
      <c r="J52" s="14"/>
      <c r="K52" s="14"/>
      <c r="L52" s="14"/>
      <c r="M52" s="14"/>
      <c r="N52" s="14"/>
      <c r="O52" s="14"/>
      <c r="P52" s="14"/>
      <c r="Q52" s="151"/>
    </row>
    <row r="53" spans="1:17" ht="15.75">
      <c r="A53" s="151"/>
      <c r="B53" s="151"/>
      <c r="C53" s="151"/>
      <c r="D53" s="151"/>
      <c r="E53" s="151"/>
      <c r="F53" s="151"/>
      <c r="G53" s="151"/>
      <c r="H53" s="151"/>
      <c r="I53" s="151"/>
      <c r="J53" s="151"/>
      <c r="K53" s="151"/>
      <c r="L53" s="151"/>
      <c r="M53" s="151"/>
      <c r="N53" s="151"/>
      <c r="O53" s="151"/>
      <c r="P53" s="151"/>
      <c r="Q53" s="135" t="str">
        <f>Bedienungshinweise!$K$19</f>
        <v>FutureCamp Climate 2022</v>
      </c>
    </row>
  </sheetData>
  <sheetProtection sheet="1" objects="1" scenarios="1"/>
  <mergeCells count="6">
    <mergeCell ref="M7:N7"/>
    <mergeCell ref="C3:L3"/>
    <mergeCell ref="C4:L4"/>
    <mergeCell ref="C5:L5"/>
    <mergeCell ref="C6:L6"/>
    <mergeCell ref="C7:L7"/>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'Projekt-Info'!$C$12:$C$17</xm:f>
          </x14:formula1>
          <xm:sqref>D10:D50</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356"/>
  <sheetViews>
    <sheetView zoomScaleNormal="100" workbookViewId="0">
      <pane xSplit="1" ySplit="5" topLeftCell="B252" activePane="bottomRight" state="frozen"/>
      <selection pane="topRight" activeCell="B1" sqref="B1"/>
      <selection pane="bottomLeft" activeCell="A6" sqref="A6"/>
      <selection pane="bottomRight" activeCell="B260" sqref="B260"/>
    </sheetView>
  </sheetViews>
  <sheetFormatPr baseColWidth="10" defaultColWidth="10.875" defaultRowHeight="14.25" customHeight="1" outlineLevelRow="1"/>
  <cols>
    <col min="1" max="1" width="17.375" customWidth="1"/>
    <col min="2" max="2" width="31" customWidth="1"/>
    <col min="3" max="3" width="14.375" customWidth="1"/>
    <col min="4" max="8" width="10.625" customWidth="1"/>
    <col min="9" max="14" width="25.625" customWidth="1"/>
    <col min="15" max="15" width="28.875" customWidth="1"/>
    <col min="17" max="17" width="24" customWidth="1"/>
    <col min="18" max="18" width="10.875" customWidth="1"/>
  </cols>
  <sheetData>
    <row r="1" spans="1:15" ht="15" thickBot="1">
      <c r="A1" s="427"/>
      <c r="B1" s="734"/>
      <c r="C1" s="108"/>
      <c r="D1" s="734"/>
      <c r="E1" s="734"/>
      <c r="F1" s="734"/>
      <c r="G1" s="734"/>
      <c r="H1" s="466"/>
      <c r="I1" s="734"/>
      <c r="J1" s="734"/>
      <c r="K1" s="734"/>
      <c r="L1" s="734"/>
      <c r="M1" s="466"/>
      <c r="N1" s="16"/>
      <c r="O1" s="668"/>
    </row>
    <row r="2" spans="1:15" ht="15" customHeight="1">
      <c r="A2" s="427"/>
      <c r="B2" s="109"/>
      <c r="C2" s="109"/>
      <c r="D2" s="110"/>
      <c r="E2" s="111"/>
      <c r="F2" s="111"/>
      <c r="G2" s="112"/>
      <c r="H2" s="467"/>
      <c r="I2" s="412"/>
      <c r="J2" s="412"/>
      <c r="K2" s="412"/>
      <c r="L2" s="412"/>
      <c r="M2" s="477"/>
      <c r="N2" s="412"/>
      <c r="O2" s="413"/>
    </row>
    <row r="3" spans="1:15" ht="25.5" customHeight="1">
      <c r="A3" s="428"/>
      <c r="B3" s="420" t="s">
        <v>278</v>
      </c>
      <c r="C3" s="113"/>
      <c r="D3" s="1351" t="s">
        <v>279</v>
      </c>
      <c r="E3" s="1352"/>
      <c r="F3" s="1352"/>
      <c r="G3" s="1352"/>
      <c r="H3" s="1353"/>
      <c r="I3" s="417" t="s">
        <v>280</v>
      </c>
      <c r="J3" s="416"/>
      <c r="K3" s="418"/>
      <c r="L3" s="418"/>
      <c r="M3" s="478"/>
      <c r="N3" s="418"/>
      <c r="O3" s="419"/>
    </row>
    <row r="4" spans="1:15" ht="15" customHeight="1" thickBot="1">
      <c r="A4" s="427"/>
      <c r="B4" s="109"/>
      <c r="C4" s="109"/>
      <c r="D4" s="114"/>
      <c r="E4" s="115"/>
      <c r="F4" s="115"/>
      <c r="G4" s="116"/>
      <c r="H4" s="468"/>
      <c r="I4" s="414"/>
      <c r="J4" s="414"/>
      <c r="K4" s="414"/>
      <c r="L4" s="414"/>
      <c r="M4" s="479"/>
      <c r="N4" s="414"/>
      <c r="O4" s="415"/>
    </row>
    <row r="5" spans="1:15" ht="56.25" customHeight="1" thickBot="1">
      <c r="A5" s="427"/>
      <c r="B5" s="423" t="s">
        <v>281</v>
      </c>
      <c r="C5" s="406" t="s">
        <v>282</v>
      </c>
      <c r="D5" s="463" t="s">
        <v>28</v>
      </c>
      <c r="E5" s="448" t="s">
        <v>30</v>
      </c>
      <c r="F5" s="464" t="s">
        <v>32</v>
      </c>
      <c r="G5" s="465" t="s">
        <v>283</v>
      </c>
      <c r="H5" s="469" t="s">
        <v>284</v>
      </c>
      <c r="I5" s="503" t="s">
        <v>28</v>
      </c>
      <c r="J5" s="424" t="s">
        <v>30</v>
      </c>
      <c r="K5" s="441" t="s">
        <v>32</v>
      </c>
      <c r="L5" s="425" t="s">
        <v>283</v>
      </c>
      <c r="M5" s="504" t="s">
        <v>284</v>
      </c>
      <c r="N5" s="426" t="s">
        <v>285</v>
      </c>
      <c r="O5" s="426" t="s">
        <v>286</v>
      </c>
    </row>
    <row r="6" spans="1:15" ht="15" customHeight="1" collapsed="1" thickBot="1">
      <c r="A6" s="505"/>
      <c r="B6" s="407"/>
      <c r="C6" s="408"/>
      <c r="D6" s="408"/>
      <c r="E6" s="408"/>
      <c r="F6" s="408"/>
      <c r="G6" s="409"/>
      <c r="H6" s="470"/>
      <c r="I6" s="410"/>
      <c r="J6" s="410"/>
      <c r="K6" s="411"/>
      <c r="L6" s="405"/>
      <c r="M6" s="480"/>
      <c r="N6" s="405"/>
      <c r="O6" s="405"/>
    </row>
    <row r="7" spans="1:15" ht="33.75" customHeight="1">
      <c r="A7" s="427"/>
      <c r="B7" s="430" t="s">
        <v>287</v>
      </c>
      <c r="C7" s="431" t="s">
        <v>288</v>
      </c>
      <c r="D7" s="432"/>
      <c r="E7" s="433"/>
      <c r="F7" s="433"/>
      <c r="G7" s="434"/>
      <c r="H7" s="471"/>
      <c r="I7" s="444"/>
      <c r="J7" s="444"/>
      <c r="K7" s="487"/>
      <c r="L7" s="487"/>
      <c r="M7" s="487"/>
      <c r="N7" s="495"/>
      <c r="O7" s="488"/>
    </row>
    <row r="8" spans="1:15" ht="45.75" customHeight="1">
      <c r="A8" s="505"/>
      <c r="B8" s="514" t="s">
        <v>289</v>
      </c>
      <c r="C8" s="647" t="s">
        <v>290</v>
      </c>
      <c r="D8" s="515"/>
      <c r="E8" s="516"/>
      <c r="F8" s="516"/>
      <c r="G8" s="517"/>
      <c r="H8" s="517"/>
      <c r="I8" s="517"/>
      <c r="J8" s="517"/>
      <c r="K8" s="517"/>
      <c r="L8" s="517"/>
      <c r="M8" s="517"/>
      <c r="N8" s="517"/>
      <c r="O8" s="526"/>
    </row>
    <row r="9" spans="1:15" outlineLevel="1">
      <c r="A9" s="427"/>
      <c r="B9" s="850" t="s">
        <v>99</v>
      </c>
      <c r="C9" s="524"/>
      <c r="D9" s="524"/>
      <c r="E9" s="524"/>
      <c r="F9" s="524"/>
      <c r="G9" s="524"/>
      <c r="H9" s="525"/>
      <c r="I9" s="524"/>
      <c r="J9" s="524"/>
      <c r="K9" s="524"/>
      <c r="L9" s="524"/>
      <c r="M9" s="525"/>
      <c r="N9" s="524"/>
      <c r="O9" s="735"/>
    </row>
    <row r="10" spans="1:15" ht="15" customHeight="1" outlineLevel="1">
      <c r="A10" s="427"/>
      <c r="B10" s="506" t="s">
        <v>291</v>
      </c>
      <c r="C10" s="435" t="s">
        <v>292</v>
      </c>
      <c r="D10" s="458">
        <v>2.0496000000000004E-3</v>
      </c>
      <c r="E10" s="456"/>
      <c r="F10" s="518">
        <v>2.5243725999999999E-4</v>
      </c>
      <c r="G10" s="436">
        <v>2.3020372600000005E-3</v>
      </c>
      <c r="H10" s="519"/>
      <c r="I10" s="484" t="s">
        <v>293</v>
      </c>
      <c r="J10" s="520"/>
      <c r="K10" s="521" t="s">
        <v>294</v>
      </c>
      <c r="L10" s="446"/>
      <c r="M10" s="483"/>
      <c r="N10" s="522" t="s">
        <v>295</v>
      </c>
      <c r="O10" s="496"/>
    </row>
    <row r="11" spans="1:15" outlineLevel="1">
      <c r="A11" s="582"/>
      <c r="B11" s="904" t="s">
        <v>111</v>
      </c>
      <c r="C11" s="736" t="s">
        <v>296</v>
      </c>
      <c r="D11" s="421">
        <v>1.8271022662987531E-4</v>
      </c>
      <c r="E11" s="851"/>
      <c r="F11" s="852">
        <v>2.3417185528756959E-5</v>
      </c>
      <c r="G11" s="436">
        <v>2.0612741215863227E-4</v>
      </c>
      <c r="H11" s="472"/>
      <c r="I11" s="484" t="s">
        <v>293</v>
      </c>
      <c r="J11" s="737"/>
      <c r="K11" s="853" t="s">
        <v>294</v>
      </c>
      <c r="L11" s="446"/>
      <c r="M11" s="483"/>
      <c r="N11" s="481" t="s">
        <v>295</v>
      </c>
      <c r="O11" s="738"/>
    </row>
    <row r="12" spans="1:15" ht="15" customHeight="1" outlineLevel="1">
      <c r="A12" s="582"/>
      <c r="B12" s="905" t="s">
        <v>678</v>
      </c>
      <c r="C12" s="736" t="s">
        <v>159</v>
      </c>
      <c r="D12" s="421">
        <v>6.4499999999999996E-5</v>
      </c>
      <c r="E12" s="851"/>
      <c r="F12" s="852">
        <v>1.3349999999999999E-4</v>
      </c>
      <c r="G12" s="436">
        <v>1.9799999999999999E-4</v>
      </c>
      <c r="H12" s="473">
        <v>1.9900000000000001E-4</v>
      </c>
      <c r="I12" s="906" t="s">
        <v>297</v>
      </c>
      <c r="J12" s="737"/>
      <c r="K12" s="854" t="s">
        <v>298</v>
      </c>
      <c r="L12" s="446"/>
      <c r="M12" s="499"/>
      <c r="N12" s="481"/>
      <c r="O12" s="738"/>
    </row>
    <row r="13" spans="1:15" ht="15" customHeight="1" outlineLevel="1">
      <c r="A13" s="582"/>
      <c r="B13" s="905" t="s">
        <v>115</v>
      </c>
      <c r="C13" s="736" t="s">
        <v>299</v>
      </c>
      <c r="D13" s="421">
        <v>4.8374999999999997E-4</v>
      </c>
      <c r="E13" s="851"/>
      <c r="F13" s="852">
        <v>1.00125E-3</v>
      </c>
      <c r="G13" s="436">
        <v>1.485E-3</v>
      </c>
      <c r="H13" s="473">
        <v>1.4925000000000001E-3</v>
      </c>
      <c r="I13" s="906" t="s">
        <v>300</v>
      </c>
      <c r="J13" s="737"/>
      <c r="K13" s="854" t="s">
        <v>300</v>
      </c>
      <c r="L13" s="446"/>
      <c r="M13" s="499"/>
      <c r="N13" s="481"/>
      <c r="O13" s="738"/>
    </row>
    <row r="14" spans="1:15" ht="15" customHeight="1" outlineLevel="1">
      <c r="A14" s="427"/>
      <c r="B14" s="905" t="s">
        <v>302</v>
      </c>
      <c r="C14" s="736" t="s">
        <v>303</v>
      </c>
      <c r="D14" s="421">
        <v>2.6676E-4</v>
      </c>
      <c r="E14" s="851"/>
      <c r="F14" s="852">
        <v>3.9576000000000002E-5</v>
      </c>
      <c r="G14" s="436">
        <v>3.0633599999999999E-4</v>
      </c>
      <c r="H14" s="473"/>
      <c r="I14" s="484" t="s">
        <v>304</v>
      </c>
      <c r="J14" s="737"/>
      <c r="K14" s="853" t="s">
        <v>305</v>
      </c>
      <c r="L14" s="446"/>
      <c r="M14" s="483"/>
      <c r="N14" s="481"/>
      <c r="O14" s="738"/>
    </row>
    <row r="15" spans="1:15" ht="15" customHeight="1" outlineLevel="1">
      <c r="A15" s="427"/>
      <c r="B15" s="905" t="s">
        <v>110</v>
      </c>
      <c r="C15" s="736" t="s">
        <v>306</v>
      </c>
      <c r="D15" s="421">
        <v>2.6482450800000001E-3</v>
      </c>
      <c r="E15" s="851"/>
      <c r="F15" s="852">
        <v>3.9338543999999998E-4</v>
      </c>
      <c r="G15" s="436">
        <v>3.0416305200000001E-3</v>
      </c>
      <c r="H15" s="473"/>
      <c r="I15" s="484" t="s">
        <v>304</v>
      </c>
      <c r="J15" s="737"/>
      <c r="K15" s="853" t="s">
        <v>307</v>
      </c>
      <c r="L15" s="446"/>
      <c r="M15" s="483"/>
      <c r="N15" s="481"/>
      <c r="O15" s="738"/>
    </row>
    <row r="16" spans="1:15" ht="15" customHeight="1" outlineLevel="1">
      <c r="A16" s="427"/>
      <c r="B16" s="905" t="s">
        <v>308</v>
      </c>
      <c r="C16" s="736" t="s">
        <v>159</v>
      </c>
      <c r="D16" s="421">
        <v>2.6687606024096379E-4</v>
      </c>
      <c r="E16" s="851"/>
      <c r="F16" s="852">
        <v>4.7151000000000003E-5</v>
      </c>
      <c r="G16" s="436">
        <v>3.1402706024096378E-4</v>
      </c>
      <c r="H16" s="473"/>
      <c r="I16" s="906" t="s">
        <v>309</v>
      </c>
      <c r="J16" s="737"/>
      <c r="K16" s="854" t="s">
        <v>310</v>
      </c>
      <c r="L16" s="446"/>
      <c r="M16" s="483"/>
      <c r="N16" s="481"/>
      <c r="O16" s="738" t="s">
        <v>311</v>
      </c>
    </row>
    <row r="17" spans="1:15" ht="15" customHeight="1" outlineLevel="1">
      <c r="A17" s="427"/>
      <c r="B17" s="905" t="s">
        <v>112</v>
      </c>
      <c r="C17" s="736" t="s">
        <v>306</v>
      </c>
      <c r="D17" s="421">
        <v>2.6580855599999996E-3</v>
      </c>
      <c r="E17" s="851"/>
      <c r="F17" s="852">
        <v>4.6962396000000008E-4</v>
      </c>
      <c r="G17" s="436">
        <v>3.1277095199999999E-3</v>
      </c>
      <c r="H17" s="473"/>
      <c r="I17" s="906" t="s">
        <v>309</v>
      </c>
      <c r="J17" s="737"/>
      <c r="K17" s="854" t="s">
        <v>312</v>
      </c>
      <c r="L17" s="446"/>
      <c r="M17" s="483"/>
      <c r="N17" s="481"/>
      <c r="O17" s="738"/>
    </row>
    <row r="18" spans="1:15" ht="15" customHeight="1" outlineLevel="1">
      <c r="A18" s="427"/>
      <c r="B18" s="905" t="s">
        <v>313</v>
      </c>
      <c r="C18" s="736" t="s">
        <v>159</v>
      </c>
      <c r="D18" s="421">
        <v>3.2499999999999998E-6</v>
      </c>
      <c r="E18" s="851"/>
      <c r="F18" s="852">
        <v>5.7781999999999997E-5</v>
      </c>
      <c r="G18" s="436">
        <v>6.1031999999999994E-5</v>
      </c>
      <c r="H18" s="473">
        <v>2.4700000000000004E-3</v>
      </c>
      <c r="I18" s="906" t="s">
        <v>314</v>
      </c>
      <c r="J18" s="737"/>
      <c r="K18" s="854" t="s">
        <v>314</v>
      </c>
      <c r="L18" s="446"/>
      <c r="M18" s="499" t="s">
        <v>679</v>
      </c>
      <c r="N18" s="481"/>
      <c r="O18" s="738"/>
    </row>
    <row r="19" spans="1:15" ht="15" customHeight="1" outlineLevel="1">
      <c r="A19" s="427"/>
      <c r="B19" s="905" t="s">
        <v>315</v>
      </c>
      <c r="C19" s="736" t="s">
        <v>306</v>
      </c>
      <c r="D19" s="421">
        <v>2.9379999999999997E-5</v>
      </c>
      <c r="E19" s="851"/>
      <c r="F19" s="852">
        <v>5.2234927999999993E-4</v>
      </c>
      <c r="G19" s="436">
        <v>5.517292799999999E-4</v>
      </c>
      <c r="H19" s="473">
        <v>2.2328800000000003E-2</v>
      </c>
      <c r="I19" s="906" t="s">
        <v>314</v>
      </c>
      <c r="J19" s="737"/>
      <c r="K19" s="854" t="s">
        <v>314</v>
      </c>
      <c r="L19" s="446"/>
      <c r="M19" s="499" t="s">
        <v>680</v>
      </c>
      <c r="N19" s="481"/>
      <c r="O19" s="738"/>
    </row>
    <row r="20" spans="1:15" ht="15" customHeight="1" outlineLevel="1">
      <c r="A20" s="427"/>
      <c r="B20" s="905" t="s">
        <v>316</v>
      </c>
      <c r="C20" s="736" t="s">
        <v>159</v>
      </c>
      <c r="D20" s="421">
        <v>1.5456216216216219E-5</v>
      </c>
      <c r="E20" s="851"/>
      <c r="F20" s="852">
        <v>1.0207567567567569E-5</v>
      </c>
      <c r="G20" s="436">
        <v>2.5663783783783788E-5</v>
      </c>
      <c r="H20" s="473">
        <v>3.5149000000000004E-4</v>
      </c>
      <c r="I20" s="906" t="s">
        <v>317</v>
      </c>
      <c r="J20" s="737"/>
      <c r="K20" s="854" t="s">
        <v>317</v>
      </c>
      <c r="L20" s="446"/>
      <c r="M20" s="499" t="s">
        <v>681</v>
      </c>
      <c r="N20" s="481"/>
      <c r="O20" s="738"/>
    </row>
    <row r="21" spans="1:15" ht="15" customHeight="1" outlineLevel="1">
      <c r="A21" s="427"/>
      <c r="B21" s="905" t="s">
        <v>319</v>
      </c>
      <c r="C21" s="736" t="s">
        <v>320</v>
      </c>
      <c r="D21" s="421">
        <v>6.2906800000000013E-2</v>
      </c>
      <c r="E21" s="851"/>
      <c r="F21" s="852">
        <v>4.1544800000000007E-2</v>
      </c>
      <c r="G21" s="436">
        <v>0.10445160000000002</v>
      </c>
      <c r="H21" s="473">
        <v>1.4362300000000001</v>
      </c>
      <c r="I21" s="906" t="s">
        <v>321</v>
      </c>
      <c r="J21" s="737"/>
      <c r="K21" s="854" t="s">
        <v>321</v>
      </c>
      <c r="L21" s="446"/>
      <c r="M21" s="499" t="s">
        <v>682</v>
      </c>
      <c r="N21" s="481"/>
      <c r="O21" s="738"/>
    </row>
    <row r="22" spans="1:15" ht="15" customHeight="1" outlineLevel="1">
      <c r="A22" s="427"/>
      <c r="B22" s="905" t="s">
        <v>323</v>
      </c>
      <c r="C22" s="736" t="s">
        <v>159</v>
      </c>
      <c r="D22" s="421">
        <v>1.5456216216216219E-5</v>
      </c>
      <c r="E22" s="851"/>
      <c r="F22" s="852">
        <v>1.6955675675675677E-5</v>
      </c>
      <c r="G22" s="436">
        <v>3.2411891891891896E-5</v>
      </c>
      <c r="H22" s="473">
        <v>3.5356999999999999E-4</v>
      </c>
      <c r="I22" s="906" t="s">
        <v>324</v>
      </c>
      <c r="J22" s="737"/>
      <c r="K22" s="854" t="s">
        <v>324</v>
      </c>
      <c r="L22" s="446"/>
      <c r="M22" s="499" t="s">
        <v>683</v>
      </c>
      <c r="N22" s="481"/>
      <c r="O22" s="738"/>
    </row>
    <row r="23" spans="1:15" ht="15" customHeight="1" outlineLevel="1">
      <c r="A23" s="427"/>
      <c r="B23" s="905" t="s">
        <v>326</v>
      </c>
      <c r="C23" s="736" t="s">
        <v>320</v>
      </c>
      <c r="D23" s="421">
        <v>6.2906800000000013E-2</v>
      </c>
      <c r="E23" s="851"/>
      <c r="F23" s="852">
        <v>6.9009600000000018E-2</v>
      </c>
      <c r="G23" s="436">
        <v>0.13191640000000004</v>
      </c>
      <c r="H23" s="473">
        <v>1.33571</v>
      </c>
      <c r="I23" s="906" t="s">
        <v>324</v>
      </c>
      <c r="J23" s="737"/>
      <c r="K23" s="854" t="s">
        <v>324</v>
      </c>
      <c r="L23" s="446"/>
      <c r="M23" s="499" t="s">
        <v>684</v>
      </c>
      <c r="N23" s="481"/>
      <c r="O23" s="738"/>
    </row>
    <row r="24" spans="1:15" ht="15" customHeight="1" outlineLevel="1">
      <c r="A24" s="427"/>
      <c r="B24" s="905" t="s">
        <v>327</v>
      </c>
      <c r="C24" s="736" t="s">
        <v>159</v>
      </c>
      <c r="D24" s="421">
        <v>1.3237962962962962E-5</v>
      </c>
      <c r="E24" s="851"/>
      <c r="F24" s="852">
        <v>9.4583333333333323E-6</v>
      </c>
      <c r="G24" s="436">
        <v>2.2696296296296296E-5</v>
      </c>
      <c r="H24" s="473">
        <v>3.4940999999999998E-4</v>
      </c>
      <c r="I24" s="906" t="s">
        <v>328</v>
      </c>
      <c r="J24" s="737"/>
      <c r="K24" s="854" t="s">
        <v>328</v>
      </c>
      <c r="L24" s="446"/>
      <c r="M24" s="499" t="s">
        <v>685</v>
      </c>
      <c r="N24" s="481"/>
      <c r="O24" s="738"/>
    </row>
    <row r="25" spans="1:15" ht="15" customHeight="1" outlineLevel="1">
      <c r="A25" s="427"/>
      <c r="B25" s="905" t="s">
        <v>113</v>
      </c>
      <c r="C25" s="736" t="s">
        <v>320</v>
      </c>
      <c r="D25" s="421">
        <v>6.6189814814814812E-2</v>
      </c>
      <c r="E25" s="851"/>
      <c r="F25" s="852">
        <v>4.7291666666666662E-2</v>
      </c>
      <c r="G25" s="436">
        <v>0.11348148148148147</v>
      </c>
      <c r="H25" s="473">
        <v>1.6771800000000001</v>
      </c>
      <c r="I25" s="906" t="s">
        <v>328</v>
      </c>
      <c r="J25" s="737"/>
      <c r="K25" s="854" t="s">
        <v>328</v>
      </c>
      <c r="L25" s="446"/>
      <c r="M25" s="499" t="s">
        <v>686</v>
      </c>
      <c r="N25" s="481"/>
      <c r="O25" s="738"/>
    </row>
    <row r="26" spans="1:15" ht="15" customHeight="1" outlineLevel="1" thickBot="1">
      <c r="A26" s="427"/>
      <c r="B26" s="502" t="s">
        <v>330</v>
      </c>
      <c r="C26" s="739"/>
      <c r="D26" s="584"/>
      <c r="E26" s="585"/>
      <c r="F26" s="586"/>
      <c r="G26" s="587"/>
      <c r="H26" s="588"/>
      <c r="I26" s="584"/>
      <c r="J26" s="585"/>
      <c r="K26" s="589"/>
      <c r="L26" s="590"/>
      <c r="M26" s="591"/>
      <c r="N26" s="592"/>
      <c r="O26" s="593"/>
    </row>
    <row r="27" spans="1:15" ht="15" customHeight="1">
      <c r="A27" s="427"/>
      <c r="B27" s="855" t="s">
        <v>331</v>
      </c>
      <c r="C27" s="740"/>
      <c r="D27" s="856"/>
      <c r="E27" s="507"/>
      <c r="F27" s="507"/>
      <c r="G27" s="508"/>
      <c r="H27" s="508"/>
      <c r="I27" s="508"/>
      <c r="J27" s="508"/>
      <c r="K27" s="508"/>
      <c r="L27" s="508"/>
      <c r="M27" s="508"/>
      <c r="N27" s="508"/>
      <c r="O27" s="121"/>
    </row>
    <row r="28" spans="1:15" outlineLevel="1">
      <c r="A28" s="427"/>
      <c r="B28" s="850" t="s">
        <v>99</v>
      </c>
      <c r="C28" s="524"/>
      <c r="D28" s="524"/>
      <c r="E28" s="524"/>
      <c r="F28" s="524"/>
      <c r="G28" s="524"/>
      <c r="H28" s="525"/>
      <c r="I28" s="524"/>
      <c r="J28" s="524"/>
      <c r="K28" s="524"/>
      <c r="L28" s="524"/>
      <c r="M28" s="525"/>
      <c r="N28" s="524"/>
      <c r="O28" s="735"/>
    </row>
    <row r="29" spans="1:15" ht="15" customHeight="1" outlineLevel="1">
      <c r="A29" s="427"/>
      <c r="B29" s="506" t="s">
        <v>332</v>
      </c>
      <c r="C29" s="974" t="s">
        <v>159</v>
      </c>
      <c r="D29" s="975"/>
      <c r="E29" s="976"/>
      <c r="F29" s="875">
        <v>1.1194120999999999E-5</v>
      </c>
      <c r="G29" s="977">
        <f>SUM(D29:F29)</f>
        <v>1.1194120999999999E-5</v>
      </c>
      <c r="H29" s="978"/>
      <c r="I29" s="909"/>
      <c r="J29" s="979"/>
      <c r="K29" s="980" t="s">
        <v>675</v>
      </c>
      <c r="L29" s="980" t="s">
        <v>333</v>
      </c>
      <c r="M29" s="981"/>
      <c r="N29" s="982" t="s">
        <v>334</v>
      </c>
      <c r="O29" s="983"/>
    </row>
    <row r="30" spans="1:15" ht="15" customHeight="1" outlineLevel="1">
      <c r="A30" s="427"/>
      <c r="B30" s="986" t="s">
        <v>335</v>
      </c>
      <c r="C30" s="756" t="s">
        <v>159</v>
      </c>
      <c r="D30" s="975"/>
      <c r="E30" s="976"/>
      <c r="F30" s="987">
        <v>1.5347108301264431E-5</v>
      </c>
      <c r="G30" s="984">
        <f>SUM(D30:F30)</f>
        <v>1.5347108301264431E-5</v>
      </c>
      <c r="H30" s="988"/>
      <c r="I30" s="989"/>
      <c r="J30" s="990"/>
      <c r="K30" s="980" t="s">
        <v>676</v>
      </c>
      <c r="L30" s="980" t="s">
        <v>336</v>
      </c>
      <c r="M30" s="981"/>
      <c r="N30" s="991"/>
      <c r="O30" s="992"/>
    </row>
    <row r="31" spans="1:15" ht="15" customHeight="1" outlineLevel="1">
      <c r="A31" s="427"/>
      <c r="B31" s="986" t="s">
        <v>337</v>
      </c>
      <c r="C31" s="742" t="s">
        <v>159</v>
      </c>
      <c r="D31" s="975"/>
      <c r="E31" s="976"/>
      <c r="F31" s="987">
        <v>3.5234999999999998E-6</v>
      </c>
      <c r="G31" s="984">
        <f>SUM(D31:F31)</f>
        <v>3.5234999999999998E-6</v>
      </c>
      <c r="H31" s="988"/>
      <c r="I31" s="989"/>
      <c r="J31" s="990"/>
      <c r="K31" s="980" t="s">
        <v>677</v>
      </c>
      <c r="L31" s="980" t="s">
        <v>338</v>
      </c>
      <c r="M31" s="981"/>
      <c r="N31" s="991"/>
      <c r="O31" s="992"/>
    </row>
    <row r="32" spans="1:15" ht="15" customHeight="1" outlineLevel="1">
      <c r="A32" s="427"/>
      <c r="B32" s="986" t="s">
        <v>339</v>
      </c>
      <c r="C32" s="742" t="s">
        <v>159</v>
      </c>
      <c r="D32" s="975"/>
      <c r="E32" s="976"/>
      <c r="F32" s="987">
        <v>5.5713999999999995E-5</v>
      </c>
      <c r="G32" s="984">
        <f>SUM(D32:F32)</f>
        <v>5.5713999999999995E-5</v>
      </c>
      <c r="H32" s="988"/>
      <c r="I32" s="989"/>
      <c r="J32" s="990"/>
      <c r="K32" s="980" t="s">
        <v>340</v>
      </c>
      <c r="L32" s="980" t="s">
        <v>340</v>
      </c>
      <c r="M32" s="981"/>
      <c r="N32" s="991"/>
      <c r="O32" s="992"/>
    </row>
    <row r="33" spans="1:15" ht="15" customHeight="1" outlineLevel="1" thickBot="1">
      <c r="A33" s="427"/>
      <c r="B33" s="502" t="s">
        <v>341</v>
      </c>
      <c r="C33" s="123"/>
      <c r="D33" s="263"/>
      <c r="E33" s="266"/>
      <c r="F33" s="127"/>
      <c r="G33" s="436">
        <f t="shared" ref="G33" si="0">SUM(D33:F33)</f>
        <v>0</v>
      </c>
      <c r="H33" s="474"/>
      <c r="I33" s="445"/>
      <c r="J33" s="443"/>
      <c r="K33" s="442"/>
      <c r="L33" s="442"/>
      <c r="M33" s="499"/>
      <c r="N33" s="482"/>
      <c r="O33" s="476"/>
    </row>
    <row r="34" spans="1:15" ht="33.75" customHeight="1">
      <c r="A34" s="427"/>
      <c r="B34" s="430" t="s">
        <v>609</v>
      </c>
      <c r="C34" s="431" t="s">
        <v>342</v>
      </c>
      <c r="D34" s="432"/>
      <c r="E34" s="433"/>
      <c r="F34" s="433"/>
      <c r="G34" s="434"/>
      <c r="H34" s="471"/>
      <c r="I34" s="444"/>
      <c r="J34" s="444"/>
      <c r="K34" s="487"/>
      <c r="L34" s="487"/>
      <c r="M34" s="487"/>
      <c r="N34" s="495"/>
      <c r="O34" s="488"/>
    </row>
    <row r="35" spans="1:15" outlineLevel="1">
      <c r="A35" s="427"/>
      <c r="B35" s="850" t="s">
        <v>99</v>
      </c>
      <c r="C35" s="524" t="s">
        <v>343</v>
      </c>
      <c r="D35" s="524"/>
      <c r="E35" s="524"/>
      <c r="F35" s="524"/>
      <c r="G35" s="524"/>
      <c r="H35" s="525"/>
      <c r="I35" s="524"/>
      <c r="J35" s="524"/>
      <c r="K35" s="524"/>
      <c r="L35" s="524"/>
      <c r="M35" s="525"/>
      <c r="N35" s="524"/>
      <c r="O35" s="735"/>
    </row>
    <row r="36" spans="1:15" ht="15" customHeight="1" outlineLevel="1">
      <c r="A36" s="1354"/>
      <c r="B36" s="905" t="s">
        <v>344</v>
      </c>
      <c r="C36" s="736" t="s">
        <v>159</v>
      </c>
      <c r="D36" s="906"/>
      <c r="E36" s="851">
        <v>1.9968000000000001E-4</v>
      </c>
      <c r="F36" s="852">
        <v>3.2630000000000004E-5</v>
      </c>
      <c r="G36" s="857">
        <f>SUM(D36:F36)</f>
        <v>2.3231E-4</v>
      </c>
      <c r="H36" s="472"/>
      <c r="I36" s="421" t="s">
        <v>345</v>
      </c>
      <c r="J36" s="737"/>
      <c r="K36" s="511" t="s">
        <v>345</v>
      </c>
      <c r="L36" s="512"/>
      <c r="M36" s="499" t="s">
        <v>322</v>
      </c>
      <c r="N36" s="859"/>
      <c r="O36" s="738"/>
    </row>
    <row r="37" spans="1:15" ht="15" customHeight="1" outlineLevel="1">
      <c r="A37" s="1355"/>
      <c r="B37" s="905" t="s">
        <v>346</v>
      </c>
      <c r="C37" s="736" t="s">
        <v>159</v>
      </c>
      <c r="D37" s="906"/>
      <c r="E37" s="851">
        <v>2.7119999999999998E-4</v>
      </c>
      <c r="F37" s="852">
        <v>4.6295000000000003E-5</v>
      </c>
      <c r="G37" s="857">
        <f t="shared" ref="G37:G47" si="1">SUM(D37:F37)</f>
        <v>3.17495E-4</v>
      </c>
      <c r="H37" s="472"/>
      <c r="I37" s="421" t="s">
        <v>347</v>
      </c>
      <c r="J37" s="737"/>
      <c r="K37" s="854" t="s">
        <v>347</v>
      </c>
      <c r="L37" s="446"/>
      <c r="M37" s="499" t="s">
        <v>322</v>
      </c>
      <c r="N37" s="481"/>
      <c r="O37" s="738"/>
    </row>
    <row r="38" spans="1:15" ht="15" customHeight="1" outlineLevel="1">
      <c r="A38" s="1355"/>
      <c r="B38" s="905" t="s">
        <v>348</v>
      </c>
      <c r="C38" s="736" t="s">
        <v>159</v>
      </c>
      <c r="D38" s="906"/>
      <c r="E38" s="851">
        <v>1.4297000000000001E-5</v>
      </c>
      <c r="F38" s="852">
        <v>9.4420000000000004E-6</v>
      </c>
      <c r="G38" s="447">
        <f t="shared" si="1"/>
        <v>2.3739000000000001E-5</v>
      </c>
      <c r="H38" s="473">
        <f>H20*E349</f>
        <v>3.2512825000000003E-4</v>
      </c>
      <c r="I38" s="421" t="s">
        <v>349</v>
      </c>
      <c r="J38" s="737"/>
      <c r="K38" s="858" t="s">
        <v>349</v>
      </c>
      <c r="L38" s="860" t="s">
        <v>318</v>
      </c>
      <c r="M38" s="499" t="s">
        <v>350</v>
      </c>
      <c r="N38" s="861"/>
      <c r="O38" s="738"/>
    </row>
    <row r="39" spans="1:15" ht="15" customHeight="1" outlineLevel="1">
      <c r="A39" s="1355"/>
      <c r="B39" s="905" t="s">
        <v>351</v>
      </c>
      <c r="C39" s="736" t="s">
        <v>159</v>
      </c>
      <c r="D39" s="906"/>
      <c r="E39" s="851">
        <v>1.4297000000000001E-5</v>
      </c>
      <c r="F39" s="852">
        <v>1.5684000000000001E-5</v>
      </c>
      <c r="G39" s="857">
        <f t="shared" si="1"/>
        <v>2.9981000000000003E-5</v>
      </c>
      <c r="H39" s="473">
        <f>H22*E349</f>
        <v>3.2705225000000002E-4</v>
      </c>
      <c r="I39" s="421" t="s">
        <v>352</v>
      </c>
      <c r="J39" s="737"/>
      <c r="K39" s="858" t="s">
        <v>352</v>
      </c>
      <c r="L39" s="860" t="s">
        <v>325</v>
      </c>
      <c r="M39" s="499" t="s">
        <v>353</v>
      </c>
      <c r="N39" s="861"/>
      <c r="O39" s="738"/>
    </row>
    <row r="40" spans="1:15" ht="15" customHeight="1" outlineLevel="1">
      <c r="A40" s="1355"/>
      <c r="B40" s="905" t="s">
        <v>354</v>
      </c>
      <c r="C40" s="736" t="s">
        <v>159</v>
      </c>
      <c r="D40" s="906"/>
      <c r="E40" s="851">
        <v>1.4297000000000001E-5</v>
      </c>
      <c r="F40" s="852">
        <v>1.0215E-5</v>
      </c>
      <c r="G40" s="857">
        <f t="shared" si="1"/>
        <v>2.4511999999999998E-5</v>
      </c>
      <c r="H40" s="473">
        <f>H24*E350</f>
        <v>3.2352777777777772E-4</v>
      </c>
      <c r="I40" s="421" t="s">
        <v>355</v>
      </c>
      <c r="J40" s="737"/>
      <c r="K40" s="854" t="s">
        <v>355</v>
      </c>
      <c r="L40" s="860" t="s">
        <v>329</v>
      </c>
      <c r="M40" s="499" t="s">
        <v>356</v>
      </c>
      <c r="N40" s="861"/>
      <c r="O40" s="738"/>
    </row>
    <row r="41" spans="1:15" ht="15" customHeight="1" outlineLevel="1">
      <c r="A41" s="1356"/>
      <c r="B41" s="905" t="s">
        <v>357</v>
      </c>
      <c r="C41" s="736" t="s">
        <v>159</v>
      </c>
      <c r="D41" s="906"/>
      <c r="E41" s="851">
        <v>4.7096198066188204E-5</v>
      </c>
      <c r="F41" s="852">
        <v>8.9455061129385967E-5</v>
      </c>
      <c r="G41" s="743">
        <f t="shared" si="1"/>
        <v>1.3655125919557418E-4</v>
      </c>
      <c r="H41" s="473">
        <f>H12*E351</f>
        <v>1.3266666666666667E-4</v>
      </c>
      <c r="I41" s="421" t="s">
        <v>358</v>
      </c>
      <c r="J41" s="737"/>
      <c r="K41" s="858" t="s">
        <v>358</v>
      </c>
      <c r="L41" s="860" t="s">
        <v>301</v>
      </c>
      <c r="M41" s="499" t="s">
        <v>359</v>
      </c>
      <c r="N41" s="861"/>
      <c r="O41" s="738"/>
    </row>
    <row r="42" spans="1:15" ht="15" customHeight="1" outlineLevel="1">
      <c r="A42" s="427"/>
      <c r="B42" s="905" t="s">
        <v>167</v>
      </c>
      <c r="C42" s="736" t="s">
        <v>159</v>
      </c>
      <c r="D42" s="906"/>
      <c r="E42" s="851">
        <v>1.7072999999999999E-4</v>
      </c>
      <c r="F42" s="852">
        <v>4.2179999999999999E-5</v>
      </c>
      <c r="G42" s="743">
        <v>2.1290999999999999E-4</v>
      </c>
      <c r="H42" s="472"/>
      <c r="I42" s="421"/>
      <c r="J42" s="737" t="s">
        <v>687</v>
      </c>
      <c r="K42" s="854" t="s">
        <v>688</v>
      </c>
      <c r="L42" s="860"/>
      <c r="M42" s="499"/>
      <c r="N42" s="859"/>
      <c r="O42" s="738" t="s">
        <v>360</v>
      </c>
    </row>
    <row r="43" spans="1:15" ht="15" customHeight="1" outlineLevel="1">
      <c r="A43" s="427"/>
      <c r="B43" s="905" t="s">
        <v>168</v>
      </c>
      <c r="C43" s="736" t="s">
        <v>159</v>
      </c>
      <c r="D43" s="906"/>
      <c r="E43" s="851">
        <v>1.7072999999999999E-4</v>
      </c>
      <c r="F43" s="852">
        <v>4.2179999999999999E-5</v>
      </c>
      <c r="G43" s="743">
        <v>2.1290999999999999E-4</v>
      </c>
      <c r="H43" s="472"/>
      <c r="I43" s="421"/>
      <c r="J43" s="737" t="s">
        <v>689</v>
      </c>
      <c r="K43" s="858" t="s">
        <v>690</v>
      </c>
      <c r="L43" s="860"/>
      <c r="M43" s="499"/>
      <c r="N43" s="859"/>
      <c r="O43" s="738" t="s">
        <v>360</v>
      </c>
    </row>
    <row r="44" spans="1:15" ht="15" customHeight="1" outlineLevel="1">
      <c r="A44" s="427"/>
      <c r="B44" s="905" t="s">
        <v>361</v>
      </c>
      <c r="C44" s="736" t="s">
        <v>159</v>
      </c>
      <c r="D44" s="906"/>
      <c r="E44" s="862">
        <v>7.994E-6</v>
      </c>
      <c r="F44" s="852">
        <v>1.1194120999999999E-5</v>
      </c>
      <c r="G44" s="743">
        <v>1.9188120999999998E-5</v>
      </c>
      <c r="H44" s="473"/>
      <c r="I44" s="421"/>
      <c r="J44" s="737" t="s">
        <v>691</v>
      </c>
      <c r="K44" s="858" t="s">
        <v>333</v>
      </c>
      <c r="L44" s="860"/>
      <c r="M44" s="499"/>
      <c r="N44" s="861"/>
      <c r="O44" s="738"/>
    </row>
    <row r="45" spans="1:15" ht="15" customHeight="1" outlineLevel="1">
      <c r="A45" s="427"/>
      <c r="B45" s="905" t="s">
        <v>362</v>
      </c>
      <c r="C45" s="736" t="s">
        <v>159</v>
      </c>
      <c r="D45" s="906"/>
      <c r="E45" s="862">
        <v>1.2813366099999999E-4</v>
      </c>
      <c r="F45" s="852">
        <v>2.2223513999999996E-5</v>
      </c>
      <c r="G45" s="743">
        <v>1.5035717499999998E-4</v>
      </c>
      <c r="H45" s="473"/>
      <c r="I45" s="421"/>
      <c r="J45" s="737" t="s">
        <v>692</v>
      </c>
      <c r="K45" s="854" t="s">
        <v>363</v>
      </c>
      <c r="L45" s="863"/>
      <c r="M45" s="499"/>
      <c r="N45" s="864"/>
      <c r="O45" s="744"/>
    </row>
    <row r="46" spans="1:15" ht="15" customHeight="1" outlineLevel="1">
      <c r="A46" s="427"/>
      <c r="B46" s="905" t="s">
        <v>364</v>
      </c>
      <c r="C46" s="736" t="s">
        <v>159</v>
      </c>
      <c r="D46" s="906"/>
      <c r="E46" s="862">
        <v>2.5788000000000001E-5</v>
      </c>
      <c r="F46" s="852">
        <v>6.4489999999999996E-6</v>
      </c>
      <c r="G46" s="743">
        <v>3.2237000000000003E-5</v>
      </c>
      <c r="H46" s="473"/>
      <c r="I46" s="421"/>
      <c r="J46" s="737" t="s">
        <v>693</v>
      </c>
      <c r="K46" s="858" t="s">
        <v>365</v>
      </c>
      <c r="L46" s="860"/>
      <c r="M46" s="499"/>
      <c r="N46" s="861"/>
      <c r="O46" s="738"/>
    </row>
    <row r="47" spans="1:15" ht="15" outlineLevel="1" thickBot="1">
      <c r="A47" s="427"/>
      <c r="B47" s="865" t="s">
        <v>366</v>
      </c>
      <c r="C47" s="123"/>
      <c r="D47" s="264"/>
      <c r="E47" s="540"/>
      <c r="F47" s="127"/>
      <c r="G47" s="541">
        <f t="shared" si="1"/>
        <v>0</v>
      </c>
      <c r="H47" s="473"/>
      <c r="I47" s="421"/>
      <c r="J47" s="737"/>
      <c r="K47" s="858"/>
      <c r="L47" s="860"/>
      <c r="M47" s="499"/>
      <c r="N47" s="861"/>
      <c r="O47" s="738"/>
    </row>
    <row r="48" spans="1:15" ht="33.75" customHeight="1">
      <c r="A48" s="427"/>
      <c r="B48" s="430" t="s">
        <v>367</v>
      </c>
      <c r="C48" s="538" t="s">
        <v>368</v>
      </c>
      <c r="D48" s="539"/>
      <c r="E48" s="539"/>
      <c r="F48" s="539"/>
      <c r="G48" s="434"/>
      <c r="H48" s="486"/>
      <c r="I48" s="444"/>
      <c r="J48" s="444"/>
      <c r="K48" s="487"/>
      <c r="L48" s="487"/>
      <c r="M48" s="487"/>
      <c r="N48" s="495"/>
      <c r="O48" s="488"/>
    </row>
    <row r="49" spans="1:15" outlineLevel="1">
      <c r="A49" s="427"/>
      <c r="B49" s="850" t="s">
        <v>99</v>
      </c>
      <c r="C49" s="524"/>
      <c r="D49" s="524"/>
      <c r="E49" s="524"/>
      <c r="F49" s="524"/>
      <c r="G49" s="524"/>
      <c r="H49" s="525"/>
      <c r="I49" s="524"/>
      <c r="J49" s="524"/>
      <c r="K49" s="524"/>
      <c r="L49" s="524"/>
      <c r="M49" s="525"/>
      <c r="N49" s="524"/>
      <c r="O49" s="735"/>
    </row>
    <row r="50" spans="1:15" ht="15" customHeight="1" outlineLevel="1">
      <c r="A50" s="427"/>
      <c r="B50" s="905" t="s">
        <v>158</v>
      </c>
      <c r="C50" s="736" t="s">
        <v>159</v>
      </c>
      <c r="D50" s="421"/>
      <c r="E50" s="851">
        <v>3.3232999999999998E-4</v>
      </c>
      <c r="F50" s="852">
        <v>8.9829999999999999E-5</v>
      </c>
      <c r="G50" s="745">
        <v>4.2215999999999998E-4</v>
      </c>
      <c r="H50" s="473">
        <v>1.5339999999999999E-5</v>
      </c>
      <c r="I50" s="421"/>
      <c r="J50" s="851" t="s">
        <v>369</v>
      </c>
      <c r="K50" s="854" t="s">
        <v>369</v>
      </c>
      <c r="L50" s="866"/>
      <c r="M50" s="499"/>
      <c r="N50" s="861"/>
      <c r="O50" s="738"/>
    </row>
    <row r="51" spans="1:15" ht="15" customHeight="1" outlineLevel="1">
      <c r="A51" s="427"/>
      <c r="B51" s="905" t="s">
        <v>370</v>
      </c>
      <c r="C51" s="736" t="s">
        <v>159</v>
      </c>
      <c r="D51" s="648"/>
      <c r="E51" s="867">
        <v>7.9000000000000006E-7</v>
      </c>
      <c r="F51" s="852">
        <v>4.0790000000000001E-5</v>
      </c>
      <c r="G51" s="745">
        <v>4.1579999999999998E-5</v>
      </c>
      <c r="H51" s="473">
        <v>3.4200000000000005E-5</v>
      </c>
      <c r="I51" s="421"/>
      <c r="J51" s="851" t="s">
        <v>369</v>
      </c>
      <c r="K51" s="854" t="s">
        <v>369</v>
      </c>
      <c r="L51" s="866"/>
      <c r="M51" s="499"/>
      <c r="N51" s="861"/>
      <c r="O51" s="738"/>
    </row>
    <row r="52" spans="1:15" ht="15" customHeight="1" outlineLevel="1">
      <c r="A52" s="427"/>
      <c r="B52" s="905" t="s">
        <v>371</v>
      </c>
      <c r="C52" s="736" t="s">
        <v>159</v>
      </c>
      <c r="D52" s="648"/>
      <c r="E52" s="851">
        <v>7.5543265530511268E-7</v>
      </c>
      <c r="F52" s="852">
        <v>1.5347108301264431E-5</v>
      </c>
      <c r="G52" s="745">
        <v>1.6102540956569544E-5</v>
      </c>
      <c r="H52" s="473"/>
      <c r="I52" s="421"/>
      <c r="J52" s="851" t="s">
        <v>694</v>
      </c>
      <c r="K52" s="854" t="s">
        <v>676</v>
      </c>
      <c r="L52" s="866"/>
      <c r="M52" s="499"/>
      <c r="N52" s="861" t="s">
        <v>334</v>
      </c>
      <c r="O52" s="738"/>
    </row>
    <row r="53" spans="1:15" ht="15" customHeight="1" outlineLevel="1">
      <c r="A53" s="427"/>
      <c r="B53" s="905" t="s">
        <v>372</v>
      </c>
      <c r="C53" s="736" t="s">
        <v>159</v>
      </c>
      <c r="D53" s="648"/>
      <c r="E53" s="851">
        <v>6.596E-7</v>
      </c>
      <c r="F53" s="852">
        <v>3.5234999999999998E-6</v>
      </c>
      <c r="G53" s="745">
        <v>4.1830999999999998E-6</v>
      </c>
      <c r="H53" s="473"/>
      <c r="I53" s="421"/>
      <c r="J53" s="851" t="s">
        <v>695</v>
      </c>
      <c r="K53" s="854" t="s">
        <v>677</v>
      </c>
      <c r="L53" s="866"/>
      <c r="M53" s="499"/>
      <c r="N53" s="861"/>
      <c r="O53" s="738"/>
    </row>
    <row r="54" spans="1:15" ht="15" customHeight="1" outlineLevel="1">
      <c r="A54" s="427"/>
      <c r="B54" s="905" t="s">
        <v>373</v>
      </c>
      <c r="C54" s="736" t="s">
        <v>159</v>
      </c>
      <c r="D54" s="648"/>
      <c r="E54" s="851">
        <v>4.3000000000000001E-7</v>
      </c>
      <c r="F54" s="852">
        <v>5.5713999999999995E-5</v>
      </c>
      <c r="G54" s="745">
        <v>5.6143999999999996E-5</v>
      </c>
      <c r="H54" s="473"/>
      <c r="I54" s="421"/>
      <c r="J54" s="851" t="s">
        <v>696</v>
      </c>
      <c r="K54" s="854" t="s">
        <v>340</v>
      </c>
      <c r="L54" s="866"/>
      <c r="M54" s="499"/>
      <c r="N54" s="861"/>
      <c r="O54" s="738"/>
    </row>
    <row r="55" spans="1:15" ht="15" customHeight="1" outlineLevel="1" thickBot="1">
      <c r="A55" s="427"/>
      <c r="B55" s="490" t="s">
        <v>374</v>
      </c>
      <c r="C55" s="123"/>
      <c r="D55" s="648"/>
      <c r="E55" s="649"/>
      <c r="F55" s="650"/>
      <c r="G55" s="651"/>
      <c r="H55" s="489"/>
      <c r="I55" s="746"/>
      <c r="J55" s="652"/>
      <c r="K55" s="653"/>
      <c r="L55" s="654"/>
      <c r="M55" s="499"/>
      <c r="N55" s="655"/>
      <c r="O55" s="656"/>
    </row>
    <row r="56" spans="1:15" ht="33.75" customHeight="1">
      <c r="A56" s="427"/>
      <c r="B56" s="430" t="s">
        <v>375</v>
      </c>
      <c r="C56" s="431"/>
      <c r="D56" s="433"/>
      <c r="E56" s="433"/>
      <c r="F56" s="433"/>
      <c r="G56" s="434"/>
      <c r="H56" s="486"/>
      <c r="I56" s="444"/>
      <c r="J56" s="444"/>
      <c r="K56" s="487"/>
      <c r="L56" s="487"/>
      <c r="M56" s="487"/>
      <c r="N56" s="495"/>
      <c r="O56" s="488"/>
    </row>
    <row r="57" spans="1:15" ht="15" customHeight="1">
      <c r="A57" s="427"/>
      <c r="B57" s="868" t="s">
        <v>376</v>
      </c>
      <c r="C57" s="740"/>
      <c r="D57" s="856"/>
      <c r="E57" s="507"/>
      <c r="F57" s="507"/>
      <c r="G57" s="508"/>
      <c r="H57" s="508"/>
      <c r="I57" s="508"/>
      <c r="J57" s="508"/>
      <c r="K57" s="513"/>
      <c r="L57" s="513"/>
      <c r="M57" s="513"/>
      <c r="N57" s="513"/>
      <c r="O57" s="747"/>
    </row>
    <row r="58" spans="1:15" outlineLevel="1">
      <c r="A58" s="427"/>
      <c r="B58" s="850" t="s">
        <v>99</v>
      </c>
      <c r="C58" s="524"/>
      <c r="D58" s="524"/>
      <c r="E58" s="524"/>
      <c r="F58" s="524"/>
      <c r="G58" s="524"/>
      <c r="H58" s="525"/>
      <c r="I58" s="524"/>
      <c r="J58" s="524"/>
      <c r="K58" s="524"/>
      <c r="L58" s="524"/>
      <c r="M58" s="525"/>
      <c r="N58" s="524"/>
      <c r="O58" s="735"/>
    </row>
    <row r="59" spans="1:15" outlineLevel="1">
      <c r="A59" s="427"/>
      <c r="B59" s="905" t="s">
        <v>122</v>
      </c>
      <c r="C59" s="736" t="s">
        <v>306</v>
      </c>
      <c r="D59" s="421">
        <v>2.6580855599999996E-3</v>
      </c>
      <c r="E59" s="851"/>
      <c r="F59" s="852">
        <v>4.6962396000000008E-4</v>
      </c>
      <c r="G59" s="436">
        <v>3.1277095199999999E-3</v>
      </c>
      <c r="H59" s="472"/>
      <c r="I59" s="906" t="s">
        <v>309</v>
      </c>
      <c r="J59" s="737"/>
      <c r="K59" s="854" t="s">
        <v>312</v>
      </c>
      <c r="L59" s="446"/>
      <c r="M59" s="499"/>
      <c r="N59" s="481"/>
      <c r="O59" s="496"/>
    </row>
    <row r="60" spans="1:15" outlineLevel="1">
      <c r="A60" s="427"/>
      <c r="B60" s="905" t="s">
        <v>315</v>
      </c>
      <c r="C60" s="736" t="s">
        <v>306</v>
      </c>
      <c r="D60" s="421">
        <v>3.1784999999999995E-5</v>
      </c>
      <c r="E60" s="851"/>
      <c r="F60" s="852">
        <v>4.1926000000000002E-4</v>
      </c>
      <c r="G60" s="436">
        <v>4.5104500000000002E-4</v>
      </c>
      <c r="H60" s="500">
        <v>2.3599999999999997E-3</v>
      </c>
      <c r="I60" s="906" t="s">
        <v>314</v>
      </c>
      <c r="J60" s="737"/>
      <c r="K60" s="854" t="s">
        <v>314</v>
      </c>
      <c r="L60" s="446"/>
      <c r="M60" s="499" t="s">
        <v>680</v>
      </c>
      <c r="N60" s="861"/>
      <c r="O60" s="738"/>
    </row>
    <row r="61" spans="1:15" outlineLevel="1">
      <c r="A61" s="427"/>
      <c r="B61" s="905" t="s">
        <v>377</v>
      </c>
      <c r="C61" s="736" t="s">
        <v>306</v>
      </c>
      <c r="D61" s="421">
        <v>2.3396900000000002E-3</v>
      </c>
      <c r="E61" s="851"/>
      <c r="F61" s="852">
        <v>6.0283000000000005E-4</v>
      </c>
      <c r="G61" s="745">
        <v>2.9425200000000001E-3</v>
      </c>
      <c r="H61" s="748"/>
      <c r="I61" s="421" t="s">
        <v>697</v>
      </c>
      <c r="J61" s="456"/>
      <c r="K61" s="457" t="s">
        <v>698</v>
      </c>
      <c r="L61" s="446"/>
      <c r="M61" s="499"/>
      <c r="N61" s="861"/>
      <c r="O61" s="738"/>
    </row>
    <row r="62" spans="1:15" outlineLevel="1">
      <c r="A62" s="427"/>
      <c r="B62" s="905" t="s">
        <v>378</v>
      </c>
      <c r="C62" s="736" t="s">
        <v>306</v>
      </c>
      <c r="D62" s="421">
        <v>4.4435999999999998E-4</v>
      </c>
      <c r="E62" s="851"/>
      <c r="F62" s="852">
        <v>9.4079999999999994E-5</v>
      </c>
      <c r="G62" s="745">
        <v>5.3910000000000004E-4</v>
      </c>
      <c r="H62" s="748"/>
      <c r="I62" s="421" t="s">
        <v>699</v>
      </c>
      <c r="J62" s="456"/>
      <c r="K62" s="457" t="s">
        <v>700</v>
      </c>
      <c r="L62" s="446"/>
      <c r="M62" s="499"/>
      <c r="N62" s="861"/>
      <c r="O62" s="738"/>
    </row>
    <row r="63" spans="1:15" outlineLevel="1">
      <c r="A63" s="427"/>
      <c r="B63" s="905" t="s">
        <v>379</v>
      </c>
      <c r="C63" s="736" t="s">
        <v>306</v>
      </c>
      <c r="D63" s="421">
        <v>2.3396900000000002E-3</v>
      </c>
      <c r="E63" s="851"/>
      <c r="F63" s="852">
        <v>6.0283000000000005E-4</v>
      </c>
      <c r="G63" s="745">
        <v>2.9425200000000001E-3</v>
      </c>
      <c r="H63" s="748"/>
      <c r="I63" s="421" t="s">
        <v>697</v>
      </c>
      <c r="J63" s="456"/>
      <c r="K63" s="457" t="s">
        <v>698</v>
      </c>
      <c r="L63" s="446"/>
      <c r="M63" s="499"/>
      <c r="N63" s="861"/>
      <c r="O63" s="738"/>
    </row>
    <row r="64" spans="1:15" outlineLevel="1">
      <c r="A64" s="427"/>
      <c r="B64" s="905" t="s">
        <v>380</v>
      </c>
      <c r="C64" s="736" t="s">
        <v>306</v>
      </c>
      <c r="D64" s="421">
        <v>2.6987999999999999E-3</v>
      </c>
      <c r="E64" s="851"/>
      <c r="F64" s="852">
        <v>6.2874000000000003E-4</v>
      </c>
      <c r="G64" s="745">
        <v>3.3275399999999999E-3</v>
      </c>
      <c r="H64" s="748"/>
      <c r="I64" s="421" t="s">
        <v>701</v>
      </c>
      <c r="J64" s="456"/>
      <c r="K64" s="457" t="s">
        <v>702</v>
      </c>
      <c r="L64" s="446"/>
      <c r="M64" s="499"/>
      <c r="N64" s="861"/>
      <c r="O64" s="738"/>
    </row>
    <row r="65" spans="1:15" outlineLevel="1">
      <c r="A65" s="427"/>
      <c r="B65" s="905" t="s">
        <v>123</v>
      </c>
      <c r="C65" s="736" t="s">
        <v>159</v>
      </c>
      <c r="D65" s="421"/>
      <c r="E65" s="851">
        <v>3.3232999999999998E-4</v>
      </c>
      <c r="F65" s="852">
        <v>8.9829999999999999E-5</v>
      </c>
      <c r="G65" s="745">
        <v>4.2215999999999998E-4</v>
      </c>
      <c r="H65" s="748"/>
      <c r="I65" s="421"/>
      <c r="J65" s="456" t="s">
        <v>369</v>
      </c>
      <c r="K65" s="457" t="s">
        <v>369</v>
      </c>
      <c r="L65" s="446"/>
      <c r="M65" s="499"/>
      <c r="N65" s="861"/>
      <c r="O65" s="738"/>
    </row>
    <row r="66" spans="1:15" outlineLevel="1">
      <c r="A66" s="427"/>
      <c r="B66" s="905" t="s">
        <v>381</v>
      </c>
      <c r="C66" s="736" t="s">
        <v>159</v>
      </c>
      <c r="D66" s="421"/>
      <c r="E66" s="851">
        <v>7.9000000000000006E-7</v>
      </c>
      <c r="F66" s="852">
        <v>4.0790000000000001E-5</v>
      </c>
      <c r="G66" s="745">
        <v>4.1579999999999998E-5</v>
      </c>
      <c r="H66" s="748"/>
      <c r="I66" s="421"/>
      <c r="J66" s="456" t="s">
        <v>369</v>
      </c>
      <c r="K66" s="457" t="s">
        <v>369</v>
      </c>
      <c r="L66" s="446"/>
      <c r="M66" s="499"/>
      <c r="N66" s="494"/>
      <c r="O66" s="738"/>
    </row>
    <row r="67" spans="1:15" outlineLevel="1">
      <c r="A67" s="427"/>
      <c r="B67" s="907" t="s">
        <v>382</v>
      </c>
      <c r="C67" s="736"/>
      <c r="D67" s="491"/>
      <c r="E67" s="869"/>
      <c r="F67" s="870"/>
      <c r="G67" s="745"/>
      <c r="H67" s="748"/>
      <c r="I67" s="421"/>
      <c r="J67" s="456"/>
      <c r="K67" s="457"/>
      <c r="L67" s="446"/>
      <c r="M67" s="499"/>
      <c r="N67" s="861"/>
      <c r="O67" s="738"/>
    </row>
    <row r="68" spans="1:15" ht="15" customHeight="1">
      <c r="A68" s="427"/>
      <c r="B68" s="868" t="s">
        <v>383</v>
      </c>
      <c r="C68" s="740"/>
      <c r="D68" s="856"/>
      <c r="E68" s="507"/>
      <c r="F68" s="507"/>
      <c r="G68" s="508"/>
      <c r="H68" s="508"/>
      <c r="I68" s="508"/>
      <c r="J68" s="508"/>
      <c r="K68" s="508"/>
      <c r="L68" s="508"/>
      <c r="M68" s="508"/>
      <c r="N68" s="508"/>
      <c r="O68" s="747"/>
    </row>
    <row r="69" spans="1:15" outlineLevel="1">
      <c r="A69" s="427"/>
      <c r="B69" s="850" t="s">
        <v>99</v>
      </c>
      <c r="C69" s="524"/>
      <c r="D69" s="524"/>
      <c r="E69" s="524"/>
      <c r="F69" s="524"/>
      <c r="G69" s="524"/>
      <c r="H69" s="525"/>
      <c r="I69" s="524"/>
      <c r="J69" s="524"/>
      <c r="K69" s="524"/>
      <c r="L69" s="524"/>
      <c r="M69" s="525"/>
      <c r="N69" s="524"/>
      <c r="O69" s="735"/>
    </row>
    <row r="70" spans="1:15" outlineLevel="1">
      <c r="A70" s="427"/>
      <c r="B70" s="907" t="s">
        <v>384</v>
      </c>
      <c r="C70" s="736" t="s">
        <v>385</v>
      </c>
      <c r="D70" s="421">
        <v>1.3758000000000002E-4</v>
      </c>
      <c r="E70" s="851"/>
      <c r="F70" s="852">
        <v>3.3439999999999998E-5</v>
      </c>
      <c r="G70" s="745">
        <v>1.7102000000000003E-4</v>
      </c>
      <c r="H70" s="748"/>
      <c r="I70" s="421" t="s">
        <v>703</v>
      </c>
      <c r="J70" s="456"/>
      <c r="K70" s="457" t="s">
        <v>704</v>
      </c>
      <c r="L70" s="446"/>
      <c r="M70" s="499"/>
      <c r="N70" s="861"/>
      <c r="O70" s="738"/>
    </row>
    <row r="71" spans="1:15" outlineLevel="1">
      <c r="A71" s="427"/>
      <c r="B71" s="907" t="s">
        <v>386</v>
      </c>
      <c r="C71" s="736" t="s">
        <v>385</v>
      </c>
      <c r="D71" s="421">
        <v>1.6800414000000001E-4</v>
      </c>
      <c r="E71" s="851"/>
      <c r="F71" s="852">
        <v>4.0179999999999998E-5</v>
      </c>
      <c r="G71" s="745">
        <v>2.0818414000000002E-4</v>
      </c>
      <c r="H71" s="748"/>
      <c r="I71" s="421" t="s">
        <v>705</v>
      </c>
      <c r="J71" s="456"/>
      <c r="K71" s="457" t="s">
        <v>704</v>
      </c>
      <c r="L71" s="446"/>
      <c r="M71" s="499"/>
      <c r="N71" s="861"/>
      <c r="O71" s="738"/>
    </row>
    <row r="72" spans="1:15" outlineLevel="1">
      <c r="A72" s="427"/>
      <c r="B72" s="907" t="s">
        <v>387</v>
      </c>
      <c r="C72" s="736" t="s">
        <v>385</v>
      </c>
      <c r="D72" s="421">
        <v>2.0953414E-4</v>
      </c>
      <c r="E72" s="851"/>
      <c r="F72" s="852">
        <v>5.0590000000000002E-5</v>
      </c>
      <c r="G72" s="745">
        <v>2.6012414000000001E-4</v>
      </c>
      <c r="H72" s="748"/>
      <c r="I72" s="421" t="s">
        <v>706</v>
      </c>
      <c r="J72" s="456"/>
      <c r="K72" s="457" t="s">
        <v>704</v>
      </c>
      <c r="L72" s="446"/>
      <c r="M72" s="499"/>
      <c r="N72" s="494"/>
      <c r="O72" s="738"/>
    </row>
    <row r="73" spans="1:15" outlineLevel="1">
      <c r="A73" s="427"/>
      <c r="B73" s="907" t="s">
        <v>388</v>
      </c>
      <c r="C73" s="736" t="s">
        <v>385</v>
      </c>
      <c r="D73" s="421">
        <v>0.17082414000000001</v>
      </c>
      <c r="E73" s="851"/>
      <c r="F73" s="852">
        <v>4.104E-5</v>
      </c>
      <c r="G73" s="745">
        <v>0.17086518000000001</v>
      </c>
      <c r="H73" s="748"/>
      <c r="I73" s="421" t="s">
        <v>707</v>
      </c>
      <c r="J73" s="456"/>
      <c r="K73" s="457" t="s">
        <v>704</v>
      </c>
      <c r="L73" s="446"/>
      <c r="M73" s="499"/>
      <c r="N73" s="494"/>
      <c r="O73" s="738"/>
    </row>
    <row r="74" spans="1:15" outlineLevel="1">
      <c r="A74" s="427"/>
      <c r="B74" s="907" t="s">
        <v>389</v>
      </c>
      <c r="C74" s="736" t="s">
        <v>385</v>
      </c>
      <c r="D74" s="421">
        <v>1.4652E-4</v>
      </c>
      <c r="E74" s="851"/>
      <c r="F74" s="852">
        <v>4.1860000000000002E-5</v>
      </c>
      <c r="G74" s="745">
        <v>1.8838000000000001E-4</v>
      </c>
      <c r="H74" s="748"/>
      <c r="I74" s="421" t="s">
        <v>708</v>
      </c>
      <c r="J74" s="456"/>
      <c r="K74" s="457" t="s">
        <v>709</v>
      </c>
      <c r="L74" s="446"/>
      <c r="M74" s="499"/>
      <c r="N74" s="861"/>
      <c r="O74" s="738"/>
    </row>
    <row r="75" spans="1:15" outlineLevel="1">
      <c r="A75" s="427"/>
      <c r="B75" s="907" t="s">
        <v>390</v>
      </c>
      <c r="C75" s="736" t="s">
        <v>385</v>
      </c>
      <c r="D75" s="421">
        <v>1.8469999999999999E-4</v>
      </c>
      <c r="E75" s="851"/>
      <c r="F75" s="852">
        <v>5.2660000000000001E-5</v>
      </c>
      <c r="G75" s="745">
        <v>2.3735999999999999E-4</v>
      </c>
      <c r="H75" s="748"/>
      <c r="I75" s="421" t="s">
        <v>710</v>
      </c>
      <c r="J75" s="456"/>
      <c r="K75" s="457" t="s">
        <v>711</v>
      </c>
      <c r="L75" s="446"/>
      <c r="M75" s="499"/>
      <c r="N75" s="861"/>
      <c r="O75" s="738"/>
    </row>
    <row r="76" spans="1:15" outlineLevel="1">
      <c r="A76" s="427"/>
      <c r="B76" s="907" t="s">
        <v>391</v>
      </c>
      <c r="C76" s="736" t="s">
        <v>385</v>
      </c>
      <c r="D76" s="421">
        <v>2.7639E-4</v>
      </c>
      <c r="E76" s="851"/>
      <c r="F76" s="852">
        <v>7.832999999999999E-5</v>
      </c>
      <c r="G76" s="745">
        <v>3.5471999999999999E-4</v>
      </c>
      <c r="H76" s="748"/>
      <c r="I76" s="421" t="s">
        <v>712</v>
      </c>
      <c r="J76" s="456"/>
      <c r="K76" s="457" t="s">
        <v>713</v>
      </c>
      <c r="L76" s="446"/>
      <c r="M76" s="499"/>
      <c r="N76" s="861"/>
      <c r="O76" s="738"/>
    </row>
    <row r="77" spans="1:15" outlineLevel="1">
      <c r="A77" s="427"/>
      <c r="B77" s="907" t="s">
        <v>392</v>
      </c>
      <c r="C77" s="736" t="s">
        <v>385</v>
      </c>
      <c r="D77" s="421">
        <v>1.7047999999999998E-4</v>
      </c>
      <c r="E77" s="851"/>
      <c r="F77" s="852">
        <v>4.8849999999999995E-5</v>
      </c>
      <c r="G77" s="745">
        <v>2.1932999999999998E-4</v>
      </c>
      <c r="H77" s="748"/>
      <c r="I77" s="421" t="s">
        <v>714</v>
      </c>
      <c r="J77" s="456"/>
      <c r="K77" s="457" t="s">
        <v>715</v>
      </c>
      <c r="L77" s="446"/>
      <c r="M77" s="499"/>
      <c r="N77" s="861"/>
      <c r="O77" s="738"/>
    </row>
    <row r="78" spans="1:15" outlineLevel="1">
      <c r="A78" s="427"/>
      <c r="B78" s="907" t="s">
        <v>393</v>
      </c>
      <c r="C78" s="736" t="s">
        <v>385</v>
      </c>
      <c r="D78" s="421">
        <v>1.5803E-4</v>
      </c>
      <c r="E78" s="851"/>
      <c r="F78" s="852">
        <v>3.3500000000000001E-5</v>
      </c>
      <c r="G78" s="745">
        <v>1.9153E-4</v>
      </c>
      <c r="H78" s="748"/>
      <c r="I78" s="421" t="s">
        <v>716</v>
      </c>
      <c r="J78" s="456"/>
      <c r="K78" s="457" t="s">
        <v>717</v>
      </c>
      <c r="L78" s="446"/>
      <c r="M78" s="499"/>
      <c r="N78" s="861"/>
      <c r="O78" s="738"/>
    </row>
    <row r="79" spans="1:15" outlineLevel="1">
      <c r="A79" s="427"/>
      <c r="B79" s="907" t="s">
        <v>394</v>
      </c>
      <c r="C79" s="736" t="s">
        <v>385</v>
      </c>
      <c r="D79" s="421">
        <v>2.3578E-4</v>
      </c>
      <c r="E79" s="851"/>
      <c r="F79" s="852">
        <v>5.02E-5</v>
      </c>
      <c r="G79" s="745">
        <v>2.8598000000000002E-4</v>
      </c>
      <c r="H79" s="748"/>
      <c r="I79" s="421" t="s">
        <v>718</v>
      </c>
      <c r="J79" s="456"/>
      <c r="K79" s="457" t="s">
        <v>719</v>
      </c>
      <c r="L79" s="446"/>
      <c r="M79" s="499"/>
      <c r="N79" s="861"/>
      <c r="O79" s="738"/>
    </row>
    <row r="80" spans="1:15" outlineLevel="1">
      <c r="A80" s="427"/>
      <c r="B80" s="907" t="s">
        <v>395</v>
      </c>
      <c r="C80" s="736" t="s">
        <v>385</v>
      </c>
      <c r="D80" s="421">
        <v>1.7516999999999999E-4</v>
      </c>
      <c r="E80" s="851"/>
      <c r="F80" s="852">
        <v>3.718E-5</v>
      </c>
      <c r="G80" s="745">
        <v>2.1234999999999998E-4</v>
      </c>
      <c r="H80" s="748"/>
      <c r="I80" s="421" t="s">
        <v>720</v>
      </c>
      <c r="J80" s="456"/>
      <c r="K80" s="457" t="s">
        <v>721</v>
      </c>
      <c r="L80" s="446"/>
      <c r="M80" s="499"/>
      <c r="N80" s="861"/>
      <c r="O80" s="738"/>
    </row>
    <row r="81" spans="1:15" outlineLevel="1">
      <c r="A81" s="427"/>
      <c r="B81" s="907" t="s">
        <v>396</v>
      </c>
      <c r="C81" s="736" t="s">
        <v>385</v>
      </c>
      <c r="D81" s="421">
        <v>1.0331999999999999E-4</v>
      </c>
      <c r="E81" s="851"/>
      <c r="F81" s="852">
        <v>2.8080000000000002E-5</v>
      </c>
      <c r="G81" s="745">
        <v>1.314E-4</v>
      </c>
      <c r="H81" s="748"/>
      <c r="I81" s="421" t="s">
        <v>722</v>
      </c>
      <c r="J81" s="456"/>
      <c r="K81" s="457" t="s">
        <v>723</v>
      </c>
      <c r="L81" s="446"/>
      <c r="M81" s="499"/>
      <c r="N81" s="861"/>
      <c r="O81" s="738"/>
    </row>
    <row r="82" spans="1:15" outlineLevel="1">
      <c r="A82" s="427"/>
      <c r="B82" s="907" t="s">
        <v>397</v>
      </c>
      <c r="C82" s="736" t="s">
        <v>385</v>
      </c>
      <c r="D82" s="421">
        <v>1.0999E-4</v>
      </c>
      <c r="E82" s="851"/>
      <c r="F82" s="852">
        <v>2.8570000000000003E-5</v>
      </c>
      <c r="G82" s="745">
        <v>1.3856E-4</v>
      </c>
      <c r="H82" s="748"/>
      <c r="I82" s="421" t="s">
        <v>724</v>
      </c>
      <c r="J82" s="456"/>
      <c r="K82" s="457" t="s">
        <v>725</v>
      </c>
      <c r="L82" s="446"/>
      <c r="M82" s="499"/>
      <c r="N82" s="861"/>
      <c r="O82" s="738"/>
    </row>
    <row r="83" spans="1:15" outlineLevel="1">
      <c r="A83" s="427"/>
      <c r="B83" s="907" t="s">
        <v>398</v>
      </c>
      <c r="C83" s="736" t="s">
        <v>385</v>
      </c>
      <c r="D83" s="421">
        <v>1.5490999999999999E-4</v>
      </c>
      <c r="E83" s="851"/>
      <c r="F83" s="852">
        <v>3.8640000000000003E-5</v>
      </c>
      <c r="G83" s="745">
        <v>1.9354999999999999E-4</v>
      </c>
      <c r="H83" s="748"/>
      <c r="I83" s="421" t="s">
        <v>726</v>
      </c>
      <c r="J83" s="456"/>
      <c r="K83" s="457" t="s">
        <v>727</v>
      </c>
      <c r="L83" s="446"/>
      <c r="M83" s="499"/>
      <c r="N83" s="861"/>
      <c r="O83" s="738"/>
    </row>
    <row r="84" spans="1:15" outlineLevel="1">
      <c r="A84" s="427"/>
      <c r="B84" s="907" t="s">
        <v>399</v>
      </c>
      <c r="C84" s="736" t="s">
        <v>385</v>
      </c>
      <c r="D84" s="421">
        <v>2.4928999999999999E-4</v>
      </c>
      <c r="E84" s="851"/>
      <c r="F84" s="852">
        <v>3.1319999999999998E-5</v>
      </c>
      <c r="G84" s="745">
        <v>2.8060999999999998E-4</v>
      </c>
      <c r="H84" s="748"/>
      <c r="I84" s="421" t="s">
        <v>728</v>
      </c>
      <c r="J84" s="456"/>
      <c r="K84" s="457" t="s">
        <v>729</v>
      </c>
      <c r="L84" s="446"/>
      <c r="M84" s="499"/>
      <c r="N84" s="861"/>
      <c r="O84" s="738"/>
    </row>
    <row r="85" spans="1:15" outlineLevel="1">
      <c r="A85" s="427"/>
      <c r="B85" s="907" t="s">
        <v>400</v>
      </c>
      <c r="C85" s="736" t="s">
        <v>385</v>
      </c>
      <c r="D85" s="421">
        <v>2.2160000000000001E-5</v>
      </c>
      <c r="E85" s="851">
        <v>2.7840000000000001E-5</v>
      </c>
      <c r="F85" s="852">
        <v>1.7479999999999999E-5</v>
      </c>
      <c r="G85" s="745">
        <v>6.7479999999999998E-5</v>
      </c>
      <c r="H85" s="748"/>
      <c r="I85" s="421" t="s">
        <v>730</v>
      </c>
      <c r="J85" s="456" t="s">
        <v>731</v>
      </c>
      <c r="K85" s="457" t="s">
        <v>732</v>
      </c>
      <c r="L85" s="446"/>
      <c r="M85" s="499"/>
      <c r="N85" s="861"/>
      <c r="O85" s="738"/>
    </row>
    <row r="86" spans="1:15" outlineLevel="1">
      <c r="A86" s="427"/>
      <c r="B86" s="907" t="s">
        <v>401</v>
      </c>
      <c r="C86" s="736" t="s">
        <v>385</v>
      </c>
      <c r="D86" s="421">
        <v>6.4750000000000002E-5</v>
      </c>
      <c r="E86" s="851">
        <v>1.9429999999999999E-5</v>
      </c>
      <c r="F86" s="852">
        <v>2.6760000000000001E-5</v>
      </c>
      <c r="G86" s="745">
        <v>1.1093999999999999E-4</v>
      </c>
      <c r="H86" s="748"/>
      <c r="I86" s="421" t="s">
        <v>733</v>
      </c>
      <c r="J86" s="456" t="s">
        <v>734</v>
      </c>
      <c r="K86" s="457" t="s">
        <v>735</v>
      </c>
      <c r="L86" s="446"/>
      <c r="M86" s="499"/>
      <c r="N86" s="861"/>
      <c r="O86" s="738"/>
    </row>
    <row r="87" spans="1:15" outlineLevel="1">
      <c r="A87" s="427"/>
      <c r="B87" s="907" t="s">
        <v>402</v>
      </c>
      <c r="C87" s="736" t="s">
        <v>385</v>
      </c>
      <c r="D87" s="421">
        <v>7.4099999999999999E-5</v>
      </c>
      <c r="E87" s="851">
        <v>2.51E-5</v>
      </c>
      <c r="F87" s="852">
        <v>3.1040000000000001E-5</v>
      </c>
      <c r="G87" s="745">
        <v>1.3024E-4</v>
      </c>
      <c r="H87" s="748"/>
      <c r="I87" s="421" t="s">
        <v>736</v>
      </c>
      <c r="J87" s="456" t="s">
        <v>737</v>
      </c>
      <c r="K87" s="457" t="s">
        <v>738</v>
      </c>
      <c r="L87" s="446"/>
      <c r="M87" s="499"/>
      <c r="N87" s="494"/>
      <c r="O87" s="738"/>
    </row>
    <row r="88" spans="1:15" outlineLevel="1">
      <c r="A88" s="427"/>
      <c r="B88" s="907" t="s">
        <v>403</v>
      </c>
      <c r="C88" s="736" t="s">
        <v>385</v>
      </c>
      <c r="D88" s="421">
        <v>6.8399999999999996E-5</v>
      </c>
      <c r="E88" s="851">
        <v>2.298E-5</v>
      </c>
      <c r="F88" s="852">
        <v>4.757E-5</v>
      </c>
      <c r="G88" s="745">
        <v>1.3894999999999999E-4</v>
      </c>
      <c r="H88" s="748"/>
      <c r="I88" s="421" t="s">
        <v>739</v>
      </c>
      <c r="J88" s="456" t="s">
        <v>740</v>
      </c>
      <c r="K88" s="457" t="s">
        <v>741</v>
      </c>
      <c r="L88" s="446"/>
      <c r="M88" s="499"/>
      <c r="N88" s="494"/>
      <c r="O88" s="738"/>
    </row>
    <row r="89" spans="1:15" outlineLevel="1">
      <c r="A89" s="427"/>
      <c r="B89" s="907" t="s">
        <v>404</v>
      </c>
      <c r="C89" s="736" t="s">
        <v>385</v>
      </c>
      <c r="D89" s="421"/>
      <c r="E89" s="851">
        <v>4.0460000000000002E-5</v>
      </c>
      <c r="F89" s="852">
        <v>1.558E-5</v>
      </c>
      <c r="G89" s="745">
        <v>5.6039999999999999E-5</v>
      </c>
      <c r="H89" s="748"/>
      <c r="I89" s="421"/>
      <c r="J89" s="456" t="s">
        <v>742</v>
      </c>
      <c r="K89" s="457" t="s">
        <v>743</v>
      </c>
      <c r="L89" s="446"/>
      <c r="M89" s="499"/>
      <c r="N89" s="861"/>
      <c r="O89" s="738"/>
    </row>
    <row r="90" spans="1:15" outlineLevel="1">
      <c r="A90" s="427"/>
      <c r="B90" s="907" t="s">
        <v>405</v>
      </c>
      <c r="C90" s="736" t="s">
        <v>385</v>
      </c>
      <c r="D90" s="421"/>
      <c r="E90" s="851">
        <v>4.4690000000000001E-5</v>
      </c>
      <c r="F90" s="852">
        <v>1.7779999999999999E-5</v>
      </c>
      <c r="G90" s="745">
        <v>6.2470000000000003E-5</v>
      </c>
      <c r="H90" s="748"/>
      <c r="I90" s="421"/>
      <c r="J90" s="456" t="s">
        <v>744</v>
      </c>
      <c r="K90" s="457" t="s">
        <v>745</v>
      </c>
      <c r="L90" s="446"/>
      <c r="M90" s="499"/>
      <c r="N90" s="861"/>
      <c r="O90" s="738"/>
    </row>
    <row r="91" spans="1:15" outlineLevel="1">
      <c r="A91" s="427"/>
      <c r="B91" s="907" t="s">
        <v>406</v>
      </c>
      <c r="C91" s="736" t="s">
        <v>385</v>
      </c>
      <c r="D91" s="421"/>
      <c r="E91" s="851">
        <v>5.0840000000000001E-5</v>
      </c>
      <c r="F91" s="852">
        <v>2.0450000000000002E-5</v>
      </c>
      <c r="G91" s="745">
        <v>7.1290000000000004E-5</v>
      </c>
      <c r="H91" s="748"/>
      <c r="I91" s="421"/>
      <c r="J91" s="456" t="s">
        <v>746</v>
      </c>
      <c r="K91" s="457" t="s">
        <v>747</v>
      </c>
      <c r="L91" s="446"/>
      <c r="M91" s="499"/>
      <c r="N91" s="861"/>
      <c r="O91" s="738"/>
    </row>
    <row r="92" spans="1:15" outlineLevel="1">
      <c r="A92" s="427"/>
      <c r="B92" s="907" t="s">
        <v>407</v>
      </c>
      <c r="C92" s="736" t="s">
        <v>385</v>
      </c>
      <c r="D92" s="421">
        <v>0</v>
      </c>
      <c r="E92" s="851">
        <v>4.7089999999999998E-5</v>
      </c>
      <c r="F92" s="852">
        <v>1.857E-5</v>
      </c>
      <c r="G92" s="745">
        <v>6.5659999999999991E-5</v>
      </c>
      <c r="H92" s="748"/>
      <c r="I92" s="421" t="s">
        <v>748</v>
      </c>
      <c r="J92" s="456" t="s">
        <v>749</v>
      </c>
      <c r="K92" s="457" t="s">
        <v>750</v>
      </c>
      <c r="L92" s="446"/>
      <c r="M92" s="499"/>
      <c r="N92" s="861"/>
      <c r="O92" s="738"/>
    </row>
    <row r="93" spans="1:15" ht="14.25" customHeight="1" outlineLevel="1">
      <c r="A93" s="427"/>
      <c r="B93" s="907" t="s">
        <v>408</v>
      </c>
      <c r="C93" s="736" t="s">
        <v>385</v>
      </c>
      <c r="D93" s="421">
        <v>1.4189000000000001E-4</v>
      </c>
      <c r="E93" s="851"/>
      <c r="F93" s="852">
        <v>3.5680000000000004E-5</v>
      </c>
      <c r="G93" s="745">
        <v>1.7757000000000002E-4</v>
      </c>
      <c r="H93" s="748"/>
      <c r="I93" s="421" t="s">
        <v>751</v>
      </c>
      <c r="J93" s="456"/>
      <c r="K93" s="457" t="s">
        <v>752</v>
      </c>
      <c r="L93" s="446"/>
      <c r="M93" s="499"/>
      <c r="N93" s="861"/>
      <c r="O93" s="738"/>
    </row>
    <row r="94" spans="1:15" outlineLevel="1">
      <c r="A94" s="427"/>
      <c r="B94" s="907" t="s">
        <v>409</v>
      </c>
      <c r="C94" s="736" t="s">
        <v>385</v>
      </c>
      <c r="D94" s="421">
        <v>1.9687E-4</v>
      </c>
      <c r="E94" s="851"/>
      <c r="F94" s="852">
        <v>5.6030000000000004E-5</v>
      </c>
      <c r="G94" s="745">
        <v>2.5290000000000002E-4</v>
      </c>
      <c r="H94" s="748"/>
      <c r="I94" s="421" t="s">
        <v>753</v>
      </c>
      <c r="J94" s="456"/>
      <c r="K94" s="457" t="s">
        <v>754</v>
      </c>
      <c r="L94" s="446"/>
      <c r="M94" s="499"/>
      <c r="N94" s="861"/>
      <c r="O94" s="738"/>
    </row>
    <row r="95" spans="1:15" outlineLevel="1">
      <c r="A95" s="427"/>
      <c r="B95" s="907" t="s">
        <v>410</v>
      </c>
      <c r="C95" s="736" t="s">
        <v>385</v>
      </c>
      <c r="D95" s="421"/>
      <c r="E95" s="851">
        <v>3.3099999999999998E-5</v>
      </c>
      <c r="F95" s="852">
        <v>1.3329999999999999E-5</v>
      </c>
      <c r="G95" s="745">
        <v>4.6430000000000001E-5</v>
      </c>
      <c r="H95" s="748"/>
      <c r="I95" s="421"/>
      <c r="J95" s="456" t="s">
        <v>755</v>
      </c>
      <c r="K95" s="457" t="s">
        <v>756</v>
      </c>
      <c r="L95" s="446"/>
      <c r="M95" s="499"/>
      <c r="N95" s="861"/>
      <c r="O95" s="738"/>
    </row>
    <row r="96" spans="1:15" outlineLevel="1">
      <c r="A96" s="427"/>
      <c r="B96" s="907" t="s">
        <v>411</v>
      </c>
      <c r="C96" s="736" t="s">
        <v>385</v>
      </c>
      <c r="D96" s="421">
        <v>2.3156000000000001E-4</v>
      </c>
      <c r="E96" s="851"/>
      <c r="F96" s="852">
        <v>5.8959999999999998E-5</v>
      </c>
      <c r="G96" s="745">
        <v>2.9052E-4</v>
      </c>
      <c r="H96" s="748"/>
      <c r="I96" s="421" t="s">
        <v>757</v>
      </c>
      <c r="J96" s="456"/>
      <c r="K96" s="457" t="s">
        <v>758</v>
      </c>
      <c r="L96" s="446"/>
      <c r="M96" s="499"/>
      <c r="N96" s="861"/>
      <c r="O96" s="738"/>
    </row>
    <row r="97" spans="1:15" outlineLevel="1">
      <c r="A97" s="427"/>
      <c r="B97" s="907" t="s">
        <v>412</v>
      </c>
      <c r="C97" s="736" t="s">
        <v>385</v>
      </c>
      <c r="D97" s="421">
        <v>2.1332E-4</v>
      </c>
      <c r="E97" s="851"/>
      <c r="F97" s="852">
        <v>5.9009999999999999E-5</v>
      </c>
      <c r="G97" s="745">
        <v>2.7232999999999999E-4</v>
      </c>
      <c r="H97" s="748"/>
      <c r="I97" s="421" t="s">
        <v>759</v>
      </c>
      <c r="J97" s="456"/>
      <c r="K97" s="457" t="s">
        <v>760</v>
      </c>
      <c r="L97" s="446"/>
      <c r="M97" s="499"/>
      <c r="N97" s="861"/>
      <c r="O97" s="738"/>
    </row>
    <row r="98" spans="1:15" outlineLevel="1">
      <c r="A98" s="427"/>
      <c r="B98" s="907" t="s">
        <v>413</v>
      </c>
      <c r="C98" s="736" t="s">
        <v>385</v>
      </c>
      <c r="D98" s="421"/>
      <c r="E98" s="851">
        <v>5.7030000000000001E-5</v>
      </c>
      <c r="F98" s="852">
        <v>1.9449999999999998E-5</v>
      </c>
      <c r="G98" s="745">
        <v>7.648E-5</v>
      </c>
      <c r="H98" s="748"/>
      <c r="I98" s="421"/>
      <c r="J98" s="456" t="s">
        <v>761</v>
      </c>
      <c r="K98" s="457" t="s">
        <v>762</v>
      </c>
      <c r="L98" s="446"/>
      <c r="M98" s="499"/>
      <c r="N98" s="861"/>
      <c r="O98" s="738"/>
    </row>
    <row r="99" spans="1:15" outlineLevel="1">
      <c r="A99" s="427"/>
      <c r="B99" s="907" t="s">
        <v>414</v>
      </c>
      <c r="C99" s="736" t="s">
        <v>385</v>
      </c>
      <c r="D99" s="421">
        <v>4.9758000000000007E-4</v>
      </c>
      <c r="E99" s="851"/>
      <c r="F99" s="852">
        <v>1.166E-4</v>
      </c>
      <c r="G99" s="745">
        <v>6.1418000000000009E-4</v>
      </c>
      <c r="H99" s="748"/>
      <c r="I99" s="421" t="s">
        <v>763</v>
      </c>
      <c r="J99" s="456"/>
      <c r="K99" s="457" t="s">
        <v>764</v>
      </c>
      <c r="L99" s="446"/>
      <c r="M99" s="499"/>
      <c r="N99" s="494"/>
      <c r="O99" s="738"/>
    </row>
    <row r="100" spans="1:15" outlineLevel="1">
      <c r="A100" s="427"/>
      <c r="B100" s="907" t="s">
        <v>415</v>
      </c>
      <c r="C100" s="736" t="s">
        <v>385</v>
      </c>
      <c r="D100" s="421">
        <v>9.9336999999999993E-4</v>
      </c>
      <c r="E100" s="851"/>
      <c r="F100" s="852">
        <v>2.3227999999999999E-4</v>
      </c>
      <c r="G100" s="745">
        <v>1.22565E-3</v>
      </c>
      <c r="H100" s="748"/>
      <c r="I100" s="421" t="s">
        <v>765</v>
      </c>
      <c r="J100" s="459"/>
      <c r="K100" s="457" t="s">
        <v>766</v>
      </c>
      <c r="L100" s="460"/>
      <c r="M100" s="499"/>
      <c r="N100" s="908"/>
      <c r="O100" s="656"/>
    </row>
    <row r="101" spans="1:15" outlineLevel="1">
      <c r="A101" s="427"/>
      <c r="B101" s="907" t="s">
        <v>416</v>
      </c>
      <c r="C101" s="736" t="s">
        <v>385</v>
      </c>
      <c r="D101" s="421">
        <v>9.3003999999999992E-4</v>
      </c>
      <c r="E101" s="851"/>
      <c r="F101" s="852">
        <v>2.2106E-4</v>
      </c>
      <c r="G101" s="745">
        <v>1.1511E-3</v>
      </c>
      <c r="H101" s="657"/>
      <c r="I101" s="421" t="s">
        <v>767</v>
      </c>
      <c r="J101" s="459"/>
      <c r="K101" s="457" t="s">
        <v>768</v>
      </c>
      <c r="L101" s="460"/>
      <c r="M101" s="499"/>
      <c r="N101" s="497"/>
      <c r="O101" s="656"/>
    </row>
    <row r="102" spans="1:15" ht="15" outlineLevel="1" thickBot="1">
      <c r="A102" s="427"/>
      <c r="B102" s="122" t="s">
        <v>417</v>
      </c>
      <c r="C102" s="493"/>
      <c r="D102" s="421"/>
      <c r="E102" s="851"/>
      <c r="F102" s="852"/>
      <c r="G102" s="745">
        <f t="shared" ref="G102" si="2">SUM(D102:F102)</f>
        <v>0</v>
      </c>
      <c r="H102" s="475"/>
      <c r="I102" s="263"/>
      <c r="J102" s="266"/>
      <c r="K102" s="442"/>
      <c r="L102" s="422"/>
      <c r="M102" s="501"/>
      <c r="N102" s="498"/>
      <c r="O102" s="476"/>
    </row>
    <row r="103" spans="1:15" ht="33.75" customHeight="1">
      <c r="A103" s="427"/>
      <c r="B103" s="430" t="s">
        <v>38</v>
      </c>
      <c r="C103" s="431"/>
      <c r="D103" s="433"/>
      <c r="E103" s="433"/>
      <c r="F103" s="433"/>
      <c r="G103" s="434"/>
      <c r="H103" s="486"/>
      <c r="I103" s="444"/>
      <c r="J103" s="444"/>
      <c r="K103" s="487"/>
      <c r="L103" s="487"/>
      <c r="M103" s="487"/>
      <c r="N103" s="495"/>
      <c r="O103" s="488"/>
    </row>
    <row r="104" spans="1:15" outlineLevel="1">
      <c r="A104" s="427"/>
      <c r="B104" s="850" t="s">
        <v>99</v>
      </c>
      <c r="C104" s="524" t="s">
        <v>418</v>
      </c>
      <c r="D104" s="524"/>
      <c r="E104" s="524"/>
      <c r="F104" s="524"/>
      <c r="G104" s="524"/>
      <c r="H104" s="525"/>
      <c r="I104" s="524"/>
      <c r="J104" s="524"/>
      <c r="K104" s="524"/>
      <c r="L104" s="524"/>
      <c r="M104" s="525"/>
      <c r="N104" s="524"/>
      <c r="O104" s="735"/>
    </row>
    <row r="105" spans="1:15" outlineLevel="1">
      <c r="A105" s="429"/>
      <c r="B105" s="523" t="s">
        <v>145</v>
      </c>
      <c r="C105" s="749" t="s">
        <v>988</v>
      </c>
      <c r="D105" s="906">
        <v>2.5600000000000002E-3</v>
      </c>
      <c r="E105" s="851"/>
      <c r="F105" s="852"/>
      <c r="G105" s="745">
        <f>SUM(D105:F105)</f>
        <v>2.5600000000000002E-3</v>
      </c>
      <c r="H105" s="748"/>
      <c r="I105" s="421"/>
      <c r="J105" s="456"/>
      <c r="K105" s="457"/>
      <c r="L105" s="446"/>
      <c r="M105" s="499"/>
      <c r="N105" s="861"/>
      <c r="O105" s="738"/>
    </row>
    <row r="106" spans="1:15" outlineLevel="1">
      <c r="A106" s="429"/>
      <c r="B106" s="523" t="s">
        <v>420</v>
      </c>
      <c r="C106" s="749" t="s">
        <v>419</v>
      </c>
      <c r="D106" s="906"/>
      <c r="E106" s="851"/>
      <c r="F106" s="852"/>
      <c r="G106" s="745">
        <f t="shared" ref="G106:G111" si="3">SUM(D106:F106)</f>
        <v>0</v>
      </c>
      <c r="H106" s="748"/>
      <c r="I106" s="421"/>
      <c r="J106" s="456"/>
      <c r="K106" s="457"/>
      <c r="L106" s="446"/>
      <c r="M106" s="499"/>
      <c r="N106" s="861"/>
      <c r="O106" s="738"/>
    </row>
    <row r="107" spans="1:15" outlineLevel="1">
      <c r="A107" s="429"/>
      <c r="B107" s="523" t="s">
        <v>421</v>
      </c>
      <c r="C107" s="749" t="s">
        <v>419</v>
      </c>
      <c r="D107" s="906"/>
      <c r="E107" s="851"/>
      <c r="F107" s="852"/>
      <c r="G107" s="745">
        <f t="shared" si="3"/>
        <v>0</v>
      </c>
      <c r="H107" s="748"/>
      <c r="I107" s="421"/>
      <c r="J107" s="456"/>
      <c r="K107" s="457"/>
      <c r="L107" s="446"/>
      <c r="M107" s="499"/>
      <c r="N107" s="861"/>
      <c r="O107" s="738"/>
    </row>
    <row r="108" spans="1:15" outlineLevel="1">
      <c r="A108" s="429"/>
      <c r="B108" s="523" t="s">
        <v>422</v>
      </c>
      <c r="C108" s="749" t="s">
        <v>419</v>
      </c>
      <c r="D108" s="906"/>
      <c r="E108" s="851"/>
      <c r="F108" s="852"/>
      <c r="G108" s="745">
        <f t="shared" si="3"/>
        <v>0</v>
      </c>
      <c r="H108" s="748"/>
      <c r="I108" s="421"/>
      <c r="J108" s="456"/>
      <c r="K108" s="457"/>
      <c r="L108" s="446"/>
      <c r="M108" s="499"/>
      <c r="N108" s="861"/>
      <c r="O108" s="738"/>
    </row>
    <row r="109" spans="1:15" outlineLevel="1">
      <c r="A109" s="429"/>
      <c r="B109" s="523" t="s">
        <v>423</v>
      </c>
      <c r="C109" s="749" t="s">
        <v>419</v>
      </c>
      <c r="D109" s="906"/>
      <c r="E109" s="851"/>
      <c r="F109" s="852"/>
      <c r="G109" s="745">
        <f t="shared" si="3"/>
        <v>0</v>
      </c>
      <c r="H109" s="748"/>
      <c r="I109" s="421"/>
      <c r="J109" s="456"/>
      <c r="K109" s="457"/>
      <c r="L109" s="446"/>
      <c r="M109" s="499"/>
      <c r="N109" s="494"/>
      <c r="O109" s="738"/>
    </row>
    <row r="110" spans="1:15" outlineLevel="1">
      <c r="A110" s="429"/>
      <c r="B110" s="523" t="s">
        <v>424</v>
      </c>
      <c r="C110" s="749" t="s">
        <v>419</v>
      </c>
      <c r="D110" s="906"/>
      <c r="E110" s="851"/>
      <c r="F110" s="852"/>
      <c r="G110" s="745">
        <f t="shared" si="3"/>
        <v>0</v>
      </c>
      <c r="H110" s="748"/>
      <c r="I110" s="421"/>
      <c r="J110" s="456"/>
      <c r="K110" s="457"/>
      <c r="L110" s="446"/>
      <c r="M110" s="499"/>
      <c r="N110" s="861"/>
      <c r="O110" s="738"/>
    </row>
    <row r="111" spans="1:15" ht="15" outlineLevel="1" thickBot="1">
      <c r="A111" s="427"/>
      <c r="B111" s="126" t="s">
        <v>425</v>
      </c>
      <c r="C111" s="749" t="s">
        <v>419</v>
      </c>
      <c r="D111" s="264"/>
      <c r="E111" s="266"/>
      <c r="F111" s="127"/>
      <c r="G111" s="745">
        <f t="shared" si="3"/>
        <v>0</v>
      </c>
      <c r="H111" s="475"/>
      <c r="I111" s="263"/>
      <c r="J111" s="266"/>
      <c r="K111" s="442"/>
      <c r="L111" s="422"/>
      <c r="M111" s="499"/>
      <c r="N111" s="498"/>
      <c r="O111" s="476"/>
    </row>
    <row r="112" spans="1:15" ht="33.75" customHeight="1">
      <c r="A112" s="427"/>
      <c r="B112" s="430" t="s">
        <v>608</v>
      </c>
      <c r="C112" s="431"/>
      <c r="D112" s="433"/>
      <c r="E112" s="433"/>
      <c r="F112" s="433"/>
      <c r="G112" s="434"/>
      <c r="H112" s="486"/>
      <c r="I112" s="444"/>
      <c r="J112" s="444"/>
      <c r="K112" s="487"/>
      <c r="L112" s="487"/>
      <c r="M112" s="487"/>
      <c r="N112" s="495"/>
      <c r="O112" s="488"/>
    </row>
    <row r="113" spans="1:15" outlineLevel="1">
      <c r="A113" s="427"/>
      <c r="B113" s="850" t="s">
        <v>99</v>
      </c>
      <c r="C113" s="524"/>
      <c r="D113" s="524"/>
      <c r="E113" s="524"/>
      <c r="F113" s="524"/>
      <c r="G113" s="524"/>
      <c r="H113" s="525"/>
      <c r="I113" s="524"/>
      <c r="J113" s="524"/>
      <c r="K113" s="524"/>
      <c r="L113" s="524"/>
      <c r="M113" s="525"/>
      <c r="N113" s="524"/>
      <c r="O113" s="735"/>
    </row>
    <row r="114" spans="1:15" ht="15" customHeight="1" outlineLevel="1">
      <c r="A114" s="427"/>
      <c r="B114" s="905" t="s">
        <v>426</v>
      </c>
      <c r="C114" s="756" t="s">
        <v>427</v>
      </c>
      <c r="D114" s="909">
        <v>1.81</v>
      </c>
      <c r="E114" s="871"/>
      <c r="F114" s="875">
        <v>6.5000000000000002E-2</v>
      </c>
      <c r="G114" s="1000">
        <f t="shared" ref="G114:G117" si="4">SUM(D114:F114)</f>
        <v>1.875</v>
      </c>
      <c r="H114" s="998"/>
      <c r="I114" s="975" t="s">
        <v>769</v>
      </c>
      <c r="J114" s="993"/>
      <c r="K114" s="999" t="s">
        <v>770</v>
      </c>
      <c r="L114" s="994" t="s">
        <v>428</v>
      </c>
      <c r="M114" s="981"/>
      <c r="N114" s="996"/>
      <c r="O114" s="983"/>
    </row>
    <row r="115" spans="1:15" ht="15" customHeight="1" outlineLevel="1">
      <c r="A115" s="427"/>
      <c r="B115" s="905" t="s">
        <v>141</v>
      </c>
      <c r="C115" s="756" t="s">
        <v>427</v>
      </c>
      <c r="D115" s="909">
        <v>1.43</v>
      </c>
      <c r="E115" s="871"/>
      <c r="F115" s="875">
        <v>6.5900000000000004E-3</v>
      </c>
      <c r="G115" s="1000">
        <f t="shared" si="4"/>
        <v>1.43659</v>
      </c>
      <c r="H115" s="998"/>
      <c r="I115" s="975" t="s">
        <v>771</v>
      </c>
      <c r="J115" s="993"/>
      <c r="K115" s="999" t="s">
        <v>770</v>
      </c>
      <c r="L115" s="994" t="s">
        <v>428</v>
      </c>
      <c r="M115" s="981"/>
      <c r="N115" s="996"/>
      <c r="O115" s="983"/>
    </row>
    <row r="116" spans="1:15" ht="15" customHeight="1" outlineLevel="1">
      <c r="A116" s="427"/>
      <c r="B116" s="905" t="s">
        <v>429</v>
      </c>
      <c r="C116" s="756" t="s">
        <v>427</v>
      </c>
      <c r="D116" s="909">
        <v>3.9220000000000002</v>
      </c>
      <c r="E116" s="871"/>
      <c r="F116" s="875">
        <v>3.8869999999999995E-2</v>
      </c>
      <c r="G116" s="1000">
        <f t="shared" si="4"/>
        <v>3.9608700000000003</v>
      </c>
      <c r="H116" s="998"/>
      <c r="I116" s="975" t="s">
        <v>772</v>
      </c>
      <c r="J116" s="993"/>
      <c r="K116" s="999" t="s">
        <v>770</v>
      </c>
      <c r="L116" s="994" t="s">
        <v>428</v>
      </c>
      <c r="M116" s="981"/>
      <c r="N116" s="996"/>
      <c r="O116" s="983"/>
    </row>
    <row r="117" spans="1:15" ht="15" customHeight="1" outlineLevel="1">
      <c r="A117" s="427"/>
      <c r="B117" s="905" t="s">
        <v>142</v>
      </c>
      <c r="C117" s="756" t="s">
        <v>427</v>
      </c>
      <c r="D117" s="909">
        <v>2.0880000000000001</v>
      </c>
      <c r="E117" s="871"/>
      <c r="F117" s="875">
        <v>2.1849E-2</v>
      </c>
      <c r="G117" s="1000">
        <f t="shared" si="4"/>
        <v>2.1098490000000001</v>
      </c>
      <c r="H117" s="998"/>
      <c r="I117" s="975" t="s">
        <v>773</v>
      </c>
      <c r="J117" s="993"/>
      <c r="K117" s="999" t="s">
        <v>770</v>
      </c>
      <c r="L117" s="994" t="s">
        <v>428</v>
      </c>
      <c r="M117" s="981"/>
      <c r="N117" s="996"/>
      <c r="O117" s="983"/>
    </row>
    <row r="118" spans="1:15" ht="15" customHeight="1" outlineLevel="1">
      <c r="A118" s="427"/>
      <c r="B118" s="904" t="s">
        <v>774</v>
      </c>
      <c r="C118" s="756" t="s">
        <v>427</v>
      </c>
      <c r="D118" s="909">
        <v>3.1240000000000001</v>
      </c>
      <c r="E118" s="871"/>
      <c r="F118" s="875" t="s">
        <v>775</v>
      </c>
      <c r="G118" s="1000"/>
      <c r="H118" s="998"/>
      <c r="I118" s="975" t="s">
        <v>776</v>
      </c>
      <c r="J118" s="993"/>
      <c r="K118" s="999"/>
      <c r="L118" s="994"/>
      <c r="M118" s="981"/>
      <c r="N118" s="996"/>
      <c r="O118" s="983"/>
    </row>
    <row r="119" spans="1:15" ht="15" customHeight="1" outlineLevel="1">
      <c r="A119" s="427"/>
      <c r="B119" s="904" t="s">
        <v>777</v>
      </c>
      <c r="C119" s="756" t="s">
        <v>427</v>
      </c>
      <c r="D119" s="909">
        <v>2.1070000000000002</v>
      </c>
      <c r="E119" s="871"/>
      <c r="F119" s="875">
        <v>1.6109999999999999E-2</v>
      </c>
      <c r="G119" s="1000">
        <f>SUM(D119:F119)</f>
        <v>2.1231100000000001</v>
      </c>
      <c r="H119" s="998"/>
      <c r="I119" s="975" t="s">
        <v>778</v>
      </c>
      <c r="J119" s="993"/>
      <c r="K119" s="999" t="s">
        <v>770</v>
      </c>
      <c r="L119" s="994"/>
      <c r="M119" s="981"/>
      <c r="N119" s="996"/>
      <c r="O119" s="983"/>
    </row>
    <row r="120" spans="1:15" ht="15" customHeight="1" outlineLevel="1">
      <c r="A120" s="427"/>
      <c r="B120" s="904" t="s">
        <v>779</v>
      </c>
      <c r="C120" s="756" t="s">
        <v>427</v>
      </c>
      <c r="D120" s="909">
        <v>1.774</v>
      </c>
      <c r="E120" s="871"/>
      <c r="F120" s="875">
        <v>1.3186999999999999E-2</v>
      </c>
      <c r="G120" s="1000">
        <f t="shared" ref="G120" si="5">SUM(D120:F120)</f>
        <v>1.7871870000000001</v>
      </c>
      <c r="H120" s="998"/>
      <c r="I120" s="975" t="s">
        <v>780</v>
      </c>
      <c r="J120" s="993"/>
      <c r="K120" s="999" t="s">
        <v>770</v>
      </c>
      <c r="L120" s="994"/>
      <c r="M120" s="981"/>
      <c r="N120" s="996"/>
      <c r="O120" s="983"/>
    </row>
    <row r="121" spans="1:15" ht="15" customHeight="1" outlineLevel="1">
      <c r="A121" s="427"/>
      <c r="B121" s="904" t="s">
        <v>781</v>
      </c>
      <c r="C121" s="756" t="s">
        <v>427</v>
      </c>
      <c r="D121" s="909">
        <v>1.825</v>
      </c>
      <c r="E121" s="871"/>
      <c r="F121" s="875" t="s">
        <v>775</v>
      </c>
      <c r="G121" s="1000"/>
      <c r="H121" s="998"/>
      <c r="I121" s="975" t="s">
        <v>782</v>
      </c>
      <c r="J121" s="993"/>
      <c r="K121" s="999"/>
      <c r="L121" s="994"/>
      <c r="M121" s="981"/>
      <c r="N121" s="996"/>
      <c r="O121" s="983"/>
    </row>
    <row r="122" spans="1:15" ht="15" customHeight="1" outlineLevel="1">
      <c r="A122" s="427"/>
      <c r="B122" s="904" t="s">
        <v>783</v>
      </c>
      <c r="C122" s="756" t="s">
        <v>427</v>
      </c>
      <c r="D122" s="909">
        <v>3.1520000000000001</v>
      </c>
      <c r="E122" s="871"/>
      <c r="F122" s="875" t="s">
        <v>775</v>
      </c>
      <c r="G122" s="1000"/>
      <c r="H122" s="998"/>
      <c r="I122" s="975" t="s">
        <v>784</v>
      </c>
      <c r="J122" s="993"/>
      <c r="K122" s="999"/>
      <c r="L122" s="994"/>
      <c r="M122" s="981"/>
      <c r="N122" s="996"/>
      <c r="O122" s="983"/>
    </row>
    <row r="123" spans="1:15" ht="15" customHeight="1" outlineLevel="1">
      <c r="A123" s="427"/>
      <c r="B123" s="904" t="s">
        <v>785</v>
      </c>
      <c r="C123" s="756" t="s">
        <v>427</v>
      </c>
      <c r="D123" s="909">
        <v>3.9849999999999999</v>
      </c>
      <c r="E123" s="871"/>
      <c r="F123" s="875" t="s">
        <v>775</v>
      </c>
      <c r="G123" s="1000"/>
      <c r="H123" s="998"/>
      <c r="I123" s="975" t="s">
        <v>786</v>
      </c>
      <c r="J123" s="993"/>
      <c r="K123" s="999"/>
      <c r="L123" s="994"/>
      <c r="M123" s="981"/>
      <c r="N123" s="996"/>
      <c r="O123" s="983"/>
    </row>
    <row r="124" spans="1:15" ht="15" customHeight="1" outlineLevel="1" thickBot="1">
      <c r="A124" s="427"/>
      <c r="B124" s="904" t="s">
        <v>787</v>
      </c>
      <c r="C124" s="756" t="s">
        <v>427</v>
      </c>
      <c r="D124" s="975">
        <v>13.396000000000001</v>
      </c>
      <c r="E124" s="871"/>
      <c r="F124" s="1001" t="s">
        <v>775</v>
      </c>
      <c r="G124" s="1000"/>
      <c r="H124" s="985"/>
      <c r="I124" s="909" t="s">
        <v>788</v>
      </c>
      <c r="J124" s="874"/>
      <c r="K124" s="995"/>
      <c r="L124" s="997"/>
      <c r="M124" s="981"/>
      <c r="N124" s="1002"/>
      <c r="O124" s="1003"/>
    </row>
    <row r="125" spans="1:15" ht="15" customHeight="1" outlineLevel="1" thickBot="1">
      <c r="A125" s="427"/>
      <c r="B125" s="1004" t="s">
        <v>789</v>
      </c>
      <c r="C125" s="1005" t="s">
        <v>419</v>
      </c>
      <c r="D125" s="1006"/>
      <c r="E125" s="1007"/>
      <c r="F125" s="1008"/>
      <c r="G125" s="1009"/>
      <c r="H125" s="1010"/>
      <c r="I125" s="1011"/>
      <c r="J125" s="1007"/>
      <c r="K125" s="1012"/>
      <c r="L125" s="1013"/>
      <c r="M125" s="981"/>
      <c r="N125" s="1002"/>
      <c r="O125" s="1003"/>
    </row>
    <row r="126" spans="1:15" ht="33.75" customHeight="1">
      <c r="A126" s="427"/>
      <c r="B126" s="430" t="s">
        <v>430</v>
      </c>
      <c r="C126" s="431"/>
      <c r="D126" s="433"/>
      <c r="E126" s="433"/>
      <c r="F126" s="433"/>
      <c r="G126" s="434"/>
      <c r="H126" s="486"/>
      <c r="I126" s="444"/>
      <c r="J126" s="444"/>
      <c r="K126" s="487"/>
      <c r="L126" s="487"/>
      <c r="M126" s="487"/>
      <c r="N126" s="495"/>
      <c r="O126" s="488"/>
    </row>
    <row r="127" spans="1:15" outlineLevel="1">
      <c r="A127" s="427"/>
      <c r="B127" s="850" t="s">
        <v>99</v>
      </c>
      <c r="C127" s="524" t="s">
        <v>418</v>
      </c>
      <c r="D127" s="524"/>
      <c r="E127" s="524"/>
      <c r="F127" s="524"/>
      <c r="G127" s="524"/>
      <c r="H127" s="525"/>
      <c r="I127" s="524"/>
      <c r="J127" s="524"/>
      <c r="K127" s="524"/>
      <c r="L127" s="524"/>
      <c r="M127" s="525"/>
      <c r="N127" s="524"/>
      <c r="O127" s="735"/>
    </row>
    <row r="128" spans="1:15" outlineLevel="1">
      <c r="A128" s="427"/>
      <c r="B128" s="904" t="s">
        <v>949</v>
      </c>
      <c r="C128" s="751" t="s">
        <v>431</v>
      </c>
      <c r="D128" s="906"/>
      <c r="E128" s="851"/>
      <c r="F128" s="852">
        <f>1.955/1000</f>
        <v>1.9550000000000001E-3</v>
      </c>
      <c r="G128" s="745">
        <f t="shared" ref="G128" si="6">SUM(C128:F128)</f>
        <v>1.9550000000000001E-3</v>
      </c>
      <c r="H128" s="748"/>
      <c r="I128" s="1018"/>
      <c r="J128" s="456"/>
      <c r="K128" s="457" t="s">
        <v>952</v>
      </c>
      <c r="L128" s="446"/>
      <c r="M128" s="499"/>
      <c r="N128" s="861" t="s">
        <v>954</v>
      </c>
      <c r="O128" s="738"/>
    </row>
    <row r="129" spans="1:15" outlineLevel="1">
      <c r="A129" s="427"/>
      <c r="B129" s="904" t="s">
        <v>950</v>
      </c>
      <c r="C129" s="751" t="s">
        <v>431</v>
      </c>
      <c r="D129" s="906"/>
      <c r="E129" s="851"/>
      <c r="F129" s="852">
        <f>2.827/1000</f>
        <v>2.8270000000000001E-3</v>
      </c>
      <c r="G129" s="745">
        <f t="shared" ref="G129" si="7">SUM(C129:F129)</f>
        <v>2.8270000000000001E-3</v>
      </c>
      <c r="H129" s="748"/>
      <c r="I129" s="1018"/>
      <c r="J129" s="456"/>
      <c r="K129" s="457" t="s">
        <v>953</v>
      </c>
      <c r="L129" s="446"/>
      <c r="M129" s="499"/>
      <c r="N129" s="861" t="s">
        <v>951</v>
      </c>
      <c r="O129" s="738"/>
    </row>
    <row r="130" spans="1:15" outlineLevel="1">
      <c r="A130" s="427"/>
      <c r="B130" s="904" t="s">
        <v>1006</v>
      </c>
      <c r="C130" s="751" t="s">
        <v>431</v>
      </c>
      <c r="D130" s="906"/>
      <c r="E130" s="851"/>
      <c r="F130" s="852">
        <v>10</v>
      </c>
      <c r="G130" s="745">
        <f t="shared" ref="G130:G134" si="8">SUM(C130:F130)</f>
        <v>10</v>
      </c>
      <c r="H130" s="748"/>
      <c r="I130" s="1018"/>
      <c r="J130" s="456"/>
      <c r="K130" s="457" t="s">
        <v>849</v>
      </c>
      <c r="L130" s="446"/>
      <c r="M130" s="499"/>
      <c r="N130" s="861" t="s">
        <v>850</v>
      </c>
      <c r="O130" s="738"/>
    </row>
    <row r="131" spans="1:15" outlineLevel="1">
      <c r="A131" s="427"/>
      <c r="B131" s="904" t="s">
        <v>1007</v>
      </c>
      <c r="C131" s="751" t="s">
        <v>431</v>
      </c>
      <c r="D131" s="906"/>
      <c r="E131" s="851"/>
      <c r="F131" s="852">
        <v>0.52</v>
      </c>
      <c r="G131" s="745">
        <f t="shared" ref="G131" si="9">SUM(C131:F131)</f>
        <v>0.52</v>
      </c>
      <c r="H131" s="748"/>
      <c r="I131" s="1018"/>
      <c r="J131" s="456"/>
      <c r="K131" s="457" t="s">
        <v>849</v>
      </c>
      <c r="L131" s="446"/>
      <c r="M131" s="499"/>
      <c r="N131" s="861" t="s">
        <v>850</v>
      </c>
      <c r="O131" s="738"/>
    </row>
    <row r="132" spans="1:15" outlineLevel="1">
      <c r="A132" s="427"/>
      <c r="B132" s="904" t="s">
        <v>858</v>
      </c>
      <c r="C132" s="751" t="s">
        <v>431</v>
      </c>
      <c r="D132" s="906"/>
      <c r="E132" s="851"/>
      <c r="F132" s="852">
        <f>0.0812/1000</f>
        <v>8.1199999999999995E-5</v>
      </c>
      <c r="G132" s="745">
        <f t="shared" si="8"/>
        <v>8.1199999999999995E-5</v>
      </c>
      <c r="H132" s="748"/>
      <c r="I132" s="421"/>
      <c r="J132" s="456"/>
      <c r="K132" s="457" t="s">
        <v>860</v>
      </c>
      <c r="L132" s="446"/>
      <c r="M132" s="499"/>
      <c r="N132" s="861" t="s">
        <v>859</v>
      </c>
      <c r="O132" s="738"/>
    </row>
    <row r="133" spans="1:15" outlineLevel="1">
      <c r="A133" s="427"/>
      <c r="B133" s="904" t="s">
        <v>865</v>
      </c>
      <c r="C133" s="751" t="s">
        <v>431</v>
      </c>
      <c r="D133" s="906"/>
      <c r="E133" s="851"/>
      <c r="F133" s="852">
        <f>0.07301/1000</f>
        <v>7.3010000000000007E-5</v>
      </c>
      <c r="G133" s="745">
        <f t="shared" si="8"/>
        <v>7.3010000000000007E-5</v>
      </c>
      <c r="H133" s="748"/>
      <c r="I133" s="421"/>
      <c r="J133" s="456"/>
      <c r="K133" s="457" t="s">
        <v>864</v>
      </c>
      <c r="L133" s="446"/>
      <c r="M133" s="499"/>
      <c r="N133" s="861" t="s">
        <v>866</v>
      </c>
      <c r="O133" s="738"/>
    </row>
    <row r="134" spans="1:15" outlineLevel="1">
      <c r="A134" s="427"/>
      <c r="B134" s="904" t="s">
        <v>862</v>
      </c>
      <c r="C134" s="751" t="s">
        <v>431</v>
      </c>
      <c r="D134" s="906"/>
      <c r="E134" s="851"/>
      <c r="F134" s="852">
        <f>0.08278/1000</f>
        <v>8.2780000000000004E-5</v>
      </c>
      <c r="G134" s="745">
        <f t="shared" si="8"/>
        <v>8.2780000000000004E-5</v>
      </c>
      <c r="H134" s="748"/>
      <c r="I134" s="421"/>
      <c r="J134" s="456"/>
      <c r="K134" s="457" t="s">
        <v>861</v>
      </c>
      <c r="L134" s="446"/>
      <c r="M134" s="499"/>
      <c r="N134" s="861" t="s">
        <v>863</v>
      </c>
      <c r="O134" s="738"/>
    </row>
    <row r="135" spans="1:15" outlineLevel="1">
      <c r="A135" s="427"/>
      <c r="B135" s="904" t="s">
        <v>851</v>
      </c>
      <c r="C135" s="751" t="s">
        <v>431</v>
      </c>
      <c r="D135" s="906"/>
      <c r="E135" s="851"/>
      <c r="F135" s="852">
        <v>6.1199999999999997E-2</v>
      </c>
      <c r="G135" s="745">
        <f t="shared" ref="G135:G187" si="10">SUM(C135:F135)</f>
        <v>6.1199999999999997E-2</v>
      </c>
      <c r="H135" s="748"/>
      <c r="I135" s="421"/>
      <c r="J135" s="456"/>
      <c r="K135" s="457" t="s">
        <v>849</v>
      </c>
      <c r="L135" s="446"/>
      <c r="M135" s="499"/>
      <c r="N135" s="861" t="s">
        <v>850</v>
      </c>
      <c r="O135" s="738"/>
    </row>
    <row r="136" spans="1:15" outlineLevel="1">
      <c r="A136" s="427"/>
      <c r="B136" s="904" t="s">
        <v>931</v>
      </c>
      <c r="C136" s="751" t="s">
        <v>867</v>
      </c>
      <c r="D136" s="906"/>
      <c r="E136" s="851"/>
      <c r="F136" s="852">
        <f>250/1000</f>
        <v>0.25</v>
      </c>
      <c r="G136" s="745">
        <f t="shared" ref="G136" si="11">SUM(C136:F136)</f>
        <v>0.25</v>
      </c>
      <c r="H136" s="748"/>
      <c r="I136" s="421"/>
      <c r="J136" s="456"/>
      <c r="K136" s="457" t="s">
        <v>877</v>
      </c>
      <c r="L136" s="446"/>
      <c r="M136" s="499"/>
      <c r="N136" s="861" t="s">
        <v>876</v>
      </c>
      <c r="O136" s="738"/>
    </row>
    <row r="137" spans="1:15" outlineLevel="1">
      <c r="A137" s="427"/>
      <c r="B137" s="904" t="s">
        <v>932</v>
      </c>
      <c r="C137" s="751" t="s">
        <v>431</v>
      </c>
      <c r="D137" s="906"/>
      <c r="E137" s="851"/>
      <c r="F137" s="852">
        <f>(250/1000)/2</f>
        <v>0.125</v>
      </c>
      <c r="G137" s="745">
        <f t="shared" ref="G137" si="12">SUM(C137:F137)</f>
        <v>0.125</v>
      </c>
      <c r="H137" s="748"/>
      <c r="I137" s="421"/>
      <c r="J137" s="456"/>
      <c r="K137" s="457" t="s">
        <v>877</v>
      </c>
      <c r="L137" s="446"/>
      <c r="M137" s="499"/>
      <c r="N137" s="861" t="s">
        <v>876</v>
      </c>
      <c r="O137" s="738"/>
    </row>
    <row r="138" spans="1:15" outlineLevel="1">
      <c r="A138" s="427"/>
      <c r="B138" s="904" t="s">
        <v>933</v>
      </c>
      <c r="C138" s="751" t="s">
        <v>880</v>
      </c>
      <c r="D138" s="906"/>
      <c r="E138" s="851"/>
      <c r="F138" s="852">
        <f>21.8/1000</f>
        <v>2.18E-2</v>
      </c>
      <c r="G138" s="745">
        <f t="shared" si="10"/>
        <v>2.18E-2</v>
      </c>
      <c r="H138" s="748"/>
      <c r="I138" s="421"/>
      <c r="J138" s="456"/>
      <c r="K138" s="457" t="s">
        <v>878</v>
      </c>
      <c r="L138" s="446"/>
      <c r="M138" s="499"/>
      <c r="N138" s="861" t="s">
        <v>879</v>
      </c>
      <c r="O138" s="738"/>
    </row>
    <row r="139" spans="1:15" outlineLevel="1">
      <c r="A139" s="427"/>
      <c r="B139" s="904" t="s">
        <v>934</v>
      </c>
      <c r="C139" s="751" t="s">
        <v>431</v>
      </c>
      <c r="D139" s="906"/>
      <c r="E139" s="851"/>
      <c r="F139" s="852">
        <f>((21.8/1000)/179)*1000</f>
        <v>0.1217877094972067</v>
      </c>
      <c r="G139" s="745">
        <f t="shared" ref="G139" si="13">SUM(C139:F139)</f>
        <v>0.1217877094972067</v>
      </c>
      <c r="H139" s="748"/>
      <c r="I139" s="421"/>
      <c r="J139" s="456"/>
      <c r="K139" s="457" t="s">
        <v>878</v>
      </c>
      <c r="L139" s="446"/>
      <c r="M139" s="499"/>
      <c r="N139" s="861" t="s">
        <v>879</v>
      </c>
      <c r="O139" s="738"/>
    </row>
    <row r="140" spans="1:15" outlineLevel="1">
      <c r="A140" s="427"/>
      <c r="B140" s="904" t="s">
        <v>853</v>
      </c>
      <c r="C140" s="751" t="s">
        <v>431</v>
      </c>
      <c r="D140" s="906"/>
      <c r="E140" s="851"/>
      <c r="F140" s="852">
        <f>0.6354/1000</f>
        <v>6.3539999999999994E-4</v>
      </c>
      <c r="G140" s="745">
        <f t="shared" ref="G140" si="14">SUM(C140:F140)</f>
        <v>6.3539999999999994E-4</v>
      </c>
      <c r="H140" s="748"/>
      <c r="I140" s="421"/>
      <c r="J140" s="456"/>
      <c r="K140" s="457" t="s">
        <v>869</v>
      </c>
      <c r="L140" s="446"/>
      <c r="M140" s="499"/>
      <c r="N140" s="861" t="s">
        <v>868</v>
      </c>
      <c r="O140" s="738"/>
    </row>
    <row r="141" spans="1:15" outlineLevel="1">
      <c r="A141" s="427"/>
      <c r="B141" s="904" t="s">
        <v>935</v>
      </c>
      <c r="C141" s="751" t="s">
        <v>880</v>
      </c>
      <c r="D141" s="906"/>
      <c r="E141" s="851"/>
      <c r="F141" s="852">
        <f>16.1/1000</f>
        <v>1.61E-2</v>
      </c>
      <c r="G141" s="745">
        <f t="shared" si="10"/>
        <v>1.61E-2</v>
      </c>
      <c r="H141" s="748"/>
      <c r="I141" s="421"/>
      <c r="J141" s="456"/>
      <c r="K141" s="457" t="s">
        <v>882</v>
      </c>
      <c r="L141" s="446"/>
      <c r="M141" s="499"/>
      <c r="N141" s="861" t="s">
        <v>881</v>
      </c>
      <c r="O141" s="738"/>
    </row>
    <row r="142" spans="1:15" outlineLevel="1">
      <c r="A142" s="427"/>
      <c r="B142" s="904" t="s">
        <v>936</v>
      </c>
      <c r="C142" s="751" t="s">
        <v>431</v>
      </c>
      <c r="D142" s="906"/>
      <c r="E142" s="851"/>
      <c r="F142" s="852">
        <f>((16.1/1000)/45)*1000</f>
        <v>0.35777777777777775</v>
      </c>
      <c r="G142" s="745">
        <f t="shared" ref="G142" si="15">SUM(C142:F142)</f>
        <v>0.35777777777777775</v>
      </c>
      <c r="H142" s="748"/>
      <c r="I142" s="421"/>
      <c r="J142" s="456"/>
      <c r="K142" s="457" t="s">
        <v>882</v>
      </c>
      <c r="L142" s="446"/>
      <c r="M142" s="499"/>
      <c r="N142" s="861" t="s">
        <v>881</v>
      </c>
      <c r="O142" s="738"/>
    </row>
    <row r="143" spans="1:15" outlineLevel="1">
      <c r="A143" s="427"/>
      <c r="B143" s="904" t="s">
        <v>854</v>
      </c>
      <c r="C143" s="751" t="s">
        <v>431</v>
      </c>
      <c r="D143" s="906"/>
      <c r="E143" s="851"/>
      <c r="F143" s="852">
        <f>3.632/1000</f>
        <v>3.6320000000000002E-3</v>
      </c>
      <c r="G143" s="745">
        <f t="shared" si="10"/>
        <v>3.6320000000000002E-3</v>
      </c>
      <c r="H143" s="748"/>
      <c r="I143" s="421"/>
      <c r="J143" s="456"/>
      <c r="K143" s="457" t="s">
        <v>870</v>
      </c>
      <c r="L143" s="446"/>
      <c r="M143" s="499"/>
      <c r="N143" s="861" t="s">
        <v>871</v>
      </c>
      <c r="O143" s="738"/>
    </row>
    <row r="144" spans="1:15" outlineLevel="1">
      <c r="A144" s="427"/>
      <c r="B144" s="904" t="s">
        <v>852</v>
      </c>
      <c r="C144" s="751" t="s">
        <v>431</v>
      </c>
      <c r="D144" s="906"/>
      <c r="E144" s="851"/>
      <c r="F144" s="852">
        <v>1.79</v>
      </c>
      <c r="G144" s="745">
        <f t="shared" si="10"/>
        <v>1.79</v>
      </c>
      <c r="H144" s="748"/>
      <c r="I144" s="421"/>
      <c r="J144" s="456"/>
      <c r="K144" s="457" t="s">
        <v>849</v>
      </c>
      <c r="L144" s="446"/>
      <c r="M144" s="499"/>
      <c r="N144" s="861" t="s">
        <v>850</v>
      </c>
      <c r="O144" s="738"/>
    </row>
    <row r="145" spans="1:15" ht="25.5" outlineLevel="1">
      <c r="A145" s="427"/>
      <c r="B145" s="1064" t="s">
        <v>937</v>
      </c>
      <c r="C145" s="751" t="s">
        <v>880</v>
      </c>
      <c r="D145" s="906"/>
      <c r="E145" s="851"/>
      <c r="F145" s="852">
        <f>1.633/1000</f>
        <v>1.6329999999999999E-3</v>
      </c>
      <c r="G145" s="745">
        <f t="shared" si="10"/>
        <v>1.6329999999999999E-3</v>
      </c>
      <c r="H145" s="748"/>
      <c r="I145" s="421"/>
      <c r="J145" s="456"/>
      <c r="K145" s="457" t="s">
        <v>895</v>
      </c>
      <c r="L145" s="446"/>
      <c r="M145" s="499"/>
      <c r="N145" s="494" t="s">
        <v>897</v>
      </c>
      <c r="O145" s="738"/>
    </row>
    <row r="146" spans="1:15" ht="25.5" outlineLevel="1">
      <c r="A146" s="427"/>
      <c r="B146" s="1064" t="s">
        <v>938</v>
      </c>
      <c r="C146" s="751" t="s">
        <v>431</v>
      </c>
      <c r="D146" s="906"/>
      <c r="E146" s="851"/>
      <c r="F146" s="852">
        <f>((1.633/1000)/10)*1000</f>
        <v>0.16329999999999997</v>
      </c>
      <c r="G146" s="745">
        <f t="shared" ref="G146:G147" si="16">SUM(C146:F146)</f>
        <v>0.16329999999999997</v>
      </c>
      <c r="H146" s="748"/>
      <c r="I146" s="421"/>
      <c r="J146" s="456"/>
      <c r="K146" s="457" t="s">
        <v>895</v>
      </c>
      <c r="L146" s="446"/>
      <c r="M146" s="499"/>
      <c r="N146" s="494" t="s">
        <v>897</v>
      </c>
      <c r="O146" s="738"/>
    </row>
    <row r="147" spans="1:15" ht="25.5" outlineLevel="1">
      <c r="A147" s="427"/>
      <c r="B147" s="1064" t="s">
        <v>939</v>
      </c>
      <c r="C147" s="751" t="s">
        <v>880</v>
      </c>
      <c r="D147" s="906"/>
      <c r="E147" s="851"/>
      <c r="F147" s="852">
        <f>1.737/1000</f>
        <v>1.737E-3</v>
      </c>
      <c r="G147" s="745">
        <f t="shared" si="16"/>
        <v>1.737E-3</v>
      </c>
      <c r="H147" s="748"/>
      <c r="I147" s="421"/>
      <c r="J147" s="456"/>
      <c r="K147" s="457" t="s">
        <v>896</v>
      </c>
      <c r="L147" s="446"/>
      <c r="M147" s="499"/>
      <c r="N147" s="494" t="s">
        <v>898</v>
      </c>
      <c r="O147" s="738"/>
    </row>
    <row r="148" spans="1:15" ht="25.5" outlineLevel="1">
      <c r="A148" s="427"/>
      <c r="B148" s="1064" t="s">
        <v>940</v>
      </c>
      <c r="C148" s="751" t="s">
        <v>431</v>
      </c>
      <c r="D148" s="906"/>
      <c r="E148" s="851"/>
      <c r="F148" s="852">
        <f>((1.737/1000)/10)*1000</f>
        <v>0.17369999999999999</v>
      </c>
      <c r="G148" s="745">
        <f t="shared" ref="G148" si="17">SUM(C148:F148)</f>
        <v>0.17369999999999999</v>
      </c>
      <c r="H148" s="748"/>
      <c r="I148" s="421"/>
      <c r="J148" s="456"/>
      <c r="K148" s="457" t="s">
        <v>896</v>
      </c>
      <c r="L148" s="446"/>
      <c r="M148" s="499"/>
      <c r="N148" s="494" t="s">
        <v>898</v>
      </c>
      <c r="O148" s="738"/>
    </row>
    <row r="149" spans="1:15" outlineLevel="1">
      <c r="A149" s="427"/>
      <c r="B149" s="904" t="s">
        <v>903</v>
      </c>
      <c r="C149" s="751" t="s">
        <v>431</v>
      </c>
      <c r="D149" s="906"/>
      <c r="E149" s="851"/>
      <c r="F149" s="852">
        <v>7.5100000000000002E-3</v>
      </c>
      <c r="G149" s="745">
        <f>SUM(C149:F149)</f>
        <v>7.5100000000000002E-3</v>
      </c>
      <c r="H149" s="748"/>
      <c r="I149" s="421"/>
      <c r="J149" s="456"/>
      <c r="K149" s="457" t="s">
        <v>849</v>
      </c>
      <c r="L149" s="446"/>
      <c r="M149" s="499"/>
      <c r="N149" s="861" t="s">
        <v>850</v>
      </c>
      <c r="O149" s="738"/>
    </row>
    <row r="150" spans="1:15" outlineLevel="1">
      <c r="A150" s="427"/>
      <c r="B150" s="904" t="s">
        <v>941</v>
      </c>
      <c r="C150" s="751" t="s">
        <v>867</v>
      </c>
      <c r="D150" s="906"/>
      <c r="E150" s="851"/>
      <c r="F150" s="852">
        <f>3995/1000</f>
        <v>3.9950000000000001</v>
      </c>
      <c r="G150" s="745">
        <f t="shared" ref="G150" si="18">SUM(C150:F150)</f>
        <v>3.9950000000000001</v>
      </c>
      <c r="H150" s="748"/>
      <c r="I150" s="421"/>
      <c r="J150" s="456"/>
      <c r="K150" s="457" t="s">
        <v>899</v>
      </c>
      <c r="L150" s="446"/>
      <c r="M150" s="499"/>
      <c r="N150" s="494" t="s">
        <v>900</v>
      </c>
      <c r="O150" s="738"/>
    </row>
    <row r="151" spans="1:15" ht="13.9" customHeight="1" outlineLevel="1">
      <c r="A151" s="427"/>
      <c r="B151" s="904" t="s">
        <v>942</v>
      </c>
      <c r="C151" s="751" t="s">
        <v>431</v>
      </c>
      <c r="D151" s="906"/>
      <c r="E151" s="851"/>
      <c r="F151" s="852">
        <f>((3995/1000)/2500)*1000</f>
        <v>1.5980000000000001</v>
      </c>
      <c r="G151" s="745">
        <f t="shared" ref="G151:G152" si="19">SUM(C151:F151)</f>
        <v>1.5980000000000001</v>
      </c>
      <c r="H151" s="748"/>
      <c r="I151" s="421"/>
      <c r="J151" s="456"/>
      <c r="K151" s="457" t="s">
        <v>899</v>
      </c>
      <c r="L151" s="446"/>
      <c r="M151" s="499"/>
      <c r="N151" s="494" t="s">
        <v>900</v>
      </c>
      <c r="O151" s="738"/>
    </row>
    <row r="152" spans="1:15" ht="13.9" customHeight="1" outlineLevel="1">
      <c r="A152" s="427"/>
      <c r="B152" s="904" t="s">
        <v>975</v>
      </c>
      <c r="C152" s="751" t="s">
        <v>431</v>
      </c>
      <c r="D152" s="906"/>
      <c r="E152" s="851"/>
      <c r="F152" s="852">
        <f>(((139.6/1000)/739.2)*1000+((127.4/1000)/716.8)*1000+((104/1000)/481.6)*1000+((116/1000)/548.8)*1000+((178.7/1000)/660.8)*1000+((113.3/1000)/571)*1000)/6</f>
        <v>0.21045964917383783</v>
      </c>
      <c r="G152" s="745">
        <f t="shared" si="19"/>
        <v>0.21045964917383783</v>
      </c>
      <c r="H152" s="748"/>
      <c r="I152" s="421"/>
      <c r="J152" s="456"/>
      <c r="K152" s="457" t="s">
        <v>979</v>
      </c>
      <c r="L152" s="446"/>
      <c r="M152" s="499"/>
      <c r="N152" s="1075" t="s">
        <v>980</v>
      </c>
      <c r="O152" s="738"/>
    </row>
    <row r="153" spans="1:15" ht="13.9" customHeight="1" outlineLevel="1">
      <c r="A153" s="427"/>
      <c r="B153" s="904" t="s">
        <v>976</v>
      </c>
      <c r="C153" s="751" t="s">
        <v>867</v>
      </c>
      <c r="D153" s="906"/>
      <c r="E153" s="851"/>
      <c r="F153" s="852">
        <f>((139.6+127.4+104+116+178.7+113.3)/6)/1000</f>
        <v>0.12983333333333336</v>
      </c>
      <c r="G153" s="745">
        <f t="shared" ref="G153" si="20">SUM(C153:F153)</f>
        <v>0.12983333333333336</v>
      </c>
      <c r="H153" s="748"/>
      <c r="I153" s="421"/>
      <c r="J153" s="456"/>
      <c r="K153" s="457" t="s">
        <v>979</v>
      </c>
      <c r="L153" s="446"/>
      <c r="M153" s="499"/>
      <c r="N153" s="1075" t="s">
        <v>980</v>
      </c>
      <c r="O153" s="738"/>
    </row>
    <row r="154" spans="1:15" outlineLevel="1">
      <c r="A154" s="427"/>
      <c r="B154" s="904" t="s">
        <v>915</v>
      </c>
      <c r="C154" s="751" t="s">
        <v>867</v>
      </c>
      <c r="D154" s="906"/>
      <c r="E154" s="851"/>
      <c r="F154" s="852">
        <f>404.4/1000</f>
        <v>0.40439999999999998</v>
      </c>
      <c r="G154" s="745">
        <f t="shared" ref="G154" si="21">SUM(C154:F154)</f>
        <v>0.40439999999999998</v>
      </c>
      <c r="H154" s="748"/>
      <c r="I154" s="421"/>
      <c r="J154" s="456"/>
      <c r="K154" s="457" t="s">
        <v>920</v>
      </c>
      <c r="L154" s="446"/>
      <c r="M154" s="499"/>
      <c r="N154" s="861" t="s">
        <v>919</v>
      </c>
      <c r="O154" s="738"/>
    </row>
    <row r="155" spans="1:15" outlineLevel="1">
      <c r="A155" s="427"/>
      <c r="B155" s="904" t="s">
        <v>916</v>
      </c>
      <c r="C155" s="751" t="s">
        <v>431</v>
      </c>
      <c r="D155" s="906"/>
      <c r="E155" s="851"/>
      <c r="F155" s="852">
        <f>((404.4/1000)/1800)*1000</f>
        <v>0.22466666666666665</v>
      </c>
      <c r="G155" s="745">
        <f t="shared" ref="G155" si="22">SUM(C155:F155)</f>
        <v>0.22466666666666665</v>
      </c>
      <c r="H155" s="748"/>
      <c r="I155" s="421"/>
      <c r="J155" s="456"/>
      <c r="K155" s="457" t="s">
        <v>920</v>
      </c>
      <c r="L155" s="446"/>
      <c r="M155" s="499"/>
      <c r="N155" s="861" t="s">
        <v>919</v>
      </c>
      <c r="O155" s="738"/>
    </row>
    <row r="156" spans="1:15" outlineLevel="1">
      <c r="A156" s="427"/>
      <c r="B156" s="904" t="s">
        <v>872</v>
      </c>
      <c r="C156" s="751" t="s">
        <v>867</v>
      </c>
      <c r="D156" s="906"/>
      <c r="E156" s="851"/>
      <c r="F156" s="852">
        <f>302.6/1000</f>
        <v>0.30260000000000004</v>
      </c>
      <c r="G156" s="745">
        <f t="shared" si="10"/>
        <v>0.30260000000000004</v>
      </c>
      <c r="H156" s="748"/>
      <c r="I156" s="421"/>
      <c r="J156" s="456"/>
      <c r="K156" s="457" t="s">
        <v>875</v>
      </c>
      <c r="L156" s="446"/>
      <c r="M156" s="499"/>
      <c r="N156" s="861" t="s">
        <v>874</v>
      </c>
      <c r="O156" s="738"/>
    </row>
    <row r="157" spans="1:15" outlineLevel="1">
      <c r="A157" s="427"/>
      <c r="B157" s="904" t="s">
        <v>873</v>
      </c>
      <c r="C157" s="751" t="s">
        <v>431</v>
      </c>
      <c r="D157" s="906"/>
      <c r="E157" s="851"/>
      <c r="F157" s="852">
        <f>(302.6/1000)/2</f>
        <v>0.15130000000000002</v>
      </c>
      <c r="G157" s="745">
        <f t="shared" ref="G157" si="23">SUM(C157:F157)</f>
        <v>0.15130000000000002</v>
      </c>
      <c r="H157" s="748"/>
      <c r="I157" s="421"/>
      <c r="J157" s="456"/>
      <c r="K157" s="457" t="s">
        <v>875</v>
      </c>
      <c r="L157" s="446"/>
      <c r="M157" s="499"/>
      <c r="N157" s="861" t="s">
        <v>874</v>
      </c>
      <c r="O157" s="738"/>
    </row>
    <row r="158" spans="1:15" outlineLevel="1">
      <c r="A158" s="427"/>
      <c r="B158" s="904" t="s">
        <v>921</v>
      </c>
      <c r="C158" s="751" t="s">
        <v>867</v>
      </c>
      <c r="D158" s="906"/>
      <c r="E158" s="851"/>
      <c r="F158" s="852">
        <f>354.9/1000</f>
        <v>0.35489999999999999</v>
      </c>
      <c r="G158" s="745">
        <f t="shared" ref="G158:G159" si="24">SUM(C158:F158)</f>
        <v>0.35489999999999999</v>
      </c>
      <c r="H158" s="748"/>
      <c r="I158" s="421"/>
      <c r="J158" s="456"/>
      <c r="K158" s="457" t="s">
        <v>923</v>
      </c>
      <c r="L158" s="446"/>
      <c r="M158" s="499"/>
      <c r="N158" s="861" t="s">
        <v>924</v>
      </c>
      <c r="O158" s="738"/>
    </row>
    <row r="159" spans="1:15" outlineLevel="1">
      <c r="A159" s="427"/>
      <c r="B159" s="904" t="s">
        <v>922</v>
      </c>
      <c r="C159" s="751" t="s">
        <v>431</v>
      </c>
      <c r="D159" s="906"/>
      <c r="E159" s="851"/>
      <c r="F159" s="852">
        <f>((354.9/1000)/1800)*1000</f>
        <v>0.19716666666666666</v>
      </c>
      <c r="G159" s="745">
        <f t="shared" si="24"/>
        <v>0.19716666666666666</v>
      </c>
      <c r="H159" s="748"/>
      <c r="I159" s="421"/>
      <c r="J159" s="456"/>
      <c r="K159" s="457" t="s">
        <v>923</v>
      </c>
      <c r="L159" s="446"/>
      <c r="M159" s="499"/>
      <c r="N159" s="861" t="s">
        <v>924</v>
      </c>
      <c r="O159" s="738"/>
    </row>
    <row r="160" spans="1:15" outlineLevel="1">
      <c r="A160" s="427"/>
      <c r="B160" s="904" t="s">
        <v>917</v>
      </c>
      <c r="C160" s="751" t="s">
        <v>867</v>
      </c>
      <c r="D160" s="906"/>
      <c r="E160" s="851"/>
      <c r="F160" s="852">
        <f>182.3/1000</f>
        <v>0.18230000000000002</v>
      </c>
      <c r="G160" s="745">
        <f t="shared" ref="G160" si="25">SUM(C160:F160)</f>
        <v>0.18230000000000002</v>
      </c>
      <c r="H160" s="748"/>
      <c r="I160" s="421"/>
      <c r="J160" s="456"/>
      <c r="K160" s="457" t="s">
        <v>913</v>
      </c>
      <c r="L160" s="446"/>
      <c r="M160" s="499"/>
      <c r="N160" s="861" t="s">
        <v>914</v>
      </c>
      <c r="O160" s="738"/>
    </row>
    <row r="161" spans="1:15" outlineLevel="1">
      <c r="A161" s="427"/>
      <c r="B161" s="904" t="s">
        <v>918</v>
      </c>
      <c r="C161" s="751" t="s">
        <v>431</v>
      </c>
      <c r="D161" s="906"/>
      <c r="E161" s="851"/>
      <c r="F161" s="852">
        <f>((182.3/1000)/1800)*1000</f>
        <v>0.10127777777777779</v>
      </c>
      <c r="G161" s="745">
        <f t="shared" ref="G161" si="26">SUM(C161:F161)</f>
        <v>0.10127777777777779</v>
      </c>
      <c r="H161" s="748"/>
      <c r="I161" s="421"/>
      <c r="J161" s="456"/>
      <c r="K161" s="457" t="s">
        <v>913</v>
      </c>
      <c r="L161" s="446"/>
      <c r="M161" s="499"/>
      <c r="N161" s="861" t="s">
        <v>914</v>
      </c>
      <c r="O161" s="738"/>
    </row>
    <row r="162" spans="1:15" ht="13.15" customHeight="1" outlineLevel="1">
      <c r="A162" s="427"/>
      <c r="B162" s="904" t="s">
        <v>857</v>
      </c>
      <c r="C162" s="751" t="s">
        <v>431</v>
      </c>
      <c r="D162" s="906"/>
      <c r="E162" s="851"/>
      <c r="F162" s="852">
        <v>3.7</v>
      </c>
      <c r="G162" s="745">
        <f t="shared" si="10"/>
        <v>3.7</v>
      </c>
      <c r="H162" s="748"/>
      <c r="I162" s="421"/>
      <c r="J162" s="456"/>
      <c r="K162" s="457" t="s">
        <v>849</v>
      </c>
      <c r="L162" s="446"/>
      <c r="M162" s="499"/>
      <c r="N162" s="494" t="s">
        <v>850</v>
      </c>
      <c r="O162" s="738"/>
    </row>
    <row r="163" spans="1:15" outlineLevel="1">
      <c r="A163" s="427"/>
      <c r="B163" s="904" t="s">
        <v>901</v>
      </c>
      <c r="C163" s="751" t="s">
        <v>431</v>
      </c>
      <c r="D163" s="906"/>
      <c r="E163" s="851"/>
      <c r="F163" s="852">
        <v>6.66</v>
      </c>
      <c r="G163" s="745">
        <f t="shared" si="10"/>
        <v>6.66</v>
      </c>
      <c r="H163" s="748"/>
      <c r="I163" s="421"/>
      <c r="J163" s="456"/>
      <c r="K163" s="457" t="s">
        <v>849</v>
      </c>
      <c r="L163" s="446"/>
      <c r="M163" s="499"/>
      <c r="N163" s="494" t="s">
        <v>850</v>
      </c>
      <c r="O163" s="738"/>
    </row>
    <row r="164" spans="1:15" outlineLevel="1">
      <c r="A164" s="427"/>
      <c r="B164" s="904" t="s">
        <v>902</v>
      </c>
      <c r="C164" s="751" t="s">
        <v>431</v>
      </c>
      <c r="D164" s="906"/>
      <c r="E164" s="851"/>
      <c r="F164" s="852">
        <v>1.73</v>
      </c>
      <c r="G164" s="745">
        <f t="shared" ref="G164" si="27">SUM(C164:F164)</f>
        <v>1.73</v>
      </c>
      <c r="H164" s="748"/>
      <c r="I164" s="421"/>
      <c r="J164" s="456"/>
      <c r="K164" s="457" t="s">
        <v>849</v>
      </c>
      <c r="L164" s="446"/>
      <c r="M164" s="499"/>
      <c r="N164" s="494" t="s">
        <v>850</v>
      </c>
      <c r="O164" s="738"/>
    </row>
    <row r="165" spans="1:15" outlineLevel="1">
      <c r="A165" s="427"/>
      <c r="B165" s="904" t="s">
        <v>927</v>
      </c>
      <c r="C165" s="751" t="s">
        <v>867</v>
      </c>
      <c r="D165" s="906"/>
      <c r="E165" s="851"/>
      <c r="F165" s="852">
        <f>146/1000</f>
        <v>0.14599999999999999</v>
      </c>
      <c r="G165" s="745">
        <f t="shared" si="10"/>
        <v>0.14599999999999999</v>
      </c>
      <c r="H165" s="748"/>
      <c r="I165" s="421"/>
      <c r="J165" s="456"/>
      <c r="K165" s="457" t="s">
        <v>904</v>
      </c>
      <c r="L165" s="446"/>
      <c r="M165" s="499"/>
      <c r="N165" s="494" t="s">
        <v>906</v>
      </c>
      <c r="O165" s="738"/>
    </row>
    <row r="166" spans="1:15" outlineLevel="1">
      <c r="A166" s="427"/>
      <c r="B166" s="904" t="s">
        <v>929</v>
      </c>
      <c r="C166" s="751" t="s">
        <v>431</v>
      </c>
      <c r="D166" s="906"/>
      <c r="E166" s="851"/>
      <c r="F166" s="852">
        <f>((146/1000)/605)*1000</f>
        <v>0.24132231404958676</v>
      </c>
      <c r="G166" s="745">
        <f>SUM(C166:F166)</f>
        <v>0.24132231404958676</v>
      </c>
      <c r="H166" s="748"/>
      <c r="I166" s="421"/>
      <c r="J166" s="456"/>
      <c r="K166" s="457" t="s">
        <v>904</v>
      </c>
      <c r="L166" s="446"/>
      <c r="M166" s="499"/>
      <c r="N166" s="494" t="s">
        <v>906</v>
      </c>
      <c r="O166" s="738"/>
    </row>
    <row r="167" spans="1:15" outlineLevel="1">
      <c r="A167" s="427"/>
      <c r="B167" s="904" t="s">
        <v>928</v>
      </c>
      <c r="C167" s="751" t="s">
        <v>867</v>
      </c>
      <c r="D167" s="906"/>
      <c r="E167" s="851"/>
      <c r="F167" s="852">
        <f>113/1000</f>
        <v>0.113</v>
      </c>
      <c r="G167" s="745">
        <f t="shared" ref="G167" si="28">SUM(C167:F167)</f>
        <v>0.113</v>
      </c>
      <c r="H167" s="748"/>
      <c r="I167" s="421"/>
      <c r="J167" s="456"/>
      <c r="K167" s="457" t="s">
        <v>905</v>
      </c>
      <c r="L167" s="446"/>
      <c r="M167" s="499"/>
      <c r="N167" s="494" t="s">
        <v>907</v>
      </c>
      <c r="O167" s="738"/>
    </row>
    <row r="168" spans="1:15" outlineLevel="1">
      <c r="A168" s="427"/>
      <c r="B168" s="904" t="s">
        <v>930</v>
      </c>
      <c r="C168" s="751" t="s">
        <v>431</v>
      </c>
      <c r="D168" s="906"/>
      <c r="E168" s="851"/>
      <c r="F168" s="852">
        <f>((113/1000)/575)*1000</f>
        <v>0.1965217391304348</v>
      </c>
      <c r="G168" s="745">
        <f t="shared" ref="G168" si="29">SUM(C168:F168)</f>
        <v>0.1965217391304348</v>
      </c>
      <c r="H168" s="748"/>
      <c r="I168" s="421"/>
      <c r="J168" s="456"/>
      <c r="K168" s="457" t="s">
        <v>905</v>
      </c>
      <c r="L168" s="446"/>
      <c r="M168" s="499"/>
      <c r="N168" s="494" t="s">
        <v>907</v>
      </c>
      <c r="O168" s="738"/>
    </row>
    <row r="169" spans="1:15" outlineLevel="1">
      <c r="A169" s="427"/>
      <c r="B169" s="904" t="s">
        <v>888</v>
      </c>
      <c r="C169" s="751" t="s">
        <v>431</v>
      </c>
      <c r="D169" s="906"/>
      <c r="E169" s="851"/>
      <c r="F169" s="852">
        <f>(F170+F177)/2</f>
        <v>1.8223235160530082</v>
      </c>
      <c r="G169" s="745">
        <f t="shared" ref="G169:G184" si="30">SUM(C169:F169)</f>
        <v>1.8223235160530082</v>
      </c>
      <c r="H169" s="748"/>
      <c r="I169" s="421"/>
      <c r="J169" s="456"/>
      <c r="K169" s="457" t="s">
        <v>889</v>
      </c>
      <c r="L169" s="446"/>
      <c r="M169" s="499"/>
      <c r="N169" s="494"/>
      <c r="O169" s="738"/>
    </row>
    <row r="170" spans="1:15" ht="76.5" outlineLevel="1">
      <c r="A170" s="427"/>
      <c r="B170" s="904" t="s">
        <v>943</v>
      </c>
      <c r="C170" s="751" t="s">
        <v>431</v>
      </c>
      <c r="D170" s="906"/>
      <c r="E170" s="851"/>
      <c r="F170" s="852">
        <f>((((133/1000)/85)*1000)+(((69.89/1000)/46.25)*1000)+(((208/1000)/145)*1000)+(((40.02/1000)/26.25)*1000)+(((46.18/1000)/30)*1000))/5</f>
        <v>1.5148457076027058</v>
      </c>
      <c r="G170" s="745">
        <f t="shared" ref="G170" si="31">SUM(C170:F170)</f>
        <v>1.5148457076027058</v>
      </c>
      <c r="H170" s="748"/>
      <c r="I170" s="421"/>
      <c r="J170" s="456"/>
      <c r="K170" s="1019" t="s">
        <v>883</v>
      </c>
      <c r="L170" s="446"/>
      <c r="M170" s="499"/>
      <c r="N170" s="494" t="s">
        <v>884</v>
      </c>
      <c r="O170" s="738"/>
    </row>
    <row r="171" spans="1:15" outlineLevel="1">
      <c r="A171" s="427"/>
      <c r="B171" s="904" t="s">
        <v>908</v>
      </c>
      <c r="C171" s="751" t="s">
        <v>431</v>
      </c>
      <c r="D171" s="906"/>
      <c r="E171" s="851"/>
      <c r="F171" s="852">
        <v>0.62</v>
      </c>
      <c r="G171" s="745">
        <f t="shared" si="30"/>
        <v>0.62</v>
      </c>
      <c r="H171" s="748"/>
      <c r="I171" s="421"/>
      <c r="J171" s="456"/>
      <c r="K171" s="457" t="s">
        <v>849</v>
      </c>
      <c r="L171" s="446"/>
      <c r="M171" s="499"/>
      <c r="N171" s="494" t="s">
        <v>850</v>
      </c>
      <c r="O171" s="738"/>
    </row>
    <row r="172" spans="1:15" outlineLevel="1">
      <c r="A172" s="427"/>
      <c r="B172" s="904" t="s">
        <v>855</v>
      </c>
      <c r="C172" s="751" t="s">
        <v>867</v>
      </c>
      <c r="D172" s="906"/>
      <c r="E172" s="851"/>
      <c r="F172" s="852">
        <f>5.252/1000</f>
        <v>5.2519999999999997E-3</v>
      </c>
      <c r="G172" s="745">
        <f t="shared" si="30"/>
        <v>5.2519999999999997E-3</v>
      </c>
      <c r="H172" s="748"/>
      <c r="I172" s="421"/>
      <c r="J172" s="456"/>
      <c r="K172" s="457" t="s">
        <v>910</v>
      </c>
      <c r="L172" s="446"/>
      <c r="M172" s="499"/>
      <c r="N172" s="494" t="s">
        <v>909</v>
      </c>
      <c r="O172" s="738"/>
    </row>
    <row r="173" spans="1:15" outlineLevel="1">
      <c r="A173" s="427"/>
      <c r="B173" s="904" t="s">
        <v>855</v>
      </c>
      <c r="C173" s="751" t="s">
        <v>431</v>
      </c>
      <c r="D173" s="906"/>
      <c r="E173" s="851"/>
      <c r="F173" s="852">
        <f>((5.252/1000)/400)*1000</f>
        <v>1.3129999999999999E-2</v>
      </c>
      <c r="G173" s="745">
        <f t="shared" ref="G173" si="32">SUM(C173:F173)</f>
        <v>1.3129999999999999E-2</v>
      </c>
      <c r="H173" s="748"/>
      <c r="I173" s="421"/>
      <c r="J173" s="456"/>
      <c r="K173" s="457" t="s">
        <v>910</v>
      </c>
      <c r="L173" s="446"/>
      <c r="M173" s="499"/>
      <c r="N173" s="1074" t="s">
        <v>909</v>
      </c>
      <c r="O173" s="738"/>
    </row>
    <row r="174" spans="1:15" outlineLevel="1">
      <c r="A174" s="427"/>
      <c r="B174" s="904" t="s">
        <v>946</v>
      </c>
      <c r="C174" s="751" t="s">
        <v>431</v>
      </c>
      <c r="D174" s="906"/>
      <c r="E174" s="851"/>
      <c r="F174" s="852">
        <f>2.86/1000</f>
        <v>2.8599999999999997E-3</v>
      </c>
      <c r="G174" s="745">
        <f t="shared" ref="G174" si="33">SUM(C174:F174)</f>
        <v>2.8599999999999997E-3</v>
      </c>
      <c r="H174" s="748"/>
      <c r="I174" s="421"/>
      <c r="J174" s="456"/>
      <c r="K174" s="457" t="s">
        <v>947</v>
      </c>
      <c r="L174" s="446"/>
      <c r="M174" s="499"/>
      <c r="N174" s="494" t="s">
        <v>948</v>
      </c>
      <c r="O174" s="738"/>
    </row>
    <row r="175" spans="1:15" outlineLevel="1">
      <c r="A175" s="427"/>
      <c r="B175" s="904" t="s">
        <v>977</v>
      </c>
      <c r="C175" s="751" t="s">
        <v>431</v>
      </c>
      <c r="D175" s="906"/>
      <c r="E175" s="851"/>
      <c r="F175" s="1073">
        <f>((150.9/1000)/490.6)*1000</f>
        <v>0.30758255197717083</v>
      </c>
      <c r="G175" s="745">
        <f t="shared" ref="G175" si="34">SUM(C175:F175)</f>
        <v>0.30758255197717083</v>
      </c>
      <c r="H175" s="748"/>
      <c r="I175" s="421"/>
      <c r="J175" s="456"/>
      <c r="K175" s="457" t="s">
        <v>974</v>
      </c>
      <c r="L175" s="446"/>
      <c r="M175" s="499"/>
      <c r="N175" s="494" t="s">
        <v>973</v>
      </c>
      <c r="O175" s="738"/>
    </row>
    <row r="176" spans="1:15" outlineLevel="1">
      <c r="A176" s="427"/>
      <c r="B176" s="904" t="s">
        <v>978</v>
      </c>
      <c r="C176" s="751" t="s">
        <v>867</v>
      </c>
      <c r="D176" s="906"/>
      <c r="E176" s="851"/>
      <c r="F176" s="852">
        <f>150.9/1000</f>
        <v>0.15090000000000001</v>
      </c>
      <c r="G176" s="745">
        <f t="shared" ref="G176" si="35">SUM(C176:F176)</f>
        <v>0.15090000000000001</v>
      </c>
      <c r="H176" s="748"/>
      <c r="I176" s="421"/>
      <c r="J176" s="456"/>
      <c r="K176" s="457" t="s">
        <v>974</v>
      </c>
      <c r="L176" s="446"/>
      <c r="M176" s="499"/>
      <c r="N176" s="494" t="s">
        <v>973</v>
      </c>
      <c r="O176" s="738"/>
    </row>
    <row r="177" spans="1:15" outlineLevel="1">
      <c r="A177" s="427"/>
      <c r="B177" s="904" t="s">
        <v>885</v>
      </c>
      <c r="C177" s="751" t="s">
        <v>431</v>
      </c>
      <c r="D177" s="906"/>
      <c r="E177" s="851"/>
      <c r="F177" s="852">
        <f>((321.6/1000)/151)*1000</f>
        <v>2.1298013245033109</v>
      </c>
      <c r="G177" s="745">
        <f t="shared" ref="G177" si="36">SUM(C177:F177)</f>
        <v>2.1298013245033109</v>
      </c>
      <c r="H177" s="748"/>
      <c r="I177" s="421"/>
      <c r="J177" s="456"/>
      <c r="K177" s="457" t="s">
        <v>886</v>
      </c>
      <c r="L177" s="446"/>
      <c r="M177" s="499"/>
      <c r="N177" s="494" t="s">
        <v>887</v>
      </c>
      <c r="O177" s="738"/>
    </row>
    <row r="178" spans="1:15" outlineLevel="1">
      <c r="A178" s="427"/>
      <c r="B178" s="904" t="s">
        <v>963</v>
      </c>
      <c r="C178" s="751" t="s">
        <v>431</v>
      </c>
      <c r="D178" s="906"/>
      <c r="E178" s="851"/>
      <c r="F178" s="852">
        <f>0.7937/1000</f>
        <v>7.9369999999999994E-4</v>
      </c>
      <c r="G178" s="745">
        <f t="shared" si="30"/>
        <v>7.9369999999999994E-4</v>
      </c>
      <c r="H178" s="748"/>
      <c r="I178" s="421"/>
      <c r="J178" s="456"/>
      <c r="K178" s="457" t="s">
        <v>964</v>
      </c>
      <c r="L178" s="446"/>
      <c r="M178" s="499"/>
      <c r="N178" s="494" t="s">
        <v>965</v>
      </c>
      <c r="O178" s="738"/>
    </row>
    <row r="179" spans="1:15" outlineLevel="1">
      <c r="A179" s="427"/>
      <c r="B179" s="904" t="s">
        <v>966</v>
      </c>
      <c r="C179" s="751" t="s">
        <v>431</v>
      </c>
      <c r="D179" s="906"/>
      <c r="E179" s="851"/>
      <c r="F179" s="852">
        <f>0.3862/1000</f>
        <v>3.8620000000000001E-4</v>
      </c>
      <c r="G179" s="745">
        <f t="shared" ref="G179" si="37">SUM(C179:F179)</f>
        <v>3.8620000000000001E-4</v>
      </c>
      <c r="H179" s="748"/>
      <c r="I179" s="421"/>
      <c r="J179" s="456"/>
      <c r="K179" s="457" t="s">
        <v>967</v>
      </c>
      <c r="L179" s="446"/>
      <c r="M179" s="499"/>
      <c r="N179" s="494" t="s">
        <v>968</v>
      </c>
      <c r="O179" s="738"/>
    </row>
    <row r="180" spans="1:15" outlineLevel="1">
      <c r="A180" s="427"/>
      <c r="B180" s="904" t="s">
        <v>890</v>
      </c>
      <c r="C180" s="751" t="s">
        <v>431</v>
      </c>
      <c r="D180" s="906"/>
      <c r="E180" s="851"/>
      <c r="F180" s="852">
        <f>0.1823/1000</f>
        <v>1.8229999999999999E-4</v>
      </c>
      <c r="G180" s="745">
        <f t="shared" ref="G180" si="38">SUM(C180:F180)</f>
        <v>1.8229999999999999E-4</v>
      </c>
      <c r="H180" s="748"/>
      <c r="I180" s="421"/>
      <c r="J180" s="456"/>
      <c r="K180" s="457" t="s">
        <v>891</v>
      </c>
      <c r="L180" s="446"/>
      <c r="M180" s="499"/>
      <c r="N180" s="494" t="s">
        <v>892</v>
      </c>
      <c r="O180" s="738"/>
    </row>
    <row r="181" spans="1:15" outlineLevel="1">
      <c r="A181" s="427"/>
      <c r="B181" s="904" t="s">
        <v>890</v>
      </c>
      <c r="C181" s="751" t="s">
        <v>431</v>
      </c>
      <c r="D181" s="906"/>
      <c r="E181" s="851"/>
      <c r="F181" s="852">
        <f>0.1823/1000</f>
        <v>1.8229999999999999E-4</v>
      </c>
      <c r="G181" s="745">
        <f t="shared" si="30"/>
        <v>1.8229999999999999E-4</v>
      </c>
      <c r="H181" s="748"/>
      <c r="I181" s="421"/>
      <c r="J181" s="456"/>
      <c r="K181" s="457" t="s">
        <v>891</v>
      </c>
      <c r="L181" s="446"/>
      <c r="M181" s="499"/>
      <c r="N181" s="494" t="s">
        <v>892</v>
      </c>
      <c r="O181" s="738"/>
    </row>
    <row r="182" spans="1:15" outlineLevel="1">
      <c r="A182" s="427"/>
      <c r="B182" s="904" t="s">
        <v>925</v>
      </c>
      <c r="C182" s="751" t="s">
        <v>867</v>
      </c>
      <c r="D182" s="906"/>
      <c r="E182" s="851"/>
      <c r="F182" s="852">
        <f>311.3/1000</f>
        <v>0.31130000000000002</v>
      </c>
      <c r="G182" s="745">
        <f t="shared" si="30"/>
        <v>0.31130000000000002</v>
      </c>
      <c r="H182" s="748"/>
      <c r="I182" s="421"/>
      <c r="J182" s="456"/>
      <c r="K182" s="457" t="s">
        <v>893</v>
      </c>
      <c r="L182" s="446"/>
      <c r="M182" s="499"/>
      <c r="N182" s="494" t="s">
        <v>894</v>
      </c>
      <c r="O182" s="738"/>
    </row>
    <row r="183" spans="1:15" outlineLevel="1">
      <c r="A183" s="427"/>
      <c r="B183" s="904" t="s">
        <v>926</v>
      </c>
      <c r="C183" s="751" t="s">
        <v>431</v>
      </c>
      <c r="D183" s="906"/>
      <c r="E183" s="851"/>
      <c r="F183" s="852">
        <f>((311.3/1000)/2000)*1000</f>
        <v>0.15565000000000001</v>
      </c>
      <c r="G183" s="745">
        <f t="shared" si="30"/>
        <v>0.15565000000000001</v>
      </c>
      <c r="H183" s="748"/>
      <c r="I183" s="421"/>
      <c r="J183" s="456"/>
      <c r="K183" s="457" t="s">
        <v>893</v>
      </c>
      <c r="L183" s="446"/>
      <c r="M183" s="499"/>
      <c r="N183" s="494" t="s">
        <v>894</v>
      </c>
      <c r="O183" s="738"/>
    </row>
    <row r="184" spans="1:15" outlineLevel="1">
      <c r="A184" s="427"/>
      <c r="B184" s="904"/>
      <c r="C184" s="751"/>
      <c r="D184" s="906"/>
      <c r="E184" s="851"/>
      <c r="F184" s="852"/>
      <c r="G184" s="745">
        <f t="shared" si="30"/>
        <v>0</v>
      </c>
      <c r="H184" s="748"/>
      <c r="I184" s="421"/>
      <c r="J184" s="456"/>
      <c r="K184" s="457"/>
      <c r="L184" s="446"/>
      <c r="M184" s="499"/>
      <c r="N184" s="494"/>
      <c r="O184" s="738"/>
    </row>
    <row r="185" spans="1:15" outlineLevel="1">
      <c r="A185" s="427"/>
      <c r="B185" s="904"/>
      <c r="C185" s="751"/>
      <c r="D185" s="906"/>
      <c r="E185" s="851"/>
      <c r="F185" s="852"/>
      <c r="G185" s="745">
        <f t="shared" ref="G185:G186" si="39">SUM(C185:F185)</f>
        <v>0</v>
      </c>
      <c r="H185" s="748"/>
      <c r="I185" s="421"/>
      <c r="J185" s="456"/>
      <c r="K185" s="457"/>
      <c r="L185" s="446"/>
      <c r="M185" s="499"/>
      <c r="N185" s="861"/>
      <c r="O185" s="738"/>
    </row>
    <row r="186" spans="1:15" outlineLevel="1">
      <c r="A186" s="427"/>
      <c r="B186" s="904"/>
      <c r="C186" s="751"/>
      <c r="D186" s="906"/>
      <c r="E186" s="851"/>
      <c r="F186" s="852"/>
      <c r="G186" s="745">
        <f t="shared" si="39"/>
        <v>0</v>
      </c>
      <c r="H186" s="748"/>
      <c r="I186" s="421"/>
      <c r="J186" s="456"/>
      <c r="K186" s="457"/>
      <c r="L186" s="446"/>
      <c r="M186" s="499"/>
      <c r="N186" s="861"/>
      <c r="O186" s="738"/>
    </row>
    <row r="187" spans="1:15" ht="15" outlineLevel="1" thickBot="1">
      <c r="A187" s="427"/>
      <c r="B187" s="1004" t="s">
        <v>790</v>
      </c>
      <c r="C187" s="1014" t="s">
        <v>419</v>
      </c>
      <c r="D187" s="906"/>
      <c r="E187" s="851"/>
      <c r="F187" s="852"/>
      <c r="G187" s="745">
        <f t="shared" si="10"/>
        <v>0</v>
      </c>
      <c r="H187" s="748"/>
      <c r="I187" s="421"/>
      <c r="J187" s="456"/>
      <c r="K187" s="457"/>
      <c r="L187" s="446"/>
      <c r="M187" s="499"/>
      <c r="N187" s="494"/>
      <c r="O187" s="738"/>
    </row>
    <row r="188" spans="1:15" ht="33.75" customHeight="1">
      <c r="A188" s="427"/>
      <c r="B188" s="430" t="s">
        <v>174</v>
      </c>
      <c r="C188" s="431"/>
      <c r="D188" s="433"/>
      <c r="E188" s="433"/>
      <c r="F188" s="433"/>
      <c r="G188" s="434"/>
      <c r="H188" s="486"/>
      <c r="I188" s="444"/>
      <c r="J188" s="444"/>
      <c r="K188" s="487"/>
      <c r="L188" s="487"/>
      <c r="M188" s="487"/>
      <c r="N188" s="495"/>
      <c r="O188" s="488"/>
    </row>
    <row r="189" spans="1:15" outlineLevel="1">
      <c r="A189" s="427"/>
      <c r="B189" s="850" t="s">
        <v>99</v>
      </c>
      <c r="C189" s="524"/>
      <c r="D189" s="524"/>
      <c r="E189" s="524"/>
      <c r="F189" s="524"/>
      <c r="G189" s="524"/>
      <c r="H189" s="525"/>
      <c r="I189" s="524"/>
      <c r="J189" s="524"/>
      <c r="K189" s="524"/>
      <c r="L189" s="524"/>
      <c r="M189" s="525"/>
      <c r="N189" s="524"/>
      <c r="O189" s="735"/>
    </row>
    <row r="190" spans="1:15" ht="15" customHeight="1" outlineLevel="1">
      <c r="A190" s="427"/>
      <c r="B190" s="1015" t="s">
        <v>432</v>
      </c>
      <c r="C190" s="1131" t="s">
        <v>419</v>
      </c>
      <c r="D190" s="906"/>
      <c r="E190" s="871"/>
      <c r="F190" s="852"/>
      <c r="G190" s="750">
        <f t="shared" ref="G190:G194" si="40">SUM(D190:F190)</f>
        <v>0</v>
      </c>
      <c r="H190" s="748"/>
      <c r="I190" s="421"/>
      <c r="J190" s="456"/>
      <c r="K190" s="457"/>
      <c r="L190" s="446"/>
      <c r="M190" s="499"/>
      <c r="N190" s="861"/>
      <c r="O190" s="738"/>
    </row>
    <row r="191" spans="1:15" ht="15" customHeight="1" outlineLevel="1">
      <c r="A191" s="427"/>
      <c r="B191" s="1015" t="s">
        <v>433</v>
      </c>
      <c r="C191" s="1131" t="s">
        <v>419</v>
      </c>
      <c r="D191" s="906"/>
      <c r="E191" s="871"/>
      <c r="F191" s="852"/>
      <c r="G191" s="750">
        <f t="shared" si="40"/>
        <v>0</v>
      </c>
      <c r="H191" s="748"/>
      <c r="I191" s="421"/>
      <c r="J191" s="456"/>
      <c r="K191" s="457"/>
      <c r="L191" s="446"/>
      <c r="M191" s="499"/>
      <c r="N191" s="861"/>
      <c r="O191" s="738"/>
    </row>
    <row r="192" spans="1:15" ht="15" customHeight="1" outlineLevel="1">
      <c r="A192" s="427"/>
      <c r="B192" s="1015" t="s">
        <v>434</v>
      </c>
      <c r="C192" s="1131" t="s">
        <v>419</v>
      </c>
      <c r="D192" s="906"/>
      <c r="E192" s="871"/>
      <c r="F192" s="852">
        <v>3.5E-4</v>
      </c>
      <c r="G192" s="750">
        <f t="shared" si="40"/>
        <v>3.5E-4</v>
      </c>
      <c r="H192" s="748"/>
      <c r="I192" s="421"/>
      <c r="J192" s="456"/>
      <c r="K192" s="457"/>
      <c r="L192" s="446"/>
      <c r="M192" s="499"/>
      <c r="N192" s="861"/>
      <c r="O192" s="738"/>
    </row>
    <row r="193" spans="1:15" ht="15" customHeight="1" outlineLevel="1">
      <c r="A193" s="427"/>
      <c r="B193" s="1015" t="s">
        <v>435</v>
      </c>
      <c r="C193" s="1131" t="s">
        <v>419</v>
      </c>
      <c r="D193" s="906"/>
      <c r="E193" s="871"/>
      <c r="F193" s="852"/>
      <c r="G193" s="750">
        <f t="shared" si="40"/>
        <v>0</v>
      </c>
      <c r="H193" s="748"/>
      <c r="I193" s="421"/>
      <c r="J193" s="456"/>
      <c r="K193" s="457"/>
      <c r="L193" s="446"/>
      <c r="M193" s="499"/>
      <c r="N193" s="861"/>
      <c r="O193" s="738"/>
    </row>
    <row r="194" spans="1:15" ht="15" customHeight="1" outlineLevel="1" thickBot="1">
      <c r="A194" s="427"/>
      <c r="B194" s="1015" t="s">
        <v>436</v>
      </c>
      <c r="C194" s="1131" t="s">
        <v>419</v>
      </c>
      <c r="D194" s="421"/>
      <c r="E194" s="871"/>
      <c r="F194" s="852"/>
      <c r="G194" s="750">
        <f t="shared" si="40"/>
        <v>0</v>
      </c>
      <c r="H194" s="473"/>
      <c r="I194" s="906"/>
      <c r="J194" s="851"/>
      <c r="K194" s="854"/>
      <c r="L194" s="866"/>
      <c r="M194" s="499"/>
      <c r="N194" s="498"/>
      <c r="O194" s="476"/>
    </row>
    <row r="195" spans="1:15" ht="15" customHeight="1" outlineLevel="1" thickBot="1">
      <c r="A195" s="427"/>
      <c r="B195" s="1107"/>
      <c r="C195" s="1108"/>
      <c r="D195" s="1109"/>
      <c r="E195" s="1110"/>
      <c r="F195" s="1111"/>
      <c r="G195" s="587"/>
      <c r="H195" s="1112"/>
      <c r="I195" s="1109"/>
      <c r="J195" s="1113"/>
      <c r="K195" s="1114"/>
      <c r="L195" s="1115"/>
      <c r="M195" s="591"/>
      <c r="N195" s="1116"/>
      <c r="O195" s="593"/>
    </row>
    <row r="196" spans="1:15" ht="33.75" customHeight="1">
      <c r="A196" s="427"/>
      <c r="B196" s="430" t="s">
        <v>1112</v>
      </c>
      <c r="C196" s="431"/>
      <c r="D196" s="433"/>
      <c r="E196" s="433"/>
      <c r="F196" s="433"/>
      <c r="G196" s="434"/>
      <c r="H196" s="486"/>
      <c r="I196" s="444"/>
      <c r="J196" s="444"/>
      <c r="K196" s="487"/>
      <c r="L196" s="487"/>
      <c r="M196" s="487"/>
      <c r="N196" s="495"/>
      <c r="O196" s="488"/>
    </row>
    <row r="197" spans="1:15" ht="15" customHeight="1" outlineLevel="1">
      <c r="A197" s="427"/>
      <c r="B197" s="1117" t="s">
        <v>99</v>
      </c>
      <c r="C197" s="1108"/>
      <c r="D197" s="1109"/>
      <c r="E197" s="1110"/>
      <c r="F197" s="1120"/>
      <c r="G197" s="1121"/>
      <c r="H197" s="1112"/>
      <c r="I197" s="1109"/>
      <c r="J197" s="1113"/>
      <c r="K197" s="1114"/>
      <c r="L197" s="1115"/>
      <c r="M197" s="1122"/>
      <c r="N197" s="1116"/>
      <c r="O197" s="593"/>
    </row>
    <row r="198" spans="1:15" ht="15" customHeight="1" outlineLevel="1">
      <c r="A198" s="427"/>
      <c r="B198" s="1017" t="s">
        <v>995</v>
      </c>
      <c r="C198" s="752" t="s">
        <v>458</v>
      </c>
      <c r="D198" s="1123"/>
      <c r="E198" s="871"/>
      <c r="F198" s="852">
        <v>6.4035087719298248E-5</v>
      </c>
      <c r="G198" s="857"/>
      <c r="H198" s="1124"/>
      <c r="I198" s="1123"/>
      <c r="J198" s="851"/>
      <c r="K198" s="852" t="s">
        <v>998</v>
      </c>
      <c r="L198" s="866"/>
      <c r="M198" s="1125"/>
      <c r="N198" s="1116"/>
      <c r="O198" s="593"/>
    </row>
    <row r="199" spans="1:15" ht="15" customHeight="1" outlineLevel="1">
      <c r="A199" s="427"/>
      <c r="B199" s="509" t="s">
        <v>996</v>
      </c>
      <c r="C199" s="752" t="s">
        <v>458</v>
      </c>
      <c r="D199" s="1123"/>
      <c r="E199" s="871"/>
      <c r="F199" s="852">
        <v>4.0099999999999999E-4</v>
      </c>
      <c r="G199" s="857"/>
      <c r="H199" s="1124"/>
      <c r="I199" s="1123"/>
      <c r="J199" s="851"/>
      <c r="K199" s="852" t="s">
        <v>998</v>
      </c>
      <c r="L199" s="866"/>
      <c r="M199" s="1125"/>
      <c r="N199" s="1116"/>
      <c r="O199" s="593"/>
    </row>
    <row r="200" spans="1:15" ht="15" customHeight="1" outlineLevel="1">
      <c r="A200" s="427"/>
      <c r="B200" s="1017" t="s">
        <v>997</v>
      </c>
      <c r="C200" s="752" t="s">
        <v>458</v>
      </c>
      <c r="D200" s="1123"/>
      <c r="E200" s="871"/>
      <c r="F200" s="852">
        <v>2.4830000000000002E-4</v>
      </c>
      <c r="G200" s="857"/>
      <c r="H200" s="1124"/>
      <c r="I200" s="1123"/>
      <c r="J200" s="851"/>
      <c r="K200" s="852" t="s">
        <v>998</v>
      </c>
      <c r="L200" s="866"/>
      <c r="M200" s="1125"/>
      <c r="N200" s="1116"/>
      <c r="O200" s="593"/>
    </row>
    <row r="201" spans="1:15" ht="15" customHeight="1" outlineLevel="1">
      <c r="A201" s="427"/>
      <c r="B201" s="509" t="s">
        <v>999</v>
      </c>
      <c r="C201" s="752" t="s">
        <v>458</v>
      </c>
      <c r="D201" s="1123"/>
      <c r="E201" s="871"/>
      <c r="F201" s="852">
        <v>2.1210000000000001E-4</v>
      </c>
      <c r="G201" s="857"/>
      <c r="H201" s="1124"/>
      <c r="I201" s="1123"/>
      <c r="J201" s="851"/>
      <c r="K201" s="852" t="s">
        <v>998</v>
      </c>
      <c r="L201" s="866"/>
      <c r="M201" s="1125"/>
      <c r="N201" s="1116"/>
      <c r="O201" s="593"/>
    </row>
    <row r="202" spans="1:15" ht="15" customHeight="1" outlineLevel="1">
      <c r="A202" s="427"/>
      <c r="B202" s="1017" t="s">
        <v>1000</v>
      </c>
      <c r="C202" s="752" t="s">
        <v>458</v>
      </c>
      <c r="D202" s="1123"/>
      <c r="E202" s="871"/>
      <c r="F202" s="852">
        <v>2.3580000000000001E-4</v>
      </c>
      <c r="G202" s="857"/>
      <c r="H202" s="1124"/>
      <c r="I202" s="1123"/>
      <c r="J202" s="851"/>
      <c r="K202" s="852" t="s">
        <v>998</v>
      </c>
      <c r="L202" s="866"/>
      <c r="M202" s="1125"/>
      <c r="N202" s="1116"/>
      <c r="O202" s="593"/>
    </row>
    <row r="203" spans="1:15" ht="15" customHeight="1" outlineLevel="1">
      <c r="A203" s="427"/>
      <c r="B203" s="509" t="s">
        <v>1003</v>
      </c>
      <c r="C203" s="752" t="s">
        <v>458</v>
      </c>
      <c r="D203" s="1123"/>
      <c r="E203" s="871"/>
      <c r="F203" s="852">
        <v>4.9668529066552102E-4</v>
      </c>
      <c r="G203" s="857"/>
      <c r="H203" s="1124"/>
      <c r="I203" s="1123"/>
      <c r="J203" s="851"/>
      <c r="K203" s="852" t="s">
        <v>1004</v>
      </c>
      <c r="L203" s="866"/>
      <c r="M203" s="1125"/>
      <c r="N203" s="1116"/>
      <c r="O203" s="593"/>
    </row>
    <row r="204" spans="1:15" ht="15" customHeight="1" outlineLevel="1" thickBot="1">
      <c r="A204" s="427"/>
      <c r="B204" s="1107" t="s">
        <v>40</v>
      </c>
      <c r="C204" s="1119"/>
      <c r="D204" s="1109"/>
      <c r="E204" s="1110"/>
      <c r="F204" s="1111"/>
      <c r="G204" s="587"/>
      <c r="H204" s="1112"/>
      <c r="I204" s="1109"/>
      <c r="J204" s="1113"/>
      <c r="K204" s="1114"/>
      <c r="L204" s="1115"/>
      <c r="M204" s="591"/>
      <c r="N204" s="1116"/>
      <c r="O204" s="593"/>
    </row>
    <row r="205" spans="1:15" ht="33.75" customHeight="1">
      <c r="A205" s="427"/>
      <c r="B205" s="1118" t="s">
        <v>37</v>
      </c>
      <c r="C205" s="538"/>
      <c r="D205" s="433"/>
      <c r="E205" s="433"/>
      <c r="F205" s="433"/>
      <c r="G205" s="434"/>
      <c r="H205" s="486"/>
      <c r="I205" s="444"/>
      <c r="J205" s="444"/>
      <c r="K205" s="487"/>
      <c r="L205" s="487"/>
      <c r="M205" s="487"/>
      <c r="N205" s="495"/>
      <c r="O205" s="488"/>
    </row>
    <row r="206" spans="1:15" outlineLevel="1">
      <c r="A206" s="429"/>
      <c r="B206" s="492" t="s">
        <v>99</v>
      </c>
      <c r="C206" s="1016"/>
      <c r="D206" s="118"/>
      <c r="E206" s="119"/>
      <c r="F206" s="120"/>
      <c r="G206" s="121"/>
      <c r="H206" s="748"/>
      <c r="I206" s="421"/>
      <c r="J206" s="456"/>
      <c r="K206" s="457"/>
      <c r="L206" s="446"/>
      <c r="M206" s="499"/>
      <c r="N206" s="861"/>
      <c r="O206" s="738"/>
    </row>
    <row r="207" spans="1:15" outlineLevel="1">
      <c r="A207" s="429"/>
      <c r="B207" s="1017" t="s">
        <v>437</v>
      </c>
      <c r="C207" s="752" t="s">
        <v>438</v>
      </c>
      <c r="D207" s="906">
        <v>5.7870999999999997E-4</v>
      </c>
      <c r="E207" s="658"/>
      <c r="F207" s="852">
        <v>1.4732999999999999E-4</v>
      </c>
      <c r="G207" s="745">
        <v>7.2603999999999995E-4</v>
      </c>
      <c r="H207" s="748"/>
      <c r="I207" s="421" t="s">
        <v>791</v>
      </c>
      <c r="J207" s="456"/>
      <c r="K207" s="457" t="s">
        <v>792</v>
      </c>
      <c r="L207" s="446"/>
      <c r="M207" s="499"/>
      <c r="N207" s="861"/>
      <c r="O207" s="738"/>
    </row>
    <row r="208" spans="1:15" outlineLevel="1">
      <c r="A208" s="429"/>
      <c r="B208" s="509" t="s">
        <v>439</v>
      </c>
      <c r="C208" s="752" t="s">
        <v>438</v>
      </c>
      <c r="D208" s="909">
        <v>1.0614000000000001E-4</v>
      </c>
      <c r="E208" s="649"/>
      <c r="F208" s="875">
        <v>2.599E-5</v>
      </c>
      <c r="G208" s="745">
        <f>SUM(D208:F208)</f>
        <v>1.3213E-4</v>
      </c>
      <c r="H208" s="748"/>
      <c r="I208" s="421" t="s">
        <v>793</v>
      </c>
      <c r="J208" s="456"/>
      <c r="K208" s="457" t="s">
        <v>794</v>
      </c>
      <c r="L208" s="446"/>
      <c r="M208" s="499"/>
      <c r="N208" s="861"/>
      <c r="O208" s="738"/>
    </row>
    <row r="209" spans="1:15" outlineLevel="1">
      <c r="A209" s="429"/>
      <c r="B209" s="509" t="s">
        <v>440</v>
      </c>
      <c r="C209" s="752" t="s">
        <v>438</v>
      </c>
      <c r="D209" s="906"/>
      <c r="E209" s="658">
        <v>2.7820000000000001E-5</v>
      </c>
      <c r="F209" s="852">
        <v>6.7900000000000002E-6</v>
      </c>
      <c r="G209" s="745">
        <v>3.4E-5</v>
      </c>
      <c r="H209" s="748"/>
      <c r="I209" s="421" t="s">
        <v>795</v>
      </c>
      <c r="J209" s="456" t="s">
        <v>441</v>
      </c>
      <c r="K209" s="457" t="s">
        <v>796</v>
      </c>
      <c r="L209" s="446"/>
      <c r="M209" s="499"/>
      <c r="N209" s="861"/>
      <c r="O209" s="738"/>
    </row>
    <row r="210" spans="1:15" outlineLevel="1">
      <c r="A210" s="429"/>
      <c r="B210" s="509" t="s">
        <v>442</v>
      </c>
      <c r="C210" s="752" t="s">
        <v>438</v>
      </c>
      <c r="D210" s="906">
        <v>1.3232000000000001E-5</v>
      </c>
      <c r="E210" s="658"/>
      <c r="F210" s="852">
        <v>2.9719999999999997E-6</v>
      </c>
      <c r="G210" s="745">
        <f>SUM(D210:F210)</f>
        <v>1.6204000000000003E-5</v>
      </c>
      <c r="H210" s="748"/>
      <c r="I210" s="421" t="s">
        <v>797</v>
      </c>
      <c r="J210" s="456"/>
      <c r="K210" s="457" t="s">
        <v>798</v>
      </c>
      <c r="L210" s="446"/>
      <c r="M210" s="499"/>
      <c r="N210" s="861"/>
      <c r="O210" s="738"/>
    </row>
    <row r="211" spans="1:15" ht="15" outlineLevel="1" thickBot="1">
      <c r="A211" s="429"/>
      <c r="B211" s="122" t="s">
        <v>443</v>
      </c>
      <c r="C211" s="449"/>
      <c r="D211" s="439"/>
      <c r="E211" s="268"/>
      <c r="F211" s="127"/>
      <c r="G211" s="450"/>
      <c r="H211" s="475"/>
      <c r="I211" s="263"/>
      <c r="J211" s="266"/>
      <c r="K211" s="442"/>
      <c r="L211" s="422"/>
      <c r="M211" s="499"/>
      <c r="N211" s="498"/>
      <c r="O211" s="476"/>
    </row>
    <row r="212" spans="1:15" ht="33.75" customHeight="1">
      <c r="A212" s="427"/>
      <c r="B212" s="430" t="s">
        <v>46</v>
      </c>
      <c r="C212" s="431"/>
      <c r="D212" s="433"/>
      <c r="E212" s="433"/>
      <c r="F212" s="433"/>
      <c r="G212" s="434"/>
      <c r="H212" s="486"/>
      <c r="I212" s="444"/>
      <c r="J212" s="444"/>
      <c r="K212" s="487"/>
      <c r="L212" s="487"/>
      <c r="M212" s="487"/>
      <c r="N212" s="495"/>
      <c r="O212" s="488"/>
    </row>
    <row r="213" spans="1:15" outlineLevel="1">
      <c r="A213" s="427"/>
      <c r="B213" s="850" t="s">
        <v>99</v>
      </c>
      <c r="C213" s="524"/>
      <c r="D213" s="524"/>
      <c r="E213" s="524"/>
      <c r="F213" s="524"/>
      <c r="G213" s="524"/>
      <c r="H213" s="525"/>
      <c r="I213" s="524"/>
      <c r="J213" s="524"/>
      <c r="K213" s="524"/>
      <c r="L213" s="524"/>
      <c r="M213" s="525"/>
      <c r="N213" s="524"/>
      <c r="O213" s="735"/>
    </row>
    <row r="214" spans="1:15" outlineLevel="1">
      <c r="A214" s="429"/>
      <c r="B214" s="124" t="s">
        <v>203</v>
      </c>
      <c r="C214" s="753" t="s">
        <v>444</v>
      </c>
      <c r="D214" s="906">
        <v>2.4586999999999998E-4</v>
      </c>
      <c r="E214" s="872"/>
      <c r="F214" s="852">
        <v>2.6910000000000002E-5</v>
      </c>
      <c r="G214" s="745">
        <v>2.7277999999999997E-4</v>
      </c>
      <c r="H214" s="748"/>
      <c r="I214" s="421" t="s">
        <v>799</v>
      </c>
      <c r="J214" s="456"/>
      <c r="K214" s="457" t="s">
        <v>800</v>
      </c>
      <c r="L214" s="446" t="s">
        <v>445</v>
      </c>
      <c r="M214" s="499"/>
      <c r="N214" s="861"/>
      <c r="O214" s="738"/>
    </row>
    <row r="215" spans="1:15" outlineLevel="1">
      <c r="A215" s="429"/>
      <c r="B215" s="124" t="s">
        <v>205</v>
      </c>
      <c r="C215" s="753" t="s">
        <v>444</v>
      </c>
      <c r="D215" s="906">
        <v>1.5353000000000003E-4</v>
      </c>
      <c r="E215" s="872"/>
      <c r="F215" s="852">
        <v>1.681E-5</v>
      </c>
      <c r="G215" s="745">
        <v>1.7034000000000003E-4</v>
      </c>
      <c r="H215" s="748"/>
      <c r="I215" s="421" t="s">
        <v>801</v>
      </c>
      <c r="J215" s="456"/>
      <c r="K215" s="457" t="s">
        <v>802</v>
      </c>
      <c r="L215" s="446" t="s">
        <v>446</v>
      </c>
      <c r="M215" s="499"/>
      <c r="N215" s="861"/>
      <c r="O215" s="738"/>
    </row>
    <row r="216" spans="1:15" outlineLevel="1">
      <c r="A216" s="429"/>
      <c r="B216" s="124" t="s">
        <v>206</v>
      </c>
      <c r="C216" s="753" t="s">
        <v>444</v>
      </c>
      <c r="D216" s="906">
        <v>1.9309000000000001E-4</v>
      </c>
      <c r="E216" s="872"/>
      <c r="F216" s="852">
        <v>2.1139999999999997E-5</v>
      </c>
      <c r="G216" s="745">
        <v>2.1423000000000001E-4</v>
      </c>
      <c r="H216" s="748"/>
      <c r="I216" s="421" t="s">
        <v>803</v>
      </c>
      <c r="J216" s="456"/>
      <c r="K216" s="457" t="s">
        <v>804</v>
      </c>
      <c r="L216" s="446" t="s">
        <v>447</v>
      </c>
      <c r="M216" s="499"/>
      <c r="N216" s="494"/>
      <c r="O216" s="738"/>
    </row>
    <row r="217" spans="1:15" ht="15" outlineLevel="1" thickBot="1">
      <c r="A217" s="429"/>
      <c r="B217" s="122" t="s">
        <v>448</v>
      </c>
      <c r="C217" s="128"/>
      <c r="D217" s="440"/>
      <c r="E217" s="269"/>
      <c r="F217" s="129"/>
      <c r="G217" s="450"/>
      <c r="H217" s="475"/>
      <c r="I217" s="263"/>
      <c r="J217" s="266"/>
      <c r="K217" s="442"/>
      <c r="L217" s="422"/>
      <c r="M217" s="499"/>
      <c r="N217" s="498"/>
      <c r="O217" s="476"/>
    </row>
    <row r="218" spans="1:15" ht="33.75" customHeight="1">
      <c r="A218" s="427"/>
      <c r="B218" s="430" t="s">
        <v>47</v>
      </c>
      <c r="C218" s="431"/>
      <c r="D218" s="433"/>
      <c r="E218" s="433"/>
      <c r="F218" s="433"/>
      <c r="G218" s="434"/>
      <c r="H218" s="486"/>
      <c r="I218" s="444"/>
      <c r="J218" s="444"/>
      <c r="K218" s="487"/>
      <c r="L218" s="487"/>
      <c r="M218" s="487"/>
      <c r="N218" s="495"/>
      <c r="O218" s="488"/>
    </row>
    <row r="219" spans="1:15" outlineLevel="1">
      <c r="A219" s="427"/>
      <c r="B219" s="850" t="s">
        <v>99</v>
      </c>
      <c r="C219" s="524"/>
      <c r="D219" s="524"/>
      <c r="E219" s="524"/>
      <c r="F219" s="524"/>
      <c r="G219" s="524"/>
      <c r="H219" s="525"/>
      <c r="I219" s="524"/>
      <c r="J219" s="524"/>
      <c r="K219" s="524"/>
      <c r="L219" s="524"/>
      <c r="M219" s="525"/>
      <c r="N219" s="524"/>
      <c r="O219" s="735"/>
    </row>
    <row r="220" spans="1:15" outlineLevel="1">
      <c r="A220" s="429"/>
      <c r="B220" s="117" t="s">
        <v>449</v>
      </c>
      <c r="C220" s="753" t="s">
        <v>444</v>
      </c>
      <c r="D220" s="906"/>
      <c r="E220" s="851">
        <v>3.5490000000000001E-5</v>
      </c>
      <c r="F220" s="852">
        <v>8.9199999999999993E-6</v>
      </c>
      <c r="G220" s="745">
        <v>4.4410000000000003E-5</v>
      </c>
      <c r="H220" s="748"/>
      <c r="I220" s="421"/>
      <c r="J220" s="456" t="s">
        <v>805</v>
      </c>
      <c r="K220" s="457" t="s">
        <v>806</v>
      </c>
      <c r="L220" s="446"/>
      <c r="M220" s="499"/>
      <c r="N220" s="861"/>
      <c r="O220" s="738"/>
    </row>
    <row r="221" spans="1:15" outlineLevel="1">
      <c r="A221" s="429"/>
      <c r="B221" s="117" t="s">
        <v>450</v>
      </c>
      <c r="C221" s="753" t="s">
        <v>444</v>
      </c>
      <c r="D221" s="906"/>
      <c r="E221" s="851">
        <v>4.4599999999999996E-6</v>
      </c>
      <c r="F221" s="852">
        <v>1.1599999999999999E-6</v>
      </c>
      <c r="G221" s="745">
        <v>5.6199999999999996E-6</v>
      </c>
      <c r="H221" s="748"/>
      <c r="I221" s="421"/>
      <c r="J221" s="456" t="s">
        <v>807</v>
      </c>
      <c r="K221" s="457" t="s">
        <v>808</v>
      </c>
      <c r="L221" s="446"/>
      <c r="M221" s="499"/>
      <c r="N221" s="861"/>
      <c r="O221" s="738"/>
    </row>
    <row r="222" spans="1:15" outlineLevel="1">
      <c r="A222" s="429"/>
      <c r="B222" s="117" t="s">
        <v>451</v>
      </c>
      <c r="C222" s="753" t="s">
        <v>444</v>
      </c>
      <c r="D222" s="906">
        <v>2.7330000000000001E-5</v>
      </c>
      <c r="E222" s="851"/>
      <c r="F222" s="852">
        <v>6.46E-6</v>
      </c>
      <c r="G222" s="745">
        <v>3.379E-5</v>
      </c>
      <c r="H222" s="748"/>
      <c r="I222" s="421" t="s">
        <v>809</v>
      </c>
      <c r="J222" s="456"/>
      <c r="K222" s="457" t="s">
        <v>810</v>
      </c>
      <c r="L222" s="446"/>
      <c r="M222" s="499"/>
      <c r="N222" s="494"/>
      <c r="O222" s="738"/>
    </row>
    <row r="223" spans="1:15" ht="15" outlineLevel="1" thickBot="1">
      <c r="A223" s="429"/>
      <c r="B223" s="117" t="s">
        <v>452</v>
      </c>
      <c r="C223" s="128"/>
      <c r="D223" s="265"/>
      <c r="E223" s="267"/>
      <c r="F223" s="130"/>
      <c r="G223" s="450"/>
      <c r="H223" s="475"/>
      <c r="I223" s="263"/>
      <c r="J223" s="266"/>
      <c r="K223" s="442"/>
      <c r="L223" s="422"/>
      <c r="M223" s="499"/>
      <c r="N223" s="498"/>
      <c r="O223" s="476"/>
    </row>
    <row r="224" spans="1:15" ht="33.75" customHeight="1">
      <c r="A224" s="427"/>
      <c r="B224" s="430" t="s">
        <v>48</v>
      </c>
      <c r="C224" s="431"/>
      <c r="D224" s="433"/>
      <c r="E224" s="433"/>
      <c r="F224" s="433"/>
      <c r="G224" s="434"/>
      <c r="H224" s="486"/>
      <c r="I224" s="444"/>
      <c r="J224" s="444"/>
      <c r="K224" s="487"/>
      <c r="L224" s="487"/>
      <c r="M224" s="487"/>
      <c r="N224" s="495"/>
      <c r="O224" s="488"/>
    </row>
    <row r="225" spans="1:15" outlineLevel="1">
      <c r="A225" s="427"/>
      <c r="B225" s="850" t="s">
        <v>99</v>
      </c>
      <c r="C225" s="524"/>
      <c r="D225" s="524"/>
      <c r="E225" s="524"/>
      <c r="F225" s="524"/>
      <c r="G225" s="524"/>
      <c r="H225" s="525"/>
      <c r="I225" s="524"/>
      <c r="J225" s="524"/>
      <c r="K225" s="524"/>
      <c r="L225" s="524"/>
      <c r="M225" s="525"/>
      <c r="N225" s="524"/>
      <c r="O225" s="735"/>
    </row>
    <row r="226" spans="1:15" outlineLevel="1">
      <c r="A226" s="429"/>
      <c r="B226" s="18" t="s">
        <v>453</v>
      </c>
      <c r="C226" s="753" t="s">
        <v>444</v>
      </c>
      <c r="D226" s="754"/>
      <c r="E226" s="659">
        <v>2.8609999999999999E-5</v>
      </c>
      <c r="F226" s="873">
        <v>7.4499999999999998E-6</v>
      </c>
      <c r="G226" s="745">
        <v>3.2790000000000003E-5</v>
      </c>
      <c r="H226" s="473"/>
      <c r="I226" s="421"/>
      <c r="J226" s="456" t="s">
        <v>811</v>
      </c>
      <c r="K226" s="457" t="s">
        <v>812</v>
      </c>
      <c r="L226" s="446"/>
      <c r="M226" s="499"/>
      <c r="N226" s="861"/>
      <c r="O226" s="738"/>
    </row>
    <row r="227" spans="1:15" outlineLevel="1">
      <c r="A227" s="429"/>
      <c r="B227" s="18" t="s">
        <v>454</v>
      </c>
      <c r="C227" s="753" t="s">
        <v>444</v>
      </c>
      <c r="D227" s="754"/>
      <c r="E227" s="659">
        <v>2.781E-5</v>
      </c>
      <c r="F227" s="873">
        <v>7.2400000000000001E-6</v>
      </c>
      <c r="G227" s="745">
        <v>3.2419999999999998E-5</v>
      </c>
      <c r="H227" s="473"/>
      <c r="I227" s="421"/>
      <c r="J227" s="456" t="s">
        <v>813</v>
      </c>
      <c r="K227" s="457" t="s">
        <v>814</v>
      </c>
      <c r="L227" s="446"/>
      <c r="M227" s="499"/>
      <c r="N227" s="861"/>
      <c r="O227" s="738"/>
    </row>
    <row r="228" spans="1:15" outlineLevel="1">
      <c r="A228" s="429"/>
      <c r="B228" s="18" t="s">
        <v>246</v>
      </c>
      <c r="C228" s="753" t="s">
        <v>444</v>
      </c>
      <c r="D228" s="754">
        <v>9.6500000000000001E-5</v>
      </c>
      <c r="E228" s="659"/>
      <c r="F228" s="873">
        <v>2.4939999999999998E-5</v>
      </c>
      <c r="G228" s="745">
        <v>1.2144E-4</v>
      </c>
      <c r="H228" s="473"/>
      <c r="I228" s="421" t="s">
        <v>815</v>
      </c>
      <c r="J228" s="456"/>
      <c r="K228" s="457" t="s">
        <v>816</v>
      </c>
      <c r="L228" s="446"/>
      <c r="M228" s="499"/>
      <c r="N228" s="494"/>
      <c r="O228" s="738"/>
    </row>
    <row r="229" spans="1:15" outlineLevel="1">
      <c r="A229" s="429"/>
      <c r="B229" s="18" t="s">
        <v>455</v>
      </c>
      <c r="C229" s="753" t="s">
        <v>444</v>
      </c>
      <c r="D229" s="754">
        <v>9.6500000000000001E-5</v>
      </c>
      <c r="E229" s="659">
        <v>2.8209999999999999E-5</v>
      </c>
      <c r="F229" s="873">
        <v>1.3209999999999999E-5</v>
      </c>
      <c r="G229" s="745">
        <v>1.3791999999999998E-4</v>
      </c>
      <c r="H229" s="473"/>
      <c r="I229" s="421" t="s">
        <v>456</v>
      </c>
      <c r="J229" s="456" t="s">
        <v>456</v>
      </c>
      <c r="K229" s="457" t="s">
        <v>456</v>
      </c>
      <c r="L229" s="446"/>
      <c r="M229" s="499"/>
      <c r="N229" s="861"/>
      <c r="O229" s="738"/>
    </row>
    <row r="230" spans="1:15" ht="15" outlineLevel="1" thickBot="1">
      <c r="A230" s="427"/>
      <c r="B230" s="17" t="s">
        <v>457</v>
      </c>
      <c r="C230" s="125"/>
      <c r="D230" s="453"/>
      <c r="E230" s="454"/>
      <c r="F230" s="455"/>
      <c r="G230" s="452"/>
      <c r="H230" s="475"/>
      <c r="I230" s="263"/>
      <c r="J230" s="266"/>
      <c r="K230" s="442"/>
      <c r="L230" s="422"/>
      <c r="M230" s="499"/>
      <c r="N230" s="498"/>
      <c r="O230" s="476"/>
    </row>
    <row r="231" spans="1:15" ht="33.75" customHeight="1">
      <c r="A231" s="427"/>
      <c r="B231" s="430" t="s">
        <v>49</v>
      </c>
      <c r="C231" s="431"/>
      <c r="D231" s="433"/>
      <c r="E231" s="433"/>
      <c r="F231" s="433"/>
      <c r="G231" s="434"/>
      <c r="H231" s="486"/>
      <c r="I231" s="444"/>
      <c r="J231" s="444"/>
      <c r="K231" s="487"/>
      <c r="L231" s="487"/>
      <c r="M231" s="487"/>
      <c r="N231" s="495"/>
      <c r="O231" s="488"/>
    </row>
    <row r="232" spans="1:15" outlineLevel="1">
      <c r="A232" s="427"/>
      <c r="B232" s="850" t="s">
        <v>99</v>
      </c>
      <c r="C232" s="524"/>
      <c r="D232" s="524"/>
      <c r="E232" s="524"/>
      <c r="F232" s="524"/>
      <c r="G232" s="524"/>
      <c r="H232" s="525"/>
      <c r="I232" s="524"/>
      <c r="J232" s="524"/>
      <c r="K232" s="524"/>
      <c r="L232" s="524"/>
      <c r="M232" s="525"/>
      <c r="N232" s="524"/>
      <c r="O232" s="735"/>
    </row>
    <row r="233" spans="1:15" outlineLevel="1">
      <c r="A233" s="429"/>
      <c r="B233" s="117" t="s">
        <v>1118</v>
      </c>
      <c r="C233" s="753" t="s">
        <v>444</v>
      </c>
      <c r="D233" s="906">
        <v>1.4876000000000001E-4</v>
      </c>
      <c r="E233" s="851"/>
      <c r="F233" s="852">
        <v>3.6319999999999998E-5</v>
      </c>
      <c r="G233" s="745">
        <v>1.8508000000000001E-4</v>
      </c>
      <c r="H233" s="748"/>
      <c r="I233" s="421" t="s">
        <v>817</v>
      </c>
      <c r="J233" s="456"/>
      <c r="K233" s="457" t="s">
        <v>818</v>
      </c>
      <c r="L233" s="446"/>
      <c r="M233" s="499"/>
      <c r="N233" s="861"/>
      <c r="O233" s="738"/>
    </row>
    <row r="234" spans="1:15" outlineLevel="1">
      <c r="A234" s="429"/>
      <c r="B234" s="117" t="s">
        <v>1119</v>
      </c>
      <c r="C234" s="753" t="s">
        <v>458</v>
      </c>
      <c r="D234" s="906">
        <v>7.4380000000000003E-5</v>
      </c>
      <c r="E234" s="851"/>
      <c r="F234" s="852">
        <v>1.8159999999999999E-5</v>
      </c>
      <c r="G234" s="745">
        <v>9.2540000000000005E-5</v>
      </c>
      <c r="H234" s="748"/>
      <c r="I234" s="421"/>
      <c r="J234" s="456"/>
      <c r="K234" s="457" t="s">
        <v>459</v>
      </c>
      <c r="L234" s="446"/>
      <c r="M234" s="499"/>
      <c r="N234" s="861"/>
      <c r="O234" s="738"/>
    </row>
    <row r="235" spans="1:15" ht="15" outlineLevel="1" thickBot="1">
      <c r="A235" s="429"/>
      <c r="B235" s="122" t="s">
        <v>460</v>
      </c>
      <c r="C235" s="131"/>
      <c r="D235" s="264"/>
      <c r="E235" s="266"/>
      <c r="F235" s="127"/>
      <c r="G235" s="450"/>
      <c r="H235" s="475"/>
      <c r="I235" s="263"/>
      <c r="J235" s="266"/>
      <c r="K235" s="442"/>
      <c r="L235" s="422"/>
      <c r="M235" s="499"/>
      <c r="N235" s="498"/>
      <c r="O235" s="476"/>
    </row>
    <row r="236" spans="1:15" ht="33.75" customHeight="1">
      <c r="A236" s="429"/>
      <c r="B236" s="430" t="s">
        <v>461</v>
      </c>
      <c r="C236" s="431"/>
      <c r="D236" s="433"/>
      <c r="E236" s="433"/>
      <c r="F236" s="433"/>
      <c r="G236" s="434"/>
      <c r="H236" s="486"/>
      <c r="I236" s="444"/>
      <c r="J236" s="444"/>
      <c r="K236" s="487"/>
      <c r="L236" s="487"/>
      <c r="M236" s="487"/>
      <c r="N236" s="495"/>
      <c r="O236" s="488"/>
    </row>
    <row r="237" spans="1:15" outlineLevel="1">
      <c r="A237" s="427"/>
      <c r="B237" s="850" t="s">
        <v>99</v>
      </c>
      <c r="C237" s="524"/>
      <c r="D237" s="524"/>
      <c r="E237" s="524"/>
      <c r="F237" s="524"/>
      <c r="G237" s="524"/>
      <c r="H237" s="525"/>
      <c r="I237" s="524"/>
      <c r="J237" s="524"/>
      <c r="K237" s="524"/>
      <c r="L237" s="524"/>
      <c r="M237" s="525"/>
      <c r="N237" s="524"/>
      <c r="O237" s="735"/>
    </row>
    <row r="238" spans="1:15" outlineLevel="1">
      <c r="A238" s="429"/>
      <c r="B238" s="117" t="s">
        <v>1123</v>
      </c>
      <c r="C238" s="753" t="s">
        <v>462</v>
      </c>
      <c r="D238" s="906"/>
      <c r="E238" s="851"/>
      <c r="F238" s="852">
        <v>3.8781999999999997E-2</v>
      </c>
      <c r="G238" s="745">
        <v>3.8781999999999997E-2</v>
      </c>
      <c r="H238" s="748"/>
      <c r="I238" s="421"/>
      <c r="J238" s="456"/>
      <c r="K238" s="457" t="s">
        <v>819</v>
      </c>
      <c r="L238" s="446"/>
      <c r="M238" s="499"/>
      <c r="N238" s="861"/>
      <c r="O238" s="738" t="s">
        <v>463</v>
      </c>
    </row>
    <row r="239" spans="1:15" ht="15" outlineLevel="1" thickBot="1">
      <c r="A239" s="427"/>
      <c r="B239" s="122" t="s">
        <v>464</v>
      </c>
      <c r="C239" s="131"/>
      <c r="D239" s="264"/>
      <c r="E239" s="266"/>
      <c r="F239" s="127"/>
      <c r="G239" s="450"/>
      <c r="H239" s="475"/>
      <c r="I239" s="263"/>
      <c r="J239" s="266"/>
      <c r="K239" s="442"/>
      <c r="L239" s="422"/>
      <c r="M239" s="499"/>
      <c r="N239" s="498"/>
      <c r="O239" s="476"/>
    </row>
    <row r="240" spans="1:15" ht="33.75" customHeight="1">
      <c r="A240" s="427"/>
      <c r="B240" s="430" t="s">
        <v>465</v>
      </c>
      <c r="C240" s="431"/>
      <c r="D240" s="433"/>
      <c r="E240" s="433"/>
      <c r="F240" s="433"/>
      <c r="G240" s="434"/>
      <c r="H240" s="486"/>
      <c r="I240" s="444"/>
      <c r="J240" s="444"/>
      <c r="K240" s="487"/>
      <c r="L240" s="487"/>
      <c r="M240" s="487"/>
      <c r="N240" s="495"/>
      <c r="O240" s="488"/>
    </row>
    <row r="241" spans="1:15" outlineLevel="1">
      <c r="A241" s="427"/>
      <c r="B241" s="850" t="s">
        <v>99</v>
      </c>
      <c r="C241" s="524"/>
      <c r="D241" s="524"/>
      <c r="E241" s="524"/>
      <c r="F241" s="524"/>
      <c r="G241" s="524"/>
      <c r="H241" s="525"/>
      <c r="I241" s="524"/>
      <c r="J241" s="524"/>
      <c r="K241" s="524"/>
      <c r="L241" s="524"/>
      <c r="M241" s="525"/>
      <c r="N241" s="524"/>
      <c r="O241" s="735"/>
    </row>
    <row r="242" spans="1:15" outlineLevel="1">
      <c r="A242" s="429"/>
      <c r="B242" s="117" t="s">
        <v>466</v>
      </c>
      <c r="C242" s="753" t="s">
        <v>385</v>
      </c>
      <c r="D242" s="906">
        <v>1.7082414000000001E-4</v>
      </c>
      <c r="E242" s="851"/>
      <c r="F242" s="852">
        <v>4.104E-5</v>
      </c>
      <c r="G242" s="745">
        <v>2.1186414000000001E-4</v>
      </c>
      <c r="H242" s="748"/>
      <c r="I242" s="421" t="s">
        <v>707</v>
      </c>
      <c r="J242" s="456"/>
      <c r="K242" s="457" t="s">
        <v>704</v>
      </c>
      <c r="L242" s="446"/>
      <c r="M242" s="499"/>
      <c r="N242" s="861"/>
      <c r="O242" s="738"/>
    </row>
    <row r="243" spans="1:15" outlineLevel="1">
      <c r="A243" s="429"/>
      <c r="B243" s="117" t="s">
        <v>467</v>
      </c>
      <c r="C243" s="753" t="s">
        <v>385</v>
      </c>
      <c r="D243" s="906">
        <v>1.7048000000000001E-4</v>
      </c>
      <c r="E243" s="851"/>
      <c r="F243" s="852">
        <v>4.8850000000000002E-5</v>
      </c>
      <c r="G243" s="745">
        <v>2.1933E-4</v>
      </c>
      <c r="H243" s="748"/>
      <c r="I243" s="421" t="s">
        <v>820</v>
      </c>
      <c r="J243" s="456"/>
      <c r="K243" s="457" t="s">
        <v>715</v>
      </c>
      <c r="L243" s="446"/>
      <c r="M243" s="499"/>
      <c r="N243" s="861"/>
      <c r="O243" s="738"/>
    </row>
    <row r="244" spans="1:15" outlineLevel="1">
      <c r="A244" s="429"/>
      <c r="B244" s="117" t="s">
        <v>468</v>
      </c>
      <c r="C244" s="753" t="s">
        <v>385</v>
      </c>
      <c r="D244" s="906">
        <v>1.2004E-4</v>
      </c>
      <c r="E244" s="851"/>
      <c r="F244" s="852">
        <v>3.1319999999999998E-5</v>
      </c>
      <c r="G244" s="745">
        <v>1.5135999999999999E-4</v>
      </c>
      <c r="H244" s="748"/>
      <c r="I244" s="421" t="s">
        <v>821</v>
      </c>
      <c r="J244" s="456"/>
      <c r="K244" s="457" t="s">
        <v>729</v>
      </c>
      <c r="L244" s="446"/>
      <c r="M244" s="499"/>
      <c r="N244" s="861"/>
      <c r="O244" s="738"/>
    </row>
    <row r="245" spans="1:15" outlineLevel="1">
      <c r="A245" s="429"/>
      <c r="B245" s="117" t="s">
        <v>469</v>
      </c>
      <c r="C245" s="753" t="s">
        <v>385</v>
      </c>
      <c r="D245" s="906"/>
      <c r="E245" s="851">
        <v>4.7089999999999998E-5</v>
      </c>
      <c r="F245" s="852">
        <v>1.4260000000000001E-5</v>
      </c>
      <c r="G245" s="745">
        <v>6.135E-5</v>
      </c>
      <c r="H245" s="748"/>
      <c r="I245" s="421"/>
      <c r="J245" s="456" t="s">
        <v>749</v>
      </c>
      <c r="K245" s="457" t="s">
        <v>822</v>
      </c>
      <c r="L245" s="446"/>
      <c r="M245" s="499"/>
      <c r="N245" s="861"/>
      <c r="O245" s="738"/>
    </row>
    <row r="246" spans="1:15" outlineLevel="1">
      <c r="A246" s="429"/>
      <c r="B246" s="117" t="s">
        <v>470</v>
      </c>
      <c r="C246" s="753" t="s">
        <v>385</v>
      </c>
      <c r="D246" s="906">
        <v>1.7148E-4</v>
      </c>
      <c r="E246" s="851"/>
      <c r="F246" s="852">
        <v>4.5080000000000002E-5</v>
      </c>
      <c r="G246" s="745">
        <v>2.1656E-4</v>
      </c>
      <c r="H246" s="748"/>
      <c r="I246" s="421" t="s">
        <v>823</v>
      </c>
      <c r="J246" s="456"/>
      <c r="K246" s="457" t="s">
        <v>824</v>
      </c>
      <c r="L246" s="446"/>
      <c r="M246" s="499"/>
      <c r="N246" s="861"/>
      <c r="O246" s="738"/>
    </row>
    <row r="247" spans="1:15" outlineLevel="1">
      <c r="A247" s="429"/>
      <c r="B247" s="117" t="s">
        <v>48</v>
      </c>
      <c r="C247" s="753" t="s">
        <v>385</v>
      </c>
      <c r="D247" s="906">
        <v>5.0917500000000008E-5</v>
      </c>
      <c r="E247" s="851">
        <v>1.8646666666666665E-5</v>
      </c>
      <c r="F247" s="852">
        <v>1.2962499999999998E-5</v>
      </c>
      <c r="G247" s="745">
        <v>8.252666666666667E-5</v>
      </c>
      <c r="H247" s="748"/>
      <c r="I247" s="421" t="s">
        <v>825</v>
      </c>
      <c r="J247" s="456" t="s">
        <v>471</v>
      </c>
      <c r="K247" s="457" t="s">
        <v>826</v>
      </c>
      <c r="L247" s="446"/>
      <c r="M247" s="499"/>
      <c r="N247" s="861"/>
      <c r="O247" s="738"/>
    </row>
    <row r="248" spans="1:15" outlineLevel="1">
      <c r="A248" s="429"/>
      <c r="B248" s="117" t="s">
        <v>472</v>
      </c>
      <c r="C248" s="753" t="s">
        <v>385</v>
      </c>
      <c r="D248" s="746">
        <v>1.1355E-4</v>
      </c>
      <c r="E248" s="660"/>
      <c r="F248" s="661">
        <v>3.1340000000000001E-5</v>
      </c>
      <c r="G248" s="745">
        <v>1.4489E-4</v>
      </c>
      <c r="H248" s="741"/>
      <c r="I248" s="421" t="s">
        <v>827</v>
      </c>
      <c r="J248" s="456"/>
      <c r="K248" s="457" t="s">
        <v>828</v>
      </c>
      <c r="L248" s="446"/>
      <c r="M248" s="499"/>
      <c r="N248" s="494"/>
      <c r="O248" s="738"/>
    </row>
    <row r="249" spans="1:15" outlineLevel="1">
      <c r="A249" s="429"/>
      <c r="B249" s="117" t="s">
        <v>473</v>
      </c>
      <c r="C249" s="753" t="s">
        <v>385</v>
      </c>
      <c r="D249" s="746"/>
      <c r="E249" s="660">
        <v>3.9999999999999998E-6</v>
      </c>
      <c r="F249" s="661">
        <v>1.06E-5</v>
      </c>
      <c r="G249" s="745">
        <v>1.4599999999999999E-5</v>
      </c>
      <c r="H249" s="741"/>
      <c r="I249" s="421"/>
      <c r="J249" s="456" t="s">
        <v>474</v>
      </c>
      <c r="K249" s="457" t="s">
        <v>475</v>
      </c>
      <c r="L249" s="446"/>
      <c r="M249" s="499"/>
      <c r="N249" s="494" t="s">
        <v>476</v>
      </c>
      <c r="O249" s="738"/>
    </row>
    <row r="250" spans="1:15" outlineLevel="1">
      <c r="A250" s="429"/>
      <c r="B250" s="117" t="s">
        <v>247</v>
      </c>
      <c r="C250" s="753" t="s">
        <v>385</v>
      </c>
      <c r="D250" s="746"/>
      <c r="E250" s="660"/>
      <c r="F250" s="661">
        <v>8.6999999999999997E-6</v>
      </c>
      <c r="G250" s="745">
        <v>8.6999999999999997E-6</v>
      </c>
      <c r="H250" s="741"/>
      <c r="I250" s="421"/>
      <c r="J250" s="456"/>
      <c r="K250" s="457" t="s">
        <v>475</v>
      </c>
      <c r="L250" s="446"/>
      <c r="M250" s="499"/>
      <c r="N250" s="861" t="s">
        <v>476</v>
      </c>
      <c r="O250" s="738"/>
    </row>
    <row r="251" spans="1:15" outlineLevel="1">
      <c r="A251" s="429"/>
      <c r="B251" s="117" t="s">
        <v>829</v>
      </c>
      <c r="C251" s="753" t="s">
        <v>385</v>
      </c>
      <c r="D251" s="746"/>
      <c r="E251" s="660"/>
      <c r="F251" s="661">
        <v>1.1999999999999999E-4</v>
      </c>
      <c r="G251" s="745">
        <v>1.1999999999999999E-4</v>
      </c>
      <c r="H251" s="741"/>
      <c r="I251" s="421"/>
      <c r="J251" s="456"/>
      <c r="K251" s="457" t="s">
        <v>830</v>
      </c>
      <c r="L251" s="446"/>
      <c r="M251" s="499"/>
      <c r="N251" s="861"/>
      <c r="O251" s="738"/>
    </row>
    <row r="252" spans="1:15" outlineLevel="1">
      <c r="A252" s="429"/>
      <c r="B252" s="117" t="s">
        <v>831</v>
      </c>
      <c r="C252" s="753" t="s">
        <v>832</v>
      </c>
      <c r="D252" s="746"/>
      <c r="E252" s="660"/>
      <c r="F252" s="661">
        <v>2.4199999999999998E-3</v>
      </c>
      <c r="G252" s="745">
        <v>2.4199999999999998E-3</v>
      </c>
      <c r="H252" s="741"/>
      <c r="I252" s="421"/>
      <c r="J252" s="456"/>
      <c r="K252" s="457" t="s">
        <v>833</v>
      </c>
      <c r="L252" s="446"/>
      <c r="M252" s="499"/>
      <c r="N252" s="861"/>
      <c r="O252" s="738"/>
    </row>
    <row r="253" spans="1:15" ht="15" outlineLevel="1" thickBot="1">
      <c r="A253" s="427"/>
      <c r="B253" s="117" t="s">
        <v>477</v>
      </c>
      <c r="C253" s="125"/>
      <c r="D253" s="755"/>
      <c r="E253" s="662"/>
      <c r="F253" s="663"/>
      <c r="G253" s="451"/>
      <c r="H253" s="475"/>
      <c r="I253" s="263"/>
      <c r="J253" s="266"/>
      <c r="K253" s="442"/>
      <c r="L253" s="422"/>
      <c r="M253" s="499"/>
      <c r="N253" s="498"/>
      <c r="O253" s="476"/>
    </row>
    <row r="254" spans="1:15" ht="33.75" customHeight="1">
      <c r="A254" s="427"/>
      <c r="B254" s="510" t="s">
        <v>260</v>
      </c>
      <c r="C254" s="431"/>
      <c r="D254" s="433"/>
      <c r="E254" s="433"/>
      <c r="F254" s="433"/>
      <c r="G254" s="434"/>
      <c r="H254" s="486"/>
      <c r="I254" s="444"/>
      <c r="J254" s="444"/>
      <c r="K254" s="487"/>
      <c r="L254" s="487"/>
      <c r="M254" s="487"/>
      <c r="N254" s="495"/>
      <c r="O254" s="488"/>
    </row>
    <row r="255" spans="1:15" outlineLevel="1">
      <c r="A255" s="427"/>
      <c r="B255" s="850" t="s">
        <v>99</v>
      </c>
      <c r="C255" s="524"/>
      <c r="D255" s="524"/>
      <c r="E255" s="524"/>
      <c r="F255" s="524"/>
      <c r="G255" s="524"/>
      <c r="H255" s="525"/>
      <c r="I255" s="524"/>
      <c r="J255" s="524"/>
      <c r="K255" s="524"/>
      <c r="L255" s="524"/>
      <c r="M255" s="525"/>
      <c r="N255" s="524"/>
      <c r="O255" s="735"/>
    </row>
    <row r="256" spans="1:15" outlineLevel="1">
      <c r="A256" s="427"/>
      <c r="B256" s="132" t="s">
        <v>258</v>
      </c>
      <c r="C256" s="756" t="s">
        <v>478</v>
      </c>
      <c r="D256" s="909"/>
      <c r="E256" s="874"/>
      <c r="F256" s="875">
        <v>0.9194</v>
      </c>
      <c r="G256" s="757">
        <v>0.9194</v>
      </c>
      <c r="H256" s="748"/>
      <c r="I256" s="421"/>
      <c r="J256" s="456"/>
      <c r="K256" s="457" t="s">
        <v>834</v>
      </c>
      <c r="L256" s="446"/>
      <c r="M256" s="499"/>
      <c r="N256" s="861"/>
      <c r="O256" s="738"/>
    </row>
    <row r="257" spans="1:15" outlineLevel="1">
      <c r="A257" s="427"/>
      <c r="B257" s="132" t="s">
        <v>479</v>
      </c>
      <c r="C257" s="437" t="s">
        <v>478</v>
      </c>
      <c r="D257" s="909"/>
      <c r="E257" s="874"/>
      <c r="F257" s="875">
        <v>0.73939999999999995</v>
      </c>
      <c r="G257" s="757">
        <v>0.73939999999999995</v>
      </c>
      <c r="H257" s="748"/>
      <c r="I257" s="421"/>
      <c r="J257" s="456"/>
      <c r="K257" s="457" t="s">
        <v>835</v>
      </c>
      <c r="L257" s="446"/>
      <c r="M257" s="499"/>
      <c r="N257" s="494"/>
      <c r="O257" s="738"/>
    </row>
    <row r="258" spans="1:15" outlineLevel="1">
      <c r="A258" s="427"/>
      <c r="B258" s="132" t="s">
        <v>480</v>
      </c>
      <c r="C258" s="437"/>
      <c r="D258" s="909"/>
      <c r="E258" s="874"/>
      <c r="F258" s="875"/>
      <c r="G258" s="757"/>
      <c r="H258" s="748"/>
      <c r="I258" s="421"/>
      <c r="J258" s="456"/>
      <c r="K258" s="457"/>
      <c r="L258" s="446"/>
      <c r="M258" s="499"/>
      <c r="N258" s="861"/>
      <c r="O258" s="738"/>
    </row>
    <row r="259" spans="1:15" outlineLevel="1">
      <c r="A259" s="427"/>
      <c r="B259" s="850" t="s">
        <v>99</v>
      </c>
      <c r="C259" s="524"/>
      <c r="D259" s="524"/>
      <c r="E259" s="524"/>
      <c r="F259" s="524"/>
      <c r="G259" s="524"/>
      <c r="H259" s="525"/>
      <c r="I259" s="524"/>
      <c r="J259" s="524"/>
      <c r="K259" s="524"/>
      <c r="L259" s="524"/>
      <c r="M259" s="525"/>
      <c r="N259" s="524"/>
      <c r="O259" s="735"/>
    </row>
    <row r="260" spans="1:15" outlineLevel="1">
      <c r="A260" s="427"/>
      <c r="B260" s="132" t="s">
        <v>836</v>
      </c>
      <c r="C260" s="756" t="s">
        <v>478</v>
      </c>
      <c r="D260" s="909"/>
      <c r="E260" s="874"/>
      <c r="F260" s="875">
        <f>3264/1000</f>
        <v>3.2639999999999998</v>
      </c>
      <c r="G260" s="757">
        <f>SUM(D260:F260)</f>
        <v>3.2639999999999998</v>
      </c>
      <c r="H260" s="748"/>
      <c r="I260" s="421"/>
      <c r="J260" s="456"/>
      <c r="K260" s="457" t="s">
        <v>962</v>
      </c>
      <c r="L260" s="642"/>
      <c r="M260" s="499"/>
      <c r="N260" s="861" t="s">
        <v>961</v>
      </c>
      <c r="O260" s="861"/>
    </row>
    <row r="261" spans="1:15" ht="15" customHeight="1" outlineLevel="1" thickBot="1">
      <c r="A261" s="427"/>
      <c r="B261" s="132" t="s">
        <v>481</v>
      </c>
      <c r="C261" s="437"/>
      <c r="D261" s="909"/>
      <c r="E261" s="874"/>
      <c r="F261" s="875"/>
      <c r="G261" s="757"/>
      <c r="H261" s="748"/>
      <c r="I261" s="421"/>
      <c r="J261" s="456"/>
      <c r="K261" s="457"/>
      <c r="L261" s="446"/>
      <c r="M261" s="499"/>
      <c r="N261" s="861"/>
      <c r="O261" s="738"/>
    </row>
    <row r="262" spans="1:15" ht="33.75" customHeight="1">
      <c r="A262" s="427"/>
      <c r="B262" s="430" t="s">
        <v>249</v>
      </c>
      <c r="C262" s="431"/>
      <c r="D262" s="433"/>
      <c r="E262" s="433"/>
      <c r="F262" s="433"/>
      <c r="G262" s="434"/>
      <c r="H262" s="486"/>
      <c r="I262" s="444"/>
      <c r="J262" s="444"/>
      <c r="K262" s="487"/>
      <c r="L262" s="487"/>
      <c r="M262" s="487"/>
      <c r="N262" s="495"/>
      <c r="O262" s="488"/>
    </row>
    <row r="263" spans="1:15" outlineLevel="1">
      <c r="A263" s="427"/>
      <c r="B263" s="850" t="s">
        <v>99</v>
      </c>
      <c r="C263" s="524"/>
      <c r="D263" s="524"/>
      <c r="E263" s="524"/>
      <c r="F263" s="524"/>
      <c r="G263" s="524"/>
      <c r="H263" s="525"/>
      <c r="I263" s="524"/>
      <c r="J263" s="524"/>
      <c r="K263" s="524"/>
      <c r="L263" s="524"/>
      <c r="M263" s="525"/>
      <c r="N263" s="524"/>
      <c r="O263" s="735"/>
    </row>
    <row r="264" spans="1:15" outlineLevel="1">
      <c r="A264" s="429"/>
      <c r="B264" s="133" t="s">
        <v>482</v>
      </c>
      <c r="C264" s="753" t="s">
        <v>483</v>
      </c>
      <c r="D264" s="909"/>
      <c r="E264" s="874"/>
      <c r="F264" s="852">
        <v>1.8812785388127853E-3</v>
      </c>
      <c r="G264" s="745">
        <v>1.8812785388127853E-3</v>
      </c>
      <c r="H264" s="748"/>
      <c r="I264" s="421"/>
      <c r="J264" s="456"/>
      <c r="K264" s="457" t="s">
        <v>484</v>
      </c>
      <c r="L264" s="446"/>
      <c r="M264" s="499"/>
      <c r="N264" s="861" t="s">
        <v>485</v>
      </c>
      <c r="O264" s="738"/>
    </row>
    <row r="265" spans="1:15" outlineLevel="1">
      <c r="A265" s="429"/>
      <c r="B265" s="133" t="s">
        <v>486</v>
      </c>
      <c r="C265" s="753" t="s">
        <v>483</v>
      </c>
      <c r="D265" s="909"/>
      <c r="E265" s="874"/>
      <c r="F265" s="852">
        <v>1.1141552511415526E-3</v>
      </c>
      <c r="G265" s="745">
        <v>1.1141552511415526E-3</v>
      </c>
      <c r="H265" s="748"/>
      <c r="I265" s="421"/>
      <c r="J265" s="456"/>
      <c r="K265" s="457" t="s">
        <v>484</v>
      </c>
      <c r="L265" s="446"/>
      <c r="M265" s="499"/>
      <c r="N265" s="861" t="s">
        <v>485</v>
      </c>
      <c r="O265" s="738"/>
    </row>
    <row r="266" spans="1:15" outlineLevel="1">
      <c r="A266" s="429"/>
      <c r="B266" s="133" t="s">
        <v>487</v>
      </c>
      <c r="C266" s="753" t="s">
        <v>483</v>
      </c>
      <c r="D266" s="909"/>
      <c r="E266" s="874"/>
      <c r="F266" s="852">
        <v>1.095890410958904E-3</v>
      </c>
      <c r="G266" s="745">
        <v>1.095890410958904E-3</v>
      </c>
      <c r="H266" s="748"/>
      <c r="I266" s="421"/>
      <c r="J266" s="456"/>
      <c r="K266" s="457" t="s">
        <v>484</v>
      </c>
      <c r="L266" s="446"/>
      <c r="M266" s="499"/>
      <c r="N266" s="494" t="s">
        <v>485</v>
      </c>
      <c r="O266" s="738"/>
    </row>
    <row r="267" spans="1:15" ht="15" outlineLevel="1" thickBot="1">
      <c r="A267" s="429"/>
      <c r="B267" s="117" t="s">
        <v>488</v>
      </c>
      <c r="C267" s="664"/>
      <c r="D267" s="758"/>
      <c r="E267" s="658"/>
      <c r="F267" s="661"/>
      <c r="G267" s="665"/>
      <c r="H267" s="475"/>
      <c r="I267" s="263"/>
      <c r="J267" s="266"/>
      <c r="K267" s="442"/>
      <c r="L267" s="422"/>
      <c r="M267" s="499"/>
      <c r="N267" s="498"/>
      <c r="O267" s="476"/>
    </row>
    <row r="268" spans="1:15" ht="33.75" customHeight="1">
      <c r="A268" s="429"/>
      <c r="B268" s="430" t="s">
        <v>50</v>
      </c>
      <c r="C268" s="431"/>
      <c r="D268" s="433"/>
      <c r="E268" s="433"/>
      <c r="F268" s="433"/>
      <c r="G268" s="434"/>
      <c r="H268" s="486"/>
      <c r="I268" s="444"/>
      <c r="J268" s="444"/>
      <c r="K268" s="487"/>
      <c r="L268" s="487"/>
      <c r="M268" s="487"/>
      <c r="N268" s="495"/>
      <c r="O268" s="488"/>
    </row>
    <row r="269" spans="1:15" outlineLevel="1">
      <c r="A269" s="427"/>
      <c r="B269" s="850" t="s">
        <v>99</v>
      </c>
      <c r="C269" s="524"/>
      <c r="D269" s="524"/>
      <c r="E269" s="524"/>
      <c r="F269" s="524"/>
      <c r="G269" s="524"/>
      <c r="H269" s="525"/>
      <c r="I269" s="524"/>
      <c r="J269" s="524"/>
      <c r="K269" s="524"/>
      <c r="L269" s="524"/>
      <c r="M269" s="525"/>
      <c r="N269" s="524"/>
      <c r="O269" s="735"/>
    </row>
    <row r="270" spans="1:15" outlineLevel="1">
      <c r="A270" s="429"/>
      <c r="B270" s="117" t="s">
        <v>489</v>
      </c>
      <c r="C270" s="736" t="s">
        <v>478</v>
      </c>
      <c r="D270" s="906"/>
      <c r="E270" s="851"/>
      <c r="F270" s="852">
        <v>2.1280193798449597E-2</v>
      </c>
      <c r="G270" s="745">
        <v>2.1280193798449597E-2</v>
      </c>
      <c r="H270" s="748"/>
      <c r="I270" s="421"/>
      <c r="J270" s="456"/>
      <c r="K270" s="457" t="s">
        <v>837</v>
      </c>
      <c r="L270" s="446"/>
      <c r="M270" s="499"/>
      <c r="N270" s="494"/>
      <c r="O270" s="738"/>
    </row>
    <row r="271" spans="1:15" outlineLevel="1">
      <c r="A271" s="429"/>
      <c r="B271" s="117" t="s">
        <v>490</v>
      </c>
      <c r="C271" s="438" t="s">
        <v>478</v>
      </c>
      <c r="D271" s="906"/>
      <c r="E271" s="851"/>
      <c r="F271" s="852">
        <v>8.8832713178294588E-3</v>
      </c>
      <c r="G271" s="745">
        <v>8.8832713178294588E-3</v>
      </c>
      <c r="H271" s="748"/>
      <c r="I271" s="421"/>
      <c r="J271" s="456"/>
      <c r="K271" s="457" t="s">
        <v>838</v>
      </c>
      <c r="L271" s="446"/>
      <c r="M271" s="499"/>
      <c r="N271" s="861"/>
      <c r="O271" s="738"/>
    </row>
    <row r="272" spans="1:15" outlineLevel="1">
      <c r="A272" s="429"/>
      <c r="B272" s="117" t="s">
        <v>491</v>
      </c>
      <c r="C272" s="438" t="s">
        <v>478</v>
      </c>
      <c r="D272" s="906"/>
      <c r="E272" s="851"/>
      <c r="F272" s="852">
        <v>8.8832713178294588E-3</v>
      </c>
      <c r="G272" s="745">
        <v>8.8832713178294588E-3</v>
      </c>
      <c r="H272" s="748"/>
      <c r="I272" s="421"/>
      <c r="J272" s="456"/>
      <c r="K272" s="457" t="s">
        <v>839</v>
      </c>
      <c r="L272" s="446"/>
      <c r="M272" s="499"/>
      <c r="N272" s="861"/>
      <c r="O272" s="738"/>
    </row>
    <row r="273" spans="1:15" outlineLevel="1">
      <c r="A273" s="429"/>
      <c r="B273" s="117" t="s">
        <v>492</v>
      </c>
      <c r="C273" s="438" t="s">
        <v>478</v>
      </c>
      <c r="D273" s="906"/>
      <c r="E273" s="851"/>
      <c r="F273" s="852">
        <v>9.8470835000000006E-4</v>
      </c>
      <c r="G273" s="745">
        <v>9.8470835000000006E-4</v>
      </c>
      <c r="H273" s="748"/>
      <c r="I273" s="421"/>
      <c r="J273" s="456"/>
      <c r="K273" s="457" t="s">
        <v>840</v>
      </c>
      <c r="L273" s="446"/>
      <c r="M273" s="499"/>
      <c r="N273" s="861"/>
      <c r="O273" s="738"/>
    </row>
    <row r="274" spans="1:15" outlineLevel="1">
      <c r="A274" s="429"/>
      <c r="B274" s="117" t="s">
        <v>493</v>
      </c>
      <c r="C274" s="438" t="s">
        <v>478</v>
      </c>
      <c r="D274" s="906"/>
      <c r="E274" s="851"/>
      <c r="F274" s="852">
        <v>2.1280193798449597E-2</v>
      </c>
      <c r="G274" s="745">
        <v>2.1280193798449597E-2</v>
      </c>
      <c r="H274" s="748"/>
      <c r="I274" s="421"/>
      <c r="J274" s="456"/>
      <c r="K274" s="457" t="s">
        <v>841</v>
      </c>
      <c r="L274" s="446"/>
      <c r="M274" s="499"/>
      <c r="N274" s="861"/>
      <c r="O274" s="738"/>
    </row>
    <row r="275" spans="1:15" outlineLevel="1">
      <c r="A275" s="429"/>
      <c r="B275" s="117" t="s">
        <v>494</v>
      </c>
      <c r="C275" s="438" t="s">
        <v>478</v>
      </c>
      <c r="D275" s="906"/>
      <c r="E275" s="851"/>
      <c r="F275" s="852">
        <v>2.1280193798449597E-2</v>
      </c>
      <c r="G275" s="745">
        <v>2.1280193798449597E-2</v>
      </c>
      <c r="H275" s="748"/>
      <c r="I275" s="421"/>
      <c r="J275" s="456"/>
      <c r="K275" s="457" t="s">
        <v>842</v>
      </c>
      <c r="L275" s="446"/>
      <c r="M275" s="499"/>
      <c r="N275" s="494"/>
      <c r="O275" s="738"/>
    </row>
    <row r="276" spans="1:15" outlineLevel="1">
      <c r="A276" s="429"/>
      <c r="B276" s="117" t="s">
        <v>495</v>
      </c>
      <c r="C276" s="438" t="s">
        <v>478</v>
      </c>
      <c r="D276" s="906"/>
      <c r="E276" s="851"/>
      <c r="F276" s="852">
        <v>2.1280193798449597E-2</v>
      </c>
      <c r="G276" s="745">
        <v>2.1280193798449597E-2</v>
      </c>
      <c r="H276" s="748"/>
      <c r="I276" s="421"/>
      <c r="J276" s="456"/>
      <c r="K276" s="457" t="s">
        <v>843</v>
      </c>
      <c r="L276" s="446"/>
      <c r="M276" s="499"/>
      <c r="N276" s="861"/>
      <c r="O276" s="738"/>
    </row>
    <row r="277" spans="1:15" outlineLevel="1">
      <c r="A277" s="429"/>
      <c r="B277" s="117" t="s">
        <v>496</v>
      </c>
      <c r="C277" s="438" t="s">
        <v>478</v>
      </c>
      <c r="D277" s="906"/>
      <c r="E277" s="851"/>
      <c r="F277" s="852">
        <v>2.1280193798449597E-2</v>
      </c>
      <c r="G277" s="745">
        <v>2.1280193798449597E-2</v>
      </c>
      <c r="H277" s="748"/>
      <c r="I277" s="421"/>
      <c r="J277" s="456"/>
      <c r="K277" s="457" t="s">
        <v>844</v>
      </c>
      <c r="L277" s="446"/>
      <c r="M277" s="499"/>
      <c r="N277" s="861"/>
      <c r="O277" s="738"/>
    </row>
    <row r="278" spans="1:15" outlineLevel="1">
      <c r="A278" s="429"/>
      <c r="B278" s="117" t="s">
        <v>497</v>
      </c>
      <c r="C278" s="753" t="s">
        <v>478</v>
      </c>
      <c r="D278" s="906"/>
      <c r="E278" s="851"/>
      <c r="F278" s="852">
        <v>2.1280193798449597E-2</v>
      </c>
      <c r="G278" s="745">
        <v>2.1280193798449597E-2</v>
      </c>
      <c r="H278" s="748"/>
      <c r="I278" s="421"/>
      <c r="J278" s="851"/>
      <c r="K278" s="854" t="s">
        <v>837</v>
      </c>
      <c r="L278" s="866"/>
      <c r="M278" s="499"/>
      <c r="N278" s="861"/>
      <c r="O278" s="738"/>
    </row>
    <row r="279" spans="1:15" outlineLevel="1">
      <c r="A279" s="429"/>
      <c r="B279" s="117" t="s">
        <v>498</v>
      </c>
      <c r="C279" s="736" t="s">
        <v>499</v>
      </c>
      <c r="D279" s="746"/>
      <c r="E279" s="652"/>
      <c r="F279" s="661">
        <v>3.4188759356589128E-3</v>
      </c>
      <c r="G279" s="745">
        <v>3.4188759356589128E-3</v>
      </c>
      <c r="H279" s="657"/>
      <c r="I279" s="648"/>
      <c r="J279" s="851"/>
      <c r="K279" s="854" t="s">
        <v>500</v>
      </c>
      <c r="L279" s="866"/>
      <c r="M279" s="499"/>
      <c r="N279" s="655"/>
      <c r="O279" s="656"/>
    </row>
    <row r="280" spans="1:15" outlineLevel="1">
      <c r="A280" s="429"/>
      <c r="B280" s="117"/>
      <c r="C280" s="736"/>
      <c r="D280" s="746"/>
      <c r="E280" s="652"/>
      <c r="F280" s="661"/>
      <c r="G280" s="745">
        <v>3.4188759356589128E-3</v>
      </c>
      <c r="H280" s="657"/>
      <c r="I280" s="648"/>
      <c r="J280" s="851"/>
      <c r="K280" s="854"/>
      <c r="L280" s="866"/>
      <c r="M280" s="499"/>
      <c r="N280" s="655"/>
      <c r="O280" s="656"/>
    </row>
    <row r="281" spans="1:15" outlineLevel="1">
      <c r="A281" s="429"/>
      <c r="B281" s="1057" t="s">
        <v>1008</v>
      </c>
      <c r="C281" s="736" t="s">
        <v>478</v>
      </c>
      <c r="D281" s="746"/>
      <c r="E281" s="652"/>
      <c r="F281" s="661">
        <v>2.128E-2</v>
      </c>
      <c r="G281" s="745">
        <v>3.4188759356589128E-3</v>
      </c>
      <c r="H281" s="657"/>
      <c r="I281" s="648"/>
      <c r="J281" s="851"/>
      <c r="K281" s="854" t="s">
        <v>1014</v>
      </c>
      <c r="L281" s="866"/>
      <c r="M281" s="499"/>
      <c r="N281" s="655"/>
      <c r="O281" s="656" t="s">
        <v>1019</v>
      </c>
    </row>
    <row r="282" spans="1:15" outlineLevel="1">
      <c r="A282" s="429"/>
      <c r="B282" s="1057" t="s">
        <v>1009</v>
      </c>
      <c r="C282" s="438" t="s">
        <v>478</v>
      </c>
      <c r="D282" s="746"/>
      <c r="E282" s="652"/>
      <c r="F282" s="661">
        <v>2.128E-2</v>
      </c>
      <c r="G282" s="745">
        <v>3.4188759356589128E-3</v>
      </c>
      <c r="H282" s="657"/>
      <c r="I282" s="648"/>
      <c r="J282" s="851"/>
      <c r="K282" s="854" t="s">
        <v>1015</v>
      </c>
      <c r="L282" s="866"/>
      <c r="M282" s="499"/>
      <c r="N282" s="655"/>
      <c r="O282" s="656" t="s">
        <v>956</v>
      </c>
    </row>
    <row r="283" spans="1:15" outlineLevel="1">
      <c r="A283" s="429"/>
      <c r="B283" s="1057" t="s">
        <v>1010</v>
      </c>
      <c r="C283" s="438" t="s">
        <v>478</v>
      </c>
      <c r="D283" s="746"/>
      <c r="E283" s="652"/>
      <c r="F283" s="661">
        <v>2.128E-2</v>
      </c>
      <c r="G283" s="745">
        <v>3.4188759356589128E-3</v>
      </c>
      <c r="H283" s="657"/>
      <c r="I283" s="648"/>
      <c r="J283" s="851"/>
      <c r="K283" s="854" t="s">
        <v>1016</v>
      </c>
      <c r="L283" s="866"/>
      <c r="M283" s="499"/>
      <c r="N283" s="655"/>
      <c r="O283" s="656" t="s">
        <v>1020</v>
      </c>
    </row>
    <row r="284" spans="1:15" outlineLevel="1">
      <c r="A284" s="429"/>
      <c r="B284" s="1057" t="s">
        <v>1011</v>
      </c>
      <c r="C284" s="438" t="s">
        <v>478</v>
      </c>
      <c r="D284" s="746"/>
      <c r="E284" s="652"/>
      <c r="F284" s="661">
        <v>2.128E-2</v>
      </c>
      <c r="G284" s="745">
        <v>3.4188759356589128E-3</v>
      </c>
      <c r="H284" s="657"/>
      <c r="I284" s="648"/>
      <c r="J284" s="851"/>
      <c r="K284" s="854" t="s">
        <v>1017</v>
      </c>
      <c r="L284" s="866"/>
      <c r="M284" s="499"/>
      <c r="N284" s="655"/>
      <c r="O284" s="656" t="s">
        <v>957</v>
      </c>
    </row>
    <row r="285" spans="1:15" outlineLevel="1">
      <c r="A285" s="429"/>
      <c r="B285" s="1057" t="s">
        <v>1012</v>
      </c>
      <c r="C285" s="438" t="s">
        <v>478</v>
      </c>
      <c r="D285" s="746"/>
      <c r="E285" s="652"/>
      <c r="F285" s="661">
        <v>2.128E-2</v>
      </c>
      <c r="G285" s="745">
        <v>3.4188759356589128E-3</v>
      </c>
      <c r="H285" s="657"/>
      <c r="I285" s="648"/>
      <c r="J285" s="851"/>
      <c r="K285" s="854" t="s">
        <v>1018</v>
      </c>
      <c r="L285" s="866"/>
      <c r="M285" s="499"/>
      <c r="N285" s="655"/>
      <c r="O285" s="656" t="s">
        <v>1021</v>
      </c>
    </row>
    <row r="286" spans="1:15" outlineLevel="1">
      <c r="A286" s="429"/>
      <c r="B286" s="1057" t="s">
        <v>1013</v>
      </c>
      <c r="C286" s="438" t="s">
        <v>478</v>
      </c>
      <c r="D286" s="746"/>
      <c r="E286" s="652"/>
      <c r="F286" s="661">
        <v>2.128E-2</v>
      </c>
      <c r="G286" s="745">
        <v>3.4188759356589128E-3</v>
      </c>
      <c r="H286" s="657"/>
      <c r="I286" s="648"/>
      <c r="J286" s="851"/>
      <c r="K286" s="854" t="s">
        <v>1018</v>
      </c>
      <c r="L286" s="866"/>
      <c r="M286" s="499"/>
      <c r="N286" s="655"/>
      <c r="O286" s="656" t="s">
        <v>958</v>
      </c>
    </row>
    <row r="287" spans="1:15" outlineLevel="1">
      <c r="A287" s="429"/>
      <c r="B287" s="1057"/>
      <c r="C287" s="438"/>
      <c r="D287" s="746"/>
      <c r="E287" s="652"/>
      <c r="F287" s="661"/>
      <c r="G287" s="745">
        <v>3.4188759356589128E-3</v>
      </c>
      <c r="H287" s="657"/>
      <c r="I287" s="648"/>
      <c r="J287" s="851"/>
      <c r="K287" s="854"/>
      <c r="L287" s="866"/>
      <c r="M287" s="499"/>
      <c r="N287" s="655"/>
      <c r="O287" s="656"/>
    </row>
    <row r="288" spans="1:15" outlineLevel="1">
      <c r="A288" s="429"/>
      <c r="B288" s="1057" t="s">
        <v>1022</v>
      </c>
      <c r="C288" s="438" t="s">
        <v>478</v>
      </c>
      <c r="D288" s="746"/>
      <c r="E288" s="652"/>
      <c r="F288" s="661">
        <v>9.8499999999999998E-4</v>
      </c>
      <c r="G288" s="745">
        <v>3.4188759356589128E-3</v>
      </c>
      <c r="H288" s="657"/>
      <c r="I288" s="648"/>
      <c r="J288" s="851"/>
      <c r="K288" s="854" t="s">
        <v>1060</v>
      </c>
      <c r="L288" s="866"/>
      <c r="M288" s="499"/>
      <c r="N288" s="655"/>
      <c r="O288" s="656" t="s">
        <v>851</v>
      </c>
    </row>
    <row r="289" spans="1:15" outlineLevel="1">
      <c r="A289" s="429"/>
      <c r="B289" s="1057" t="s">
        <v>1023</v>
      </c>
      <c r="C289" s="753" t="s">
        <v>478</v>
      </c>
      <c r="D289" s="746"/>
      <c r="E289" s="652"/>
      <c r="F289" s="661">
        <v>9.8499999999999998E-4</v>
      </c>
      <c r="G289" s="745">
        <v>3.4188759356589128E-3</v>
      </c>
      <c r="H289" s="657"/>
      <c r="I289" s="648"/>
      <c r="J289" s="851"/>
      <c r="K289" s="854" t="s">
        <v>1061</v>
      </c>
      <c r="L289" s="866"/>
      <c r="M289" s="499"/>
      <c r="N289" s="655"/>
      <c r="O289" s="656" t="s">
        <v>1077</v>
      </c>
    </row>
    <row r="290" spans="1:15" outlineLevel="1">
      <c r="A290" s="429"/>
      <c r="B290" s="1057" t="s">
        <v>1024</v>
      </c>
      <c r="C290" s="736" t="s">
        <v>478</v>
      </c>
      <c r="D290" s="746"/>
      <c r="E290" s="652"/>
      <c r="F290" s="661">
        <v>9.8499999999999998E-4</v>
      </c>
      <c r="G290" s="745">
        <v>3.4188759356589128E-3</v>
      </c>
      <c r="H290" s="657"/>
      <c r="I290" s="648"/>
      <c r="J290" s="851"/>
      <c r="K290" s="854" t="s">
        <v>1061</v>
      </c>
      <c r="L290" s="866"/>
      <c r="M290" s="499"/>
      <c r="N290" s="655"/>
      <c r="O290" s="656" t="s">
        <v>1078</v>
      </c>
    </row>
    <row r="291" spans="1:15" outlineLevel="1">
      <c r="A291" s="429"/>
      <c r="B291" s="1057" t="s">
        <v>1025</v>
      </c>
      <c r="C291" s="438" t="s">
        <v>478</v>
      </c>
      <c r="D291" s="746"/>
      <c r="E291" s="652"/>
      <c r="F291" s="661">
        <v>2.128E-2</v>
      </c>
      <c r="G291" s="745">
        <v>3.4188759356589128E-3</v>
      </c>
      <c r="H291" s="657"/>
      <c r="I291" s="648"/>
      <c r="J291" s="851"/>
      <c r="K291" s="854" t="s">
        <v>1062</v>
      </c>
      <c r="L291" s="866"/>
      <c r="M291" s="499"/>
      <c r="N291" s="655"/>
      <c r="O291" s="656" t="s">
        <v>1079</v>
      </c>
    </row>
    <row r="292" spans="1:15" outlineLevel="1">
      <c r="A292" s="429"/>
      <c r="B292" s="1057" t="s">
        <v>1026</v>
      </c>
      <c r="C292" s="438" t="s">
        <v>478</v>
      </c>
      <c r="D292" s="746"/>
      <c r="E292" s="652"/>
      <c r="F292" s="661">
        <v>9.8499999999999998E-4</v>
      </c>
      <c r="G292" s="745">
        <v>3.4188759356589128E-3</v>
      </c>
      <c r="H292" s="657"/>
      <c r="I292" s="648"/>
      <c r="J292" s="851"/>
      <c r="K292" s="854" t="s">
        <v>1063</v>
      </c>
      <c r="L292" s="866"/>
      <c r="M292" s="499"/>
      <c r="N292" s="655"/>
      <c r="O292" s="656" t="s">
        <v>1080</v>
      </c>
    </row>
    <row r="293" spans="1:15" outlineLevel="1">
      <c r="A293" s="429"/>
      <c r="B293" s="1057" t="s">
        <v>1027</v>
      </c>
      <c r="C293" s="438" t="s">
        <v>478</v>
      </c>
      <c r="D293" s="746"/>
      <c r="E293" s="652"/>
      <c r="F293" s="661">
        <v>2.128E-2</v>
      </c>
      <c r="G293" s="745">
        <v>3.4188759356589128E-3</v>
      </c>
      <c r="H293" s="657"/>
      <c r="I293" s="648"/>
      <c r="J293" s="851"/>
      <c r="K293" s="854" t="s">
        <v>1064</v>
      </c>
      <c r="L293" s="866"/>
      <c r="M293" s="499"/>
      <c r="N293" s="655"/>
      <c r="O293" s="656" t="s">
        <v>856</v>
      </c>
    </row>
    <row r="294" spans="1:15" outlineLevel="1">
      <c r="A294" s="429"/>
      <c r="B294" s="1057" t="s">
        <v>1028</v>
      </c>
      <c r="C294" s="438" t="s">
        <v>478</v>
      </c>
      <c r="D294" s="746"/>
      <c r="E294" s="652"/>
      <c r="F294" s="661">
        <v>2.128E-2</v>
      </c>
      <c r="G294" s="745">
        <v>3.4188759356589128E-3</v>
      </c>
      <c r="H294" s="657"/>
      <c r="I294" s="648"/>
      <c r="J294" s="851"/>
      <c r="K294" s="854" t="s">
        <v>1065</v>
      </c>
      <c r="L294" s="866"/>
      <c r="M294" s="499"/>
      <c r="N294" s="655"/>
      <c r="O294" s="656" t="s">
        <v>1081</v>
      </c>
    </row>
    <row r="295" spans="1:15" outlineLevel="1">
      <c r="A295" s="429"/>
      <c r="B295" s="1057" t="s">
        <v>1029</v>
      </c>
      <c r="C295" s="438" t="s">
        <v>478</v>
      </c>
      <c r="D295" s="746"/>
      <c r="E295" s="652"/>
      <c r="F295" s="661">
        <v>2.128E-2</v>
      </c>
      <c r="G295" s="745">
        <v>3.4188759356589128E-3</v>
      </c>
      <c r="H295" s="657"/>
      <c r="I295" s="648"/>
      <c r="J295" s="851"/>
      <c r="K295" s="854" t="s">
        <v>1066</v>
      </c>
      <c r="L295" s="866"/>
      <c r="M295" s="499"/>
      <c r="N295" s="655"/>
      <c r="O295" s="656" t="s">
        <v>1082</v>
      </c>
    </row>
    <row r="296" spans="1:15" outlineLevel="1">
      <c r="A296" s="429"/>
      <c r="B296" s="1057" t="s">
        <v>1030</v>
      </c>
      <c r="C296" s="438" t="s">
        <v>478</v>
      </c>
      <c r="D296" s="746"/>
      <c r="E296" s="652"/>
      <c r="F296" s="661">
        <v>2.128E-2</v>
      </c>
      <c r="G296" s="745">
        <v>3.4188759356589128E-3</v>
      </c>
      <c r="H296" s="657"/>
      <c r="I296" s="648"/>
      <c r="J296" s="851"/>
      <c r="K296" s="854" t="s">
        <v>1062</v>
      </c>
      <c r="L296" s="866"/>
      <c r="M296" s="499"/>
      <c r="N296" s="655"/>
      <c r="O296" s="656" t="s">
        <v>1083</v>
      </c>
    </row>
    <row r="297" spans="1:15" outlineLevel="1">
      <c r="A297" s="429"/>
      <c r="B297" s="1057" t="s">
        <v>1031</v>
      </c>
      <c r="C297" s="438" t="s">
        <v>478</v>
      </c>
      <c r="D297" s="746"/>
      <c r="E297" s="652"/>
      <c r="F297" s="661">
        <v>9.8499999999999998E-4</v>
      </c>
      <c r="G297" s="745">
        <v>3.4188759356589128E-3</v>
      </c>
      <c r="H297" s="657"/>
      <c r="I297" s="648"/>
      <c r="J297" s="851"/>
      <c r="K297" s="854" t="s">
        <v>1067</v>
      </c>
      <c r="L297" s="866"/>
      <c r="M297" s="499"/>
      <c r="N297" s="655"/>
      <c r="O297" s="656" t="s">
        <v>1084</v>
      </c>
    </row>
    <row r="298" spans="1:15" outlineLevel="1">
      <c r="A298" s="429"/>
      <c r="B298" s="1057" t="s">
        <v>1032</v>
      </c>
      <c r="C298" s="753" t="s">
        <v>478</v>
      </c>
      <c r="D298" s="746"/>
      <c r="E298" s="652"/>
      <c r="F298" s="661">
        <v>9.8499999999999998E-4</v>
      </c>
      <c r="G298" s="745">
        <v>3.4188759356589128E-3</v>
      </c>
      <c r="H298" s="657"/>
      <c r="I298" s="648"/>
      <c r="J298" s="851"/>
      <c r="K298" s="854" t="s">
        <v>1067</v>
      </c>
      <c r="L298" s="866"/>
      <c r="M298" s="499"/>
      <c r="N298" s="655"/>
      <c r="O298" s="656" t="s">
        <v>1085</v>
      </c>
    </row>
    <row r="299" spans="1:15" outlineLevel="1">
      <c r="A299" s="429"/>
      <c r="B299" s="1057" t="s">
        <v>1033</v>
      </c>
      <c r="C299" s="438" t="s">
        <v>478</v>
      </c>
      <c r="D299" s="746"/>
      <c r="E299" s="652"/>
      <c r="F299" s="661">
        <v>9.8499999999999998E-4</v>
      </c>
      <c r="G299" s="745">
        <v>3.4188759356589128E-3</v>
      </c>
      <c r="H299" s="657"/>
      <c r="I299" s="648"/>
      <c r="J299" s="851"/>
      <c r="K299" s="854" t="s">
        <v>1067</v>
      </c>
      <c r="L299" s="866"/>
      <c r="M299" s="499"/>
      <c r="N299" s="655"/>
      <c r="O299" s="656" t="s">
        <v>1086</v>
      </c>
    </row>
    <row r="300" spans="1:15" outlineLevel="1">
      <c r="A300" s="429"/>
      <c r="B300" s="1057" t="s">
        <v>1034</v>
      </c>
      <c r="C300" s="753" t="s">
        <v>478</v>
      </c>
      <c r="D300" s="746"/>
      <c r="E300" s="652"/>
      <c r="F300" s="661">
        <v>2.128E-2</v>
      </c>
      <c r="G300" s="745">
        <v>3.4188759356589128E-3</v>
      </c>
      <c r="H300" s="657"/>
      <c r="I300" s="648"/>
      <c r="J300" s="851"/>
      <c r="K300" s="854" t="s">
        <v>1068</v>
      </c>
      <c r="L300" s="866"/>
      <c r="M300" s="499"/>
      <c r="N300" s="655"/>
      <c r="O300" s="656" t="s">
        <v>1087</v>
      </c>
    </row>
    <row r="301" spans="1:15" outlineLevel="1">
      <c r="A301" s="429"/>
      <c r="B301" s="1057" t="s">
        <v>1035</v>
      </c>
      <c r="C301" s="736" t="s">
        <v>478</v>
      </c>
      <c r="D301" s="746"/>
      <c r="E301" s="652"/>
      <c r="F301" s="661">
        <v>2.128E-2</v>
      </c>
      <c r="G301" s="745">
        <v>3.4188759356589128E-3</v>
      </c>
      <c r="H301" s="657"/>
      <c r="I301" s="648"/>
      <c r="J301" s="851"/>
      <c r="K301" s="854" t="s">
        <v>1068</v>
      </c>
      <c r="L301" s="866"/>
      <c r="M301" s="499"/>
      <c r="N301" s="655"/>
      <c r="O301" s="656" t="s">
        <v>848</v>
      </c>
    </row>
    <row r="302" spans="1:15" outlineLevel="1">
      <c r="A302" s="429"/>
      <c r="B302" s="1057" t="s">
        <v>1036</v>
      </c>
      <c r="C302" s="438" t="s">
        <v>478</v>
      </c>
      <c r="D302" s="746"/>
      <c r="E302" s="652"/>
      <c r="F302" s="661">
        <v>2.128E-2</v>
      </c>
      <c r="G302" s="745">
        <v>3.4188759356589128E-3</v>
      </c>
      <c r="H302" s="657"/>
      <c r="I302" s="648"/>
      <c r="J302" s="851"/>
      <c r="K302" s="854" t="s">
        <v>1068</v>
      </c>
      <c r="L302" s="866"/>
      <c r="M302" s="499"/>
      <c r="N302" s="655"/>
      <c r="O302" s="656" t="s">
        <v>1088</v>
      </c>
    </row>
    <row r="303" spans="1:15" outlineLevel="1">
      <c r="A303" s="429"/>
      <c r="B303" s="1057" t="s">
        <v>1037</v>
      </c>
      <c r="C303" s="438" t="s">
        <v>478</v>
      </c>
      <c r="D303" s="746"/>
      <c r="E303" s="652"/>
      <c r="F303" s="661">
        <v>2.128E-2</v>
      </c>
      <c r="G303" s="745">
        <v>3.4188759356589128E-3</v>
      </c>
      <c r="H303" s="657"/>
      <c r="I303" s="648"/>
      <c r="J303" s="851"/>
      <c r="K303" s="854" t="s">
        <v>1068</v>
      </c>
      <c r="L303" s="866"/>
      <c r="M303" s="499"/>
      <c r="N303" s="655"/>
      <c r="O303" s="656" t="s">
        <v>1089</v>
      </c>
    </row>
    <row r="304" spans="1:15" outlineLevel="1">
      <c r="A304" s="429"/>
      <c r="B304" s="1057" t="s">
        <v>1038</v>
      </c>
      <c r="C304" s="438" t="s">
        <v>478</v>
      </c>
      <c r="D304" s="746"/>
      <c r="E304" s="652"/>
      <c r="F304" s="661">
        <v>2.128E-2</v>
      </c>
      <c r="G304" s="745">
        <v>3.4188759356589128E-3</v>
      </c>
      <c r="H304" s="657"/>
      <c r="I304" s="648"/>
      <c r="J304" s="851"/>
      <c r="K304" s="854" t="s">
        <v>1068</v>
      </c>
      <c r="L304" s="866"/>
      <c r="M304" s="499"/>
      <c r="N304" s="655"/>
      <c r="O304" s="656" t="s">
        <v>1090</v>
      </c>
    </row>
    <row r="305" spans="1:15" outlineLevel="1">
      <c r="A305" s="429"/>
      <c r="B305" s="1057" t="s">
        <v>1039</v>
      </c>
      <c r="C305" s="438" t="s">
        <v>478</v>
      </c>
      <c r="D305" s="746"/>
      <c r="E305" s="652"/>
      <c r="F305" s="661">
        <v>2.128E-2</v>
      </c>
      <c r="G305" s="745">
        <v>3.4188759356589128E-3</v>
      </c>
      <c r="H305" s="657"/>
      <c r="I305" s="648"/>
      <c r="J305" s="851"/>
      <c r="K305" s="854" t="s">
        <v>1068</v>
      </c>
      <c r="L305" s="866"/>
      <c r="M305" s="499"/>
      <c r="N305" s="655"/>
      <c r="O305" s="656" t="s">
        <v>1091</v>
      </c>
    </row>
    <row r="306" spans="1:15" outlineLevel="1">
      <c r="A306" s="429"/>
      <c r="B306" s="1057" t="s">
        <v>1040</v>
      </c>
      <c r="C306" s="438" t="s">
        <v>478</v>
      </c>
      <c r="D306" s="746"/>
      <c r="E306" s="652"/>
      <c r="F306" s="661">
        <v>2.128E-2</v>
      </c>
      <c r="G306" s="745">
        <v>3.4188759356589128E-3</v>
      </c>
      <c r="H306" s="657"/>
      <c r="I306" s="648"/>
      <c r="J306" s="851"/>
      <c r="K306" s="854" t="s">
        <v>1068</v>
      </c>
      <c r="L306" s="866"/>
      <c r="M306" s="499"/>
      <c r="N306" s="655"/>
      <c r="O306" s="656" t="s">
        <v>1092</v>
      </c>
    </row>
    <row r="307" spans="1:15" outlineLevel="1">
      <c r="A307" s="429"/>
      <c r="B307" s="1057" t="s">
        <v>1041</v>
      </c>
      <c r="C307" s="438" t="s">
        <v>478</v>
      </c>
      <c r="D307" s="746"/>
      <c r="E307" s="652"/>
      <c r="F307" s="661">
        <v>2.128E-2</v>
      </c>
      <c r="G307" s="745">
        <v>3.4188759356589128E-3</v>
      </c>
      <c r="H307" s="657"/>
      <c r="I307" s="648"/>
      <c r="J307" s="851"/>
      <c r="K307" s="854" t="s">
        <v>1062</v>
      </c>
      <c r="L307" s="866"/>
      <c r="M307" s="499"/>
      <c r="N307" s="655"/>
      <c r="O307" s="656" t="s">
        <v>1093</v>
      </c>
    </row>
    <row r="308" spans="1:15" outlineLevel="1">
      <c r="A308" s="429"/>
      <c r="B308" s="1057" t="s">
        <v>1042</v>
      </c>
      <c r="C308" s="438" t="s">
        <v>478</v>
      </c>
      <c r="D308" s="746"/>
      <c r="E308" s="652"/>
      <c r="F308" s="661">
        <v>2.128E-2</v>
      </c>
      <c r="G308" s="745">
        <v>3.4188759356589128E-3</v>
      </c>
      <c r="H308" s="657"/>
      <c r="I308" s="648"/>
      <c r="J308" s="851"/>
      <c r="K308" s="854" t="s">
        <v>1062</v>
      </c>
      <c r="L308" s="866"/>
      <c r="M308" s="499"/>
      <c r="N308" s="655"/>
      <c r="O308" s="656" t="s">
        <v>1094</v>
      </c>
    </row>
    <row r="309" spans="1:15" outlineLevel="1">
      <c r="A309" s="429"/>
      <c r="B309" s="1057" t="s">
        <v>1043</v>
      </c>
      <c r="C309" s="753" t="s">
        <v>478</v>
      </c>
      <c r="D309" s="746"/>
      <c r="E309" s="652"/>
      <c r="F309" s="661">
        <v>2.128E-2</v>
      </c>
      <c r="G309" s="745">
        <v>3.4188759356589128E-3</v>
      </c>
      <c r="H309" s="657"/>
      <c r="I309" s="648"/>
      <c r="J309" s="851"/>
      <c r="K309" s="854" t="s">
        <v>1069</v>
      </c>
      <c r="L309" s="866"/>
      <c r="M309" s="499"/>
      <c r="N309" s="655"/>
      <c r="O309" s="656" t="s">
        <v>1095</v>
      </c>
    </row>
    <row r="310" spans="1:15" outlineLevel="1">
      <c r="A310" s="429"/>
      <c r="B310" s="1057" t="s">
        <v>1044</v>
      </c>
      <c r="C310" s="736" t="s">
        <v>478</v>
      </c>
      <c r="D310" s="746"/>
      <c r="E310" s="652"/>
      <c r="F310" s="661">
        <v>2.128E-2</v>
      </c>
      <c r="G310" s="745">
        <v>3.4188759356589128E-3</v>
      </c>
      <c r="H310" s="657"/>
      <c r="I310" s="648"/>
      <c r="J310" s="851"/>
      <c r="K310" s="854" t="s">
        <v>1062</v>
      </c>
      <c r="L310" s="866"/>
      <c r="M310" s="499"/>
      <c r="N310" s="655"/>
      <c r="O310" s="656" t="s">
        <v>1096</v>
      </c>
    </row>
    <row r="311" spans="1:15" outlineLevel="1">
      <c r="A311" s="429"/>
      <c r="B311" s="1057" t="s">
        <v>1045</v>
      </c>
      <c r="C311" s="438" t="s">
        <v>478</v>
      </c>
      <c r="D311" s="746"/>
      <c r="E311" s="652"/>
      <c r="F311" s="661">
        <v>9.8499999999999998E-4</v>
      </c>
      <c r="G311" s="745">
        <v>3.4188759356589128E-3</v>
      </c>
      <c r="H311" s="657"/>
      <c r="I311" s="648"/>
      <c r="J311" s="851"/>
      <c r="K311" s="854" t="s">
        <v>1070</v>
      </c>
      <c r="L311" s="866"/>
      <c r="M311" s="499"/>
      <c r="N311" s="655"/>
      <c r="O311" s="656" t="s">
        <v>1097</v>
      </c>
    </row>
    <row r="312" spans="1:15" outlineLevel="1">
      <c r="A312" s="429"/>
      <c r="B312" s="1057" t="s">
        <v>1046</v>
      </c>
      <c r="C312" s="438" t="s">
        <v>478</v>
      </c>
      <c r="D312" s="746"/>
      <c r="E312" s="652"/>
      <c r="F312" s="661">
        <v>2.128E-2</v>
      </c>
      <c r="G312" s="745">
        <v>3.4188759356589128E-3</v>
      </c>
      <c r="H312" s="657"/>
      <c r="I312" s="648"/>
      <c r="J312" s="851"/>
      <c r="K312" s="854" t="s">
        <v>1062</v>
      </c>
      <c r="L312" s="866"/>
      <c r="M312" s="499"/>
      <c r="N312" s="655"/>
      <c r="O312" s="656" t="s">
        <v>1098</v>
      </c>
    </row>
    <row r="313" spans="1:15" outlineLevel="1">
      <c r="A313" s="429"/>
      <c r="B313" s="1057" t="s">
        <v>1047</v>
      </c>
      <c r="C313" s="438" t="s">
        <v>478</v>
      </c>
      <c r="D313" s="746"/>
      <c r="E313" s="652"/>
      <c r="F313" s="661">
        <v>9.8499999999999998E-4</v>
      </c>
      <c r="G313" s="745">
        <v>3.4188759356589128E-3</v>
      </c>
      <c r="H313" s="657"/>
      <c r="I313" s="648"/>
      <c r="J313" s="851"/>
      <c r="K313" s="854" t="s">
        <v>1070</v>
      </c>
      <c r="L313" s="866"/>
      <c r="M313" s="499"/>
      <c r="N313" s="655"/>
      <c r="O313" s="656" t="s">
        <v>1099</v>
      </c>
    </row>
    <row r="314" spans="1:15" outlineLevel="1">
      <c r="A314" s="429"/>
      <c r="B314" s="1057" t="s">
        <v>1048</v>
      </c>
      <c r="C314" s="438" t="s">
        <v>478</v>
      </c>
      <c r="D314" s="746"/>
      <c r="E314" s="652"/>
      <c r="F314" s="661">
        <v>2.128E-2</v>
      </c>
      <c r="G314" s="745">
        <v>3.4188759356589128E-3</v>
      </c>
      <c r="H314" s="657"/>
      <c r="I314" s="648"/>
      <c r="J314" s="851"/>
      <c r="K314" s="854" t="s">
        <v>1062</v>
      </c>
      <c r="L314" s="866"/>
      <c r="M314" s="499"/>
      <c r="N314" s="655"/>
      <c r="O314" s="656" t="s">
        <v>1100</v>
      </c>
    </row>
    <row r="315" spans="1:15" outlineLevel="1">
      <c r="A315" s="429"/>
      <c r="B315" s="1057" t="s">
        <v>1049</v>
      </c>
      <c r="C315" s="438" t="s">
        <v>478</v>
      </c>
      <c r="D315" s="746"/>
      <c r="E315" s="652"/>
      <c r="F315" s="661">
        <v>2.128E-2</v>
      </c>
      <c r="G315" s="745">
        <v>3.4188759356589128E-3</v>
      </c>
      <c r="H315" s="657"/>
      <c r="I315" s="648"/>
      <c r="J315" s="851"/>
      <c r="K315" s="854" t="s">
        <v>1071</v>
      </c>
      <c r="L315" s="866"/>
      <c r="M315" s="499"/>
      <c r="N315" s="655"/>
      <c r="O315" s="656" t="s">
        <v>1101</v>
      </c>
    </row>
    <row r="316" spans="1:15" outlineLevel="1">
      <c r="A316" s="429"/>
      <c r="B316" s="1057" t="s">
        <v>1050</v>
      </c>
      <c r="C316" s="438" t="s">
        <v>478</v>
      </c>
      <c r="D316" s="746"/>
      <c r="E316" s="652"/>
      <c r="F316" s="661">
        <v>3.5729999999999998E-3</v>
      </c>
      <c r="G316" s="745">
        <v>3.4188759356589128E-3</v>
      </c>
      <c r="H316" s="657"/>
      <c r="I316" s="648"/>
      <c r="J316" s="851"/>
      <c r="K316" s="854" t="s">
        <v>1072</v>
      </c>
      <c r="L316" s="866"/>
      <c r="M316" s="499"/>
      <c r="N316" s="655"/>
      <c r="O316" s="656" t="s">
        <v>1102</v>
      </c>
    </row>
    <row r="317" spans="1:15" outlineLevel="1">
      <c r="A317" s="429"/>
      <c r="B317" s="1057" t="s">
        <v>1051</v>
      </c>
      <c r="C317" s="438" t="s">
        <v>478</v>
      </c>
      <c r="D317" s="746"/>
      <c r="E317" s="652"/>
      <c r="F317" s="661">
        <v>2.128E-2</v>
      </c>
      <c r="G317" s="745">
        <v>3.4188759356589128E-3</v>
      </c>
      <c r="H317" s="657"/>
      <c r="I317" s="648"/>
      <c r="J317" s="851"/>
      <c r="K317" s="854" t="s">
        <v>1062</v>
      </c>
      <c r="L317" s="866"/>
      <c r="M317" s="499"/>
      <c r="N317" s="655"/>
      <c r="O317" s="656" t="s">
        <v>1103</v>
      </c>
    </row>
    <row r="318" spans="1:15" outlineLevel="1">
      <c r="A318" s="429"/>
      <c r="B318" s="1057" t="s">
        <v>1052</v>
      </c>
      <c r="C318" s="438" t="s">
        <v>478</v>
      </c>
      <c r="D318" s="746"/>
      <c r="E318" s="652"/>
      <c r="F318" s="661">
        <v>9.8499999999999998E-4</v>
      </c>
      <c r="G318" s="745">
        <v>3.4188759356589128E-3</v>
      </c>
      <c r="H318" s="657"/>
      <c r="I318" s="648"/>
      <c r="J318" s="851"/>
      <c r="K318" s="854" t="s">
        <v>1073</v>
      </c>
      <c r="L318" s="866"/>
      <c r="M318" s="499"/>
      <c r="N318" s="655"/>
      <c r="O318" s="656" t="s">
        <v>1104</v>
      </c>
    </row>
    <row r="319" spans="1:15" outlineLevel="1">
      <c r="A319" s="429"/>
      <c r="B319" s="1057" t="s">
        <v>1053</v>
      </c>
      <c r="C319" s="438" t="s">
        <v>478</v>
      </c>
      <c r="D319" s="746"/>
      <c r="E319" s="652"/>
      <c r="F319" s="661">
        <v>5.9129999999999999E-3</v>
      </c>
      <c r="G319" s="745">
        <v>3.4188759356589128E-3</v>
      </c>
      <c r="H319" s="657"/>
      <c r="I319" s="648"/>
      <c r="J319" s="851"/>
      <c r="K319" s="854" t="s">
        <v>1074</v>
      </c>
      <c r="L319" s="866"/>
      <c r="M319" s="499"/>
      <c r="N319" s="655"/>
      <c r="O319" s="656" t="s">
        <v>1105</v>
      </c>
    </row>
    <row r="320" spans="1:15" outlineLevel="1">
      <c r="A320" s="429"/>
      <c r="B320" s="1057" t="s">
        <v>1054</v>
      </c>
      <c r="C320" s="438" t="s">
        <v>478</v>
      </c>
      <c r="D320" s="746"/>
      <c r="E320" s="652"/>
      <c r="F320" s="661">
        <v>2.128E-2</v>
      </c>
      <c r="G320" s="745">
        <v>3.4188759356589128E-3</v>
      </c>
      <c r="H320" s="657"/>
      <c r="I320" s="648"/>
      <c r="J320" s="851"/>
      <c r="K320" s="854" t="s">
        <v>1062</v>
      </c>
      <c r="L320" s="866"/>
      <c r="M320" s="499"/>
      <c r="N320" s="655"/>
      <c r="O320" s="656" t="s">
        <v>1106</v>
      </c>
    </row>
    <row r="321" spans="1:15" outlineLevel="1">
      <c r="A321" s="429"/>
      <c r="B321" s="1057" t="s">
        <v>1055</v>
      </c>
      <c r="C321" s="753" t="s">
        <v>478</v>
      </c>
      <c r="D321" s="746"/>
      <c r="E321" s="652"/>
      <c r="F321" s="661">
        <v>2.128E-2</v>
      </c>
      <c r="G321" s="745">
        <v>3.4188759356589128E-3</v>
      </c>
      <c r="H321" s="657"/>
      <c r="I321" s="648"/>
      <c r="J321" s="851"/>
      <c r="K321" s="854" t="s">
        <v>1075</v>
      </c>
      <c r="L321" s="866"/>
      <c r="M321" s="499"/>
      <c r="N321" s="655"/>
      <c r="O321" s="656" t="s">
        <v>1107</v>
      </c>
    </row>
    <row r="322" spans="1:15" outlineLevel="1">
      <c r="A322" s="429"/>
      <c r="B322" s="1057" t="s">
        <v>1056</v>
      </c>
      <c r="C322" s="736" t="s">
        <v>478</v>
      </c>
      <c r="D322" s="746"/>
      <c r="E322" s="652"/>
      <c r="F322" s="661">
        <v>2.128E-2</v>
      </c>
      <c r="G322" s="745">
        <v>3.4188759356589128E-3</v>
      </c>
      <c r="H322" s="657"/>
      <c r="I322" s="648"/>
      <c r="J322" s="851"/>
      <c r="K322" s="854" t="s">
        <v>1062</v>
      </c>
      <c r="L322" s="866"/>
      <c r="M322" s="499"/>
      <c r="N322" s="655"/>
      <c r="O322" s="656" t="s">
        <v>1108</v>
      </c>
    </row>
    <row r="323" spans="1:15" outlineLevel="1">
      <c r="A323" s="429"/>
      <c r="B323" s="1057" t="s">
        <v>1057</v>
      </c>
      <c r="C323" s="438" t="s">
        <v>478</v>
      </c>
      <c r="D323" s="746"/>
      <c r="E323" s="652"/>
      <c r="F323" s="661">
        <v>2.128E-2</v>
      </c>
      <c r="G323" s="745">
        <v>3.4188759356589128E-3</v>
      </c>
      <c r="H323" s="657"/>
      <c r="I323" s="648"/>
      <c r="J323" s="851"/>
      <c r="K323" s="854" t="s">
        <v>1062</v>
      </c>
      <c r="L323" s="866"/>
      <c r="M323" s="499"/>
      <c r="N323" s="655"/>
      <c r="O323" s="656" t="s">
        <v>1109</v>
      </c>
    </row>
    <row r="324" spans="1:15" outlineLevel="1">
      <c r="A324" s="429"/>
      <c r="B324" s="1057" t="s">
        <v>1058</v>
      </c>
      <c r="C324" s="438" t="s">
        <v>478</v>
      </c>
      <c r="D324" s="746"/>
      <c r="E324" s="652"/>
      <c r="F324" s="661">
        <v>2.128E-2</v>
      </c>
      <c r="G324" s="745">
        <v>3.4188759356589128E-3</v>
      </c>
      <c r="H324" s="657"/>
      <c r="I324" s="648"/>
      <c r="J324" s="851"/>
      <c r="K324" s="854" t="s">
        <v>1062</v>
      </c>
      <c r="L324" s="866"/>
      <c r="M324" s="499"/>
      <c r="N324" s="655"/>
      <c r="O324" s="656" t="s">
        <v>1110</v>
      </c>
    </row>
    <row r="325" spans="1:15" outlineLevel="1">
      <c r="A325" s="429"/>
      <c r="B325" s="1057" t="s">
        <v>1059</v>
      </c>
      <c r="C325" s="438" t="s">
        <v>478</v>
      </c>
      <c r="D325" s="746"/>
      <c r="E325" s="652"/>
      <c r="F325" s="661">
        <v>9.8499999999999998E-4</v>
      </c>
      <c r="G325" s="745">
        <v>3.4188759356589128E-3</v>
      </c>
      <c r="H325" s="657"/>
      <c r="I325" s="648"/>
      <c r="J325" s="851"/>
      <c r="K325" s="854" t="s">
        <v>1076</v>
      </c>
      <c r="L325" s="866"/>
      <c r="M325" s="499"/>
      <c r="N325" s="655"/>
      <c r="O325" s="656" t="s">
        <v>1111</v>
      </c>
    </row>
    <row r="326" spans="1:15" ht="15" outlineLevel="1" thickBot="1">
      <c r="A326" s="429"/>
      <c r="B326" s="122" t="s">
        <v>501</v>
      </c>
      <c r="C326" s="131"/>
      <c r="D326" s="264"/>
      <c r="E326" s="266"/>
      <c r="F326" s="127"/>
      <c r="G326" s="450"/>
      <c r="H326" s="475"/>
      <c r="I326" s="263"/>
      <c r="J326" s="266"/>
      <c r="K326" s="442"/>
      <c r="L326" s="422"/>
      <c r="M326" s="499"/>
      <c r="N326" s="498"/>
      <c r="O326" s="476"/>
    </row>
    <row r="327" spans="1:15" ht="33.75" customHeight="1">
      <c r="A327" s="429"/>
      <c r="B327" s="430" t="s">
        <v>502</v>
      </c>
      <c r="C327" s="431"/>
      <c r="D327" s="433"/>
      <c r="E327" s="433"/>
      <c r="F327" s="433"/>
      <c r="G327" s="434"/>
      <c r="H327" s="486"/>
      <c r="I327" s="444"/>
      <c r="J327" s="444"/>
      <c r="K327" s="487"/>
      <c r="L327" s="487"/>
      <c r="M327" s="487"/>
      <c r="N327" s="495"/>
      <c r="O327" s="488"/>
    </row>
    <row r="328" spans="1:15" outlineLevel="1">
      <c r="A328" s="427"/>
      <c r="B328" s="850" t="s">
        <v>99</v>
      </c>
      <c r="C328" s="524"/>
      <c r="D328" s="524"/>
      <c r="E328" s="524"/>
      <c r="F328" s="524"/>
      <c r="G328" s="524"/>
      <c r="H328" s="525"/>
      <c r="I328" s="524"/>
      <c r="J328" s="524"/>
      <c r="K328" s="524"/>
      <c r="L328" s="524"/>
      <c r="M328" s="525"/>
      <c r="N328" s="524"/>
      <c r="O328" s="735"/>
    </row>
    <row r="329" spans="1:15" outlineLevel="1">
      <c r="A329" s="429"/>
      <c r="B329" s="117" t="s">
        <v>503</v>
      </c>
      <c r="C329" s="753" t="s">
        <v>504</v>
      </c>
      <c r="D329" s="906"/>
      <c r="E329" s="851"/>
      <c r="F329" s="852">
        <v>1.4899999999999999E-4</v>
      </c>
      <c r="G329" s="745">
        <v>1.4899999999999999E-4</v>
      </c>
      <c r="H329" s="748"/>
      <c r="I329" s="421"/>
      <c r="J329" s="456"/>
      <c r="K329" s="457" t="s">
        <v>845</v>
      </c>
      <c r="L329" s="446"/>
      <c r="M329" s="499"/>
      <c r="N329" s="861"/>
      <c r="O329" s="738"/>
    </row>
    <row r="330" spans="1:15" outlineLevel="1">
      <c r="A330" s="429"/>
      <c r="B330" s="117" t="s">
        <v>505</v>
      </c>
      <c r="C330" s="753" t="s">
        <v>499</v>
      </c>
      <c r="D330" s="906"/>
      <c r="E330" s="851"/>
      <c r="F330" s="852">
        <v>6.9612800000000002E-3</v>
      </c>
      <c r="G330" s="745">
        <v>6.9612800000000002E-3</v>
      </c>
      <c r="H330" s="748"/>
      <c r="I330" s="421"/>
      <c r="J330" s="456"/>
      <c r="K330" s="457" t="s">
        <v>500</v>
      </c>
      <c r="L330" s="446"/>
      <c r="M330" s="499"/>
      <c r="N330" s="861"/>
      <c r="O330" s="738"/>
    </row>
    <row r="331" spans="1:15" ht="13.5" customHeight="1" outlineLevel="1" thickBot="1">
      <c r="A331" s="429"/>
      <c r="B331" s="117" t="s">
        <v>506</v>
      </c>
      <c r="C331" s="666"/>
      <c r="D331" s="746"/>
      <c r="E331" s="652"/>
      <c r="F331" s="661"/>
      <c r="G331" s="665"/>
      <c r="H331" s="475"/>
      <c r="I331" s="263"/>
      <c r="J331" s="266"/>
      <c r="K331" s="442"/>
      <c r="L331" s="422"/>
      <c r="M331" s="499"/>
      <c r="N331" s="498"/>
      <c r="O331" s="476"/>
    </row>
    <row r="332" spans="1:15" ht="33.75" customHeight="1">
      <c r="A332" s="429"/>
      <c r="B332" s="430" t="s">
        <v>51</v>
      </c>
      <c r="C332" s="431"/>
      <c r="D332" s="433"/>
      <c r="E332" s="433"/>
      <c r="F332" s="433"/>
      <c r="G332" s="434"/>
      <c r="H332" s="486"/>
      <c r="I332" s="444"/>
      <c r="J332" s="444"/>
      <c r="K332" s="487"/>
      <c r="L332" s="487"/>
      <c r="M332" s="487"/>
      <c r="N332" s="495"/>
      <c r="O332" s="488"/>
    </row>
    <row r="333" spans="1:15" outlineLevel="1">
      <c r="A333" s="427"/>
      <c r="B333" s="850" t="s">
        <v>99</v>
      </c>
      <c r="C333" s="524"/>
      <c r="D333" s="524"/>
      <c r="E333" s="524"/>
      <c r="F333" s="524"/>
      <c r="G333" s="524"/>
      <c r="H333" s="525"/>
      <c r="I333" s="524"/>
      <c r="J333" s="524"/>
      <c r="K333" s="524"/>
      <c r="L333" s="524"/>
      <c r="M333" s="525"/>
      <c r="N333" s="524"/>
      <c r="O333" s="735"/>
    </row>
    <row r="334" spans="1:15" outlineLevel="1">
      <c r="A334" s="429"/>
      <c r="B334" s="117" t="s">
        <v>507</v>
      </c>
      <c r="C334" s="753" t="s">
        <v>504</v>
      </c>
      <c r="D334" s="906"/>
      <c r="E334" s="851"/>
      <c r="F334" s="852">
        <v>2.72E-4</v>
      </c>
      <c r="G334" s="745">
        <v>2.72E-4</v>
      </c>
      <c r="H334" s="748"/>
      <c r="I334" s="421"/>
      <c r="J334" s="456"/>
      <c r="K334" s="457" t="s">
        <v>846</v>
      </c>
      <c r="L334" s="446"/>
      <c r="M334" s="499"/>
      <c r="N334" s="861"/>
      <c r="O334" s="738"/>
    </row>
    <row r="335" spans="1:15" outlineLevel="1">
      <c r="A335" s="429"/>
      <c r="B335" s="117" t="s">
        <v>508</v>
      </c>
      <c r="C335" s="438" t="s">
        <v>499</v>
      </c>
      <c r="D335" s="906"/>
      <c r="E335" s="851"/>
      <c r="F335" s="852">
        <v>1.270784E-2</v>
      </c>
      <c r="G335" s="745">
        <v>1.270784E-2</v>
      </c>
      <c r="H335" s="748"/>
      <c r="I335" s="421"/>
      <c r="J335" s="456"/>
      <c r="K335" s="457" t="s">
        <v>847</v>
      </c>
      <c r="L335" s="446"/>
      <c r="M335" s="499"/>
      <c r="N335" s="861"/>
      <c r="O335" s="738" t="s">
        <v>509</v>
      </c>
    </row>
    <row r="336" spans="1:15" ht="15" outlineLevel="1" thickBot="1">
      <c r="A336" s="429"/>
      <c r="B336" s="122" t="s">
        <v>510</v>
      </c>
      <c r="C336" s="128"/>
      <c r="D336" s="264"/>
      <c r="E336" s="266"/>
      <c r="F336" s="127"/>
      <c r="G336" s="450"/>
      <c r="H336" s="475"/>
      <c r="I336" s="264"/>
      <c r="J336" s="266"/>
      <c r="K336" s="442"/>
      <c r="L336" s="422"/>
      <c r="M336" s="499"/>
      <c r="N336" s="498"/>
      <c r="O336" s="476"/>
    </row>
    <row r="337" spans="1:15">
      <c r="A337" s="429"/>
      <c r="B337" s="734"/>
      <c r="C337" s="108"/>
      <c r="D337" s="734"/>
      <c r="E337" s="734"/>
      <c r="F337" s="734"/>
      <c r="G337" s="734"/>
      <c r="H337" s="466"/>
      <c r="I337" s="734"/>
      <c r="J337" s="734"/>
      <c r="K337" s="734"/>
      <c r="L337" s="734"/>
      <c r="M337" s="734"/>
      <c r="N337" s="16"/>
      <c r="O337" s="668"/>
    </row>
    <row r="338" spans="1:15">
      <c r="A338" s="427"/>
      <c r="B338" s="734"/>
      <c r="C338" s="108"/>
      <c r="D338" s="734"/>
      <c r="E338" s="734"/>
      <c r="F338" s="734"/>
      <c r="G338" s="734"/>
      <c r="H338" s="466"/>
      <c r="I338" s="734"/>
      <c r="J338" s="734"/>
      <c r="K338" s="734"/>
      <c r="L338" s="734"/>
      <c r="M338" s="466"/>
      <c r="N338" s="16"/>
      <c r="O338" s="668"/>
    </row>
    <row r="339" spans="1:15" ht="24" customHeight="1">
      <c r="A339" s="581" t="s">
        <v>511</v>
      </c>
      <c r="B339" s="485"/>
      <c r="C339" s="485"/>
      <c r="D339" s="485"/>
      <c r="E339" s="485"/>
      <c r="F339" s="485"/>
      <c r="G339" s="734"/>
      <c r="H339" s="427"/>
      <c r="I339" s="734"/>
      <c r="J339" s="108"/>
      <c r="K339" s="734"/>
      <c r="L339" s="734"/>
      <c r="M339" s="734"/>
      <c r="N339" s="734"/>
      <c r="O339" s="466"/>
    </row>
    <row r="340" spans="1:15" ht="51" outlineLevel="1">
      <c r="A340" s="876" t="s">
        <v>512</v>
      </c>
      <c r="B340" s="877" t="s">
        <v>513</v>
      </c>
      <c r="C340" s="877" t="s">
        <v>514</v>
      </c>
      <c r="D340" s="877" t="s">
        <v>515</v>
      </c>
      <c r="E340" s="877" t="s">
        <v>516</v>
      </c>
      <c r="F340" s="877" t="s">
        <v>517</v>
      </c>
      <c r="G340" s="734"/>
      <c r="H340" s="427"/>
      <c r="I340" s="734"/>
      <c r="J340" s="108"/>
      <c r="K340" s="734"/>
      <c r="L340" s="734"/>
      <c r="M340" s="734"/>
      <c r="N340" s="734"/>
      <c r="O340" s="466"/>
    </row>
    <row r="341" spans="1:15" outlineLevel="1">
      <c r="A341" s="878" t="s">
        <v>518</v>
      </c>
      <c r="B341" s="879" t="s">
        <v>519</v>
      </c>
      <c r="C341" s="879" t="s">
        <v>520</v>
      </c>
      <c r="D341" s="879" t="s">
        <v>521</v>
      </c>
      <c r="E341" s="880">
        <f t="shared" ref="E341:E355" si="41">C341/D341</f>
        <v>0.93773584905660379</v>
      </c>
      <c r="F341" s="880">
        <f t="shared" ref="F341:F355" si="42">D341/C341</f>
        <v>1.0663983903420524</v>
      </c>
      <c r="G341" s="734"/>
      <c r="H341" s="427"/>
      <c r="I341" s="734"/>
      <c r="J341" s="108"/>
      <c r="K341" s="734"/>
      <c r="L341" s="734"/>
      <c r="M341" s="734"/>
      <c r="N341" s="734"/>
      <c r="O341" s="466"/>
    </row>
    <row r="342" spans="1:15" outlineLevel="1">
      <c r="A342" s="878" t="s">
        <v>522</v>
      </c>
      <c r="B342" s="879" t="s">
        <v>519</v>
      </c>
      <c r="C342" s="879" t="s">
        <v>523</v>
      </c>
      <c r="D342" s="879" t="s">
        <v>524</v>
      </c>
      <c r="E342" s="880">
        <f t="shared" si="41"/>
        <v>0.96460176991150437</v>
      </c>
      <c r="F342" s="880">
        <f t="shared" si="42"/>
        <v>1.036697247706422</v>
      </c>
      <c r="G342" s="734"/>
      <c r="H342" s="427"/>
      <c r="I342" s="734"/>
      <c r="J342" s="108"/>
      <c r="K342" s="734"/>
      <c r="L342" s="734"/>
      <c r="M342" s="734"/>
      <c r="N342" s="734"/>
      <c r="O342" s="466"/>
    </row>
    <row r="343" spans="1:15" outlineLevel="1">
      <c r="A343" s="878" t="s">
        <v>525</v>
      </c>
      <c r="B343" s="879" t="s">
        <v>526</v>
      </c>
      <c r="C343" s="879" t="s">
        <v>527</v>
      </c>
      <c r="D343" s="879" t="s">
        <v>528</v>
      </c>
      <c r="E343" s="880">
        <f t="shared" si="41"/>
        <v>0.90825035561877665</v>
      </c>
      <c r="F343" s="880">
        <f t="shared" si="42"/>
        <v>1.1010180109631951</v>
      </c>
      <c r="G343" s="734"/>
      <c r="H343" s="427"/>
      <c r="I343" s="734"/>
      <c r="J343" s="108"/>
      <c r="K343" s="734"/>
      <c r="L343" s="734"/>
      <c r="M343" s="734"/>
      <c r="N343" s="734"/>
      <c r="O343" s="466"/>
    </row>
    <row r="344" spans="1:15" ht="25.5" outlineLevel="1">
      <c r="A344" s="878" t="s">
        <v>529</v>
      </c>
      <c r="B344" s="879" t="s">
        <v>530</v>
      </c>
      <c r="C344" s="879" t="s">
        <v>531</v>
      </c>
      <c r="D344" s="879" t="s">
        <v>532</v>
      </c>
      <c r="E344" s="880">
        <f t="shared" si="41"/>
        <v>0.90630797773654914</v>
      </c>
      <c r="F344" s="880">
        <f t="shared" si="42"/>
        <v>1.1033776867963152</v>
      </c>
      <c r="G344" s="734"/>
      <c r="H344" s="427"/>
      <c r="I344" s="734"/>
      <c r="J344" s="108"/>
      <c r="K344" s="734"/>
      <c r="L344" s="734"/>
      <c r="M344" s="734"/>
      <c r="N344" s="734"/>
      <c r="O344" s="466"/>
    </row>
    <row r="345" spans="1:15" outlineLevel="1">
      <c r="A345" s="878" t="s">
        <v>533</v>
      </c>
      <c r="B345" s="879" t="s">
        <v>526</v>
      </c>
      <c r="C345" s="879" t="s">
        <v>534</v>
      </c>
      <c r="D345" s="879" t="s">
        <v>535</v>
      </c>
      <c r="E345" s="880">
        <f t="shared" si="41"/>
        <v>0.97209302325581393</v>
      </c>
      <c r="F345" s="880">
        <f t="shared" si="42"/>
        <v>1.0287081339712918</v>
      </c>
      <c r="G345" s="734"/>
      <c r="H345" s="427"/>
      <c r="I345" s="734"/>
      <c r="J345" s="108"/>
      <c r="K345" s="734"/>
      <c r="L345" s="734"/>
      <c r="M345" s="734"/>
      <c r="N345" s="734"/>
      <c r="O345" s="466"/>
    </row>
    <row r="346" spans="1:15" outlineLevel="1">
      <c r="A346" s="878" t="s">
        <v>536</v>
      </c>
      <c r="B346" s="879" t="s">
        <v>526</v>
      </c>
      <c r="C346" s="879" t="s">
        <v>537</v>
      </c>
      <c r="D346" s="879">
        <v>6</v>
      </c>
      <c r="E346" s="880">
        <f t="shared" si="41"/>
        <v>0.93333333333333324</v>
      </c>
      <c r="F346" s="880">
        <f t="shared" si="42"/>
        <v>1.0714285714285714</v>
      </c>
      <c r="G346" s="734"/>
      <c r="H346" s="427"/>
      <c r="I346" s="734"/>
      <c r="J346" s="108"/>
      <c r="K346" s="734"/>
      <c r="L346" s="734"/>
      <c r="M346" s="734"/>
      <c r="N346" s="734"/>
      <c r="O346" s="466"/>
    </row>
    <row r="347" spans="1:15" outlineLevel="1">
      <c r="A347" s="878" t="s">
        <v>538</v>
      </c>
      <c r="B347" s="879" t="s">
        <v>519</v>
      </c>
      <c r="C347" s="879" t="s">
        <v>539</v>
      </c>
      <c r="D347" s="879" t="s">
        <v>540</v>
      </c>
      <c r="E347" s="880">
        <f t="shared" si="41"/>
        <v>0.90927419354838701</v>
      </c>
      <c r="F347" s="880">
        <f t="shared" si="42"/>
        <v>1.0997782705099779</v>
      </c>
      <c r="G347" s="734"/>
      <c r="H347" s="427"/>
      <c r="I347" s="734"/>
      <c r="J347" s="108"/>
      <c r="K347" s="734"/>
      <c r="L347" s="734"/>
      <c r="M347" s="734"/>
      <c r="N347" s="734"/>
      <c r="O347" s="466"/>
    </row>
    <row r="348" spans="1:15" outlineLevel="1">
      <c r="A348" s="878" t="s">
        <v>541</v>
      </c>
      <c r="B348" s="879" t="s">
        <v>519</v>
      </c>
      <c r="C348" s="879" t="s">
        <v>542</v>
      </c>
      <c r="D348" s="879" t="s">
        <v>543</v>
      </c>
      <c r="E348" s="880">
        <f t="shared" si="41"/>
        <v>0.93433395872420266</v>
      </c>
      <c r="F348" s="880">
        <f t="shared" si="42"/>
        <v>1.070281124497992</v>
      </c>
      <c r="G348" s="734"/>
      <c r="H348" s="427"/>
      <c r="I348" s="734"/>
      <c r="J348" s="108"/>
      <c r="K348" s="734"/>
      <c r="L348" s="734"/>
      <c r="M348" s="734"/>
      <c r="N348" s="734"/>
      <c r="O348" s="466"/>
    </row>
    <row r="349" spans="1:15" outlineLevel="1">
      <c r="A349" s="878" t="s">
        <v>544</v>
      </c>
      <c r="B349" s="879" t="s">
        <v>526</v>
      </c>
      <c r="C349" s="879" t="s">
        <v>545</v>
      </c>
      <c r="D349" s="879" t="s">
        <v>546</v>
      </c>
      <c r="E349" s="880">
        <f t="shared" si="41"/>
        <v>0.92500000000000004</v>
      </c>
      <c r="F349" s="880">
        <f t="shared" si="42"/>
        <v>1.0810810810810811</v>
      </c>
      <c r="G349" s="734"/>
      <c r="H349" s="427"/>
      <c r="I349" s="734"/>
      <c r="J349" s="108"/>
      <c r="K349" s="734"/>
      <c r="L349" s="734"/>
      <c r="M349" s="734"/>
      <c r="N349" s="734"/>
      <c r="O349" s="466"/>
    </row>
    <row r="350" spans="1:15" outlineLevel="1">
      <c r="A350" s="878" t="s">
        <v>547</v>
      </c>
      <c r="B350" s="879" t="s">
        <v>526</v>
      </c>
      <c r="C350" s="879">
        <v>5</v>
      </c>
      <c r="D350" s="879" t="s">
        <v>548</v>
      </c>
      <c r="E350" s="880">
        <f t="shared" si="41"/>
        <v>0.92592592592592582</v>
      </c>
      <c r="F350" s="880">
        <f t="shared" si="42"/>
        <v>1.08</v>
      </c>
      <c r="G350" s="734"/>
      <c r="H350" s="427"/>
      <c r="I350" s="734"/>
      <c r="J350" s="108"/>
      <c r="K350" s="734"/>
      <c r="L350" s="734"/>
      <c r="M350" s="734"/>
      <c r="N350" s="734"/>
      <c r="O350" s="466"/>
    </row>
    <row r="351" spans="1:15" outlineLevel="1">
      <c r="A351" s="878" t="s">
        <v>549</v>
      </c>
      <c r="B351" s="879" t="s">
        <v>530</v>
      </c>
      <c r="C351" s="879">
        <v>5</v>
      </c>
      <c r="D351" s="879" t="s">
        <v>550</v>
      </c>
      <c r="E351" s="880">
        <f t="shared" si="41"/>
        <v>0.66666666666666663</v>
      </c>
      <c r="F351" s="880">
        <f t="shared" si="42"/>
        <v>1.5</v>
      </c>
      <c r="G351" s="734"/>
      <c r="H351" s="427"/>
      <c r="I351" s="734"/>
      <c r="J351" s="108"/>
      <c r="K351" s="734"/>
      <c r="L351" s="734"/>
      <c r="M351" s="734"/>
      <c r="N351" s="734"/>
      <c r="O351" s="466"/>
    </row>
    <row r="352" spans="1:15" outlineLevel="1">
      <c r="A352" s="878" t="s">
        <v>551</v>
      </c>
      <c r="B352" s="879" t="s">
        <v>519</v>
      </c>
      <c r="C352" s="879" t="s">
        <v>552</v>
      </c>
      <c r="D352" s="879" t="s">
        <v>553</v>
      </c>
      <c r="E352" s="880">
        <f t="shared" si="41"/>
        <v>0.9243353783231083</v>
      </c>
      <c r="F352" s="880">
        <f t="shared" si="42"/>
        <v>1.081858407079646</v>
      </c>
      <c r="G352" s="734"/>
      <c r="H352" s="427"/>
      <c r="I352" s="734"/>
      <c r="J352" s="108"/>
      <c r="K352" s="734"/>
      <c r="L352" s="734"/>
      <c r="M352" s="734"/>
      <c r="N352" s="734"/>
      <c r="O352" s="466"/>
    </row>
    <row r="353" spans="1:15" outlineLevel="1">
      <c r="A353" s="878" t="s">
        <v>554</v>
      </c>
      <c r="B353" s="879" t="s">
        <v>530</v>
      </c>
      <c r="C353" s="879">
        <v>3</v>
      </c>
      <c r="D353" s="879" t="s">
        <v>555</v>
      </c>
      <c r="E353" s="880">
        <f t="shared" si="41"/>
        <v>0.84745762711864403</v>
      </c>
      <c r="F353" s="880">
        <f t="shared" si="42"/>
        <v>1.18</v>
      </c>
      <c r="G353" s="734"/>
      <c r="H353" s="427"/>
      <c r="I353" s="734"/>
      <c r="J353" s="108"/>
      <c r="K353" s="734"/>
      <c r="L353" s="734"/>
      <c r="M353" s="734"/>
      <c r="N353" s="734"/>
      <c r="O353" s="466"/>
    </row>
    <row r="354" spans="1:15" outlineLevel="1">
      <c r="A354" s="878" t="s">
        <v>556</v>
      </c>
      <c r="B354" s="879" t="s">
        <v>557</v>
      </c>
      <c r="C354" s="879">
        <v>1</v>
      </c>
      <c r="D354" s="879">
        <v>1</v>
      </c>
      <c r="E354" s="880">
        <f t="shared" si="41"/>
        <v>1</v>
      </c>
      <c r="F354" s="881">
        <f t="shared" si="42"/>
        <v>1</v>
      </c>
      <c r="G354" s="734"/>
      <c r="H354" s="427"/>
      <c r="I354" s="734"/>
      <c r="J354" s="108"/>
      <c r="K354" s="734"/>
      <c r="L354" s="734"/>
      <c r="M354" s="734"/>
      <c r="N354" s="734"/>
      <c r="O354" s="466"/>
    </row>
    <row r="355" spans="1:15" outlineLevel="1">
      <c r="A355" s="878" t="s">
        <v>558</v>
      </c>
      <c r="B355" s="879" t="s">
        <v>557</v>
      </c>
      <c r="C355" s="879">
        <v>1</v>
      </c>
      <c r="D355" s="879">
        <v>1</v>
      </c>
      <c r="E355" s="880">
        <f t="shared" si="41"/>
        <v>1</v>
      </c>
      <c r="F355" s="881">
        <f t="shared" si="42"/>
        <v>1</v>
      </c>
      <c r="G355" s="734"/>
      <c r="H355" s="427"/>
      <c r="I355" s="734"/>
      <c r="J355" s="108"/>
      <c r="K355" s="734"/>
      <c r="L355" s="734"/>
      <c r="M355" s="734"/>
      <c r="N355" s="734"/>
      <c r="O355" s="466"/>
    </row>
    <row r="356" spans="1:15" outlineLevel="1">
      <c r="A356" s="485" t="s">
        <v>559</v>
      </c>
      <c r="B356" s="485"/>
      <c r="C356" s="485"/>
      <c r="D356" s="485"/>
      <c r="E356" s="485"/>
      <c r="F356" s="485"/>
      <c r="G356" s="734"/>
      <c r="H356" s="427"/>
      <c r="I356" s="734"/>
      <c r="J356" s="108"/>
      <c r="K356" s="734"/>
      <c r="L356" s="734"/>
      <c r="M356" s="734"/>
      <c r="N356" s="734"/>
      <c r="O356" s="466"/>
    </row>
  </sheetData>
  <sheetProtection sheet="1" objects="1" scenarios="1"/>
  <sortState ref="B145:B149">
    <sortCondition ref="B145:B149"/>
  </sortState>
  <mergeCells count="2">
    <mergeCell ref="D3:H3"/>
    <mergeCell ref="A36:A41"/>
  </mergeCells>
  <phoneticPr fontId="110" type="noConversion"/>
  <dataValidations count="1">
    <dataValidation showDropDown="1" showInputMessage="1" showErrorMessage="1" sqref="B198:B203"/>
  </dataValidations>
  <hyperlinks>
    <hyperlink ref="N173" r:id="rId1"/>
  </hyperlinks>
  <pageMargins left="0.70866141732283472" right="0.70866141732283472" top="0.78740157480314965" bottom="0.78740157480314965" header="0.31496062992125984" footer="0.31496062992125984"/>
  <pageSetup paperSize="9" scale="29" fitToHeight="5" orientation="portrait" r:id="rId2"/>
  <ignoredErrors>
    <ignoredError sqref="D253:H253 D327:E327 F327:H328 F268:H269 D218:F219 D240:H241 D223:H223 H218:H219 F331:F332 G331:H333 D331:E333 D336:H336 E328 D268:E269" unlockedFormula="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heetViews>
  <sheetFormatPr baseColWidth="10" defaultColWidth="9" defaultRowHeight="12.75"/>
  <cols>
    <col min="1" max="4" width="9" style="10"/>
    <col min="5" max="5" width="31.75" style="10" customWidth="1"/>
    <col min="6" max="6" width="9" style="10"/>
    <col min="7" max="7" width="14.625" style="10" customWidth="1"/>
    <col min="8" max="16384" width="9" style="10"/>
  </cols>
  <sheetData>
    <row r="1" spans="1:13">
      <c r="A1" s="10" t="s">
        <v>77</v>
      </c>
      <c r="C1" s="10" t="s">
        <v>560</v>
      </c>
      <c r="E1" s="10" t="s">
        <v>561</v>
      </c>
      <c r="G1" s="10" t="s">
        <v>562</v>
      </c>
      <c r="I1" s="10" t="s">
        <v>249</v>
      </c>
    </row>
    <row r="3" spans="1:13">
      <c r="A3" s="8" t="s">
        <v>563</v>
      </c>
      <c r="C3" s="10" t="s">
        <v>48</v>
      </c>
      <c r="E3" s="13" t="s">
        <v>564</v>
      </c>
      <c r="G3" s="10" t="s">
        <v>565</v>
      </c>
      <c r="I3" s="10" t="s">
        <v>566</v>
      </c>
    </row>
    <row r="4" spans="1:13">
      <c r="A4" s="8" t="s">
        <v>567</v>
      </c>
      <c r="C4" s="10" t="s">
        <v>49</v>
      </c>
      <c r="E4" s="13" t="s">
        <v>568</v>
      </c>
      <c r="F4" s="1"/>
      <c r="G4" s="1" t="s">
        <v>569</v>
      </c>
      <c r="H4" s="1"/>
      <c r="I4" s="1" t="s">
        <v>482</v>
      </c>
      <c r="J4" s="1"/>
      <c r="K4" s="1"/>
      <c r="L4" s="1"/>
      <c r="M4" s="1"/>
    </row>
    <row r="5" spans="1:13">
      <c r="A5" s="8" t="s">
        <v>570</v>
      </c>
      <c r="E5" s="13" t="s">
        <v>563</v>
      </c>
      <c r="F5" s="1"/>
      <c r="G5" s="1"/>
      <c r="H5" s="1"/>
      <c r="I5" s="1" t="s">
        <v>571</v>
      </c>
      <c r="J5" s="1"/>
      <c r="K5" s="1"/>
      <c r="L5" s="1"/>
      <c r="M5" s="1"/>
    </row>
    <row r="6" spans="1:13">
      <c r="A6" s="8" t="s">
        <v>572</v>
      </c>
      <c r="E6" s="13" t="s">
        <v>573</v>
      </c>
      <c r="F6" s="1"/>
      <c r="G6" s="1"/>
      <c r="H6" s="1"/>
      <c r="I6" s="1"/>
      <c r="J6" s="1"/>
      <c r="K6" s="1"/>
      <c r="L6" s="1"/>
      <c r="M6" s="1"/>
    </row>
    <row r="7" spans="1:13">
      <c r="A7" s="8" t="s">
        <v>574</v>
      </c>
      <c r="E7" s="13" t="s">
        <v>575</v>
      </c>
      <c r="F7" s="1"/>
      <c r="G7" s="1"/>
      <c r="H7" s="1"/>
      <c r="I7" s="1" t="s">
        <v>576</v>
      </c>
      <c r="J7" s="1"/>
      <c r="K7" s="1"/>
      <c r="L7" s="1"/>
      <c r="M7" s="1"/>
    </row>
    <row r="8" spans="1:13">
      <c r="A8" s="8" t="s">
        <v>577</v>
      </c>
      <c r="E8" s="13" t="s">
        <v>578</v>
      </c>
      <c r="F8" s="1"/>
      <c r="G8" s="1"/>
      <c r="H8" s="1"/>
      <c r="I8" s="1" t="s">
        <v>579</v>
      </c>
      <c r="J8" s="1"/>
      <c r="K8" s="1"/>
      <c r="L8" s="1"/>
      <c r="M8" s="1"/>
    </row>
    <row r="9" spans="1:13">
      <c r="A9" s="8" t="s">
        <v>362</v>
      </c>
      <c r="E9" s="13" t="s">
        <v>580</v>
      </c>
      <c r="F9" s="8"/>
      <c r="G9" s="8"/>
      <c r="H9" s="8"/>
      <c r="I9" s="8" t="s">
        <v>581</v>
      </c>
      <c r="J9" s="8"/>
      <c r="K9" s="8"/>
      <c r="L9" s="1"/>
      <c r="M9" s="1"/>
    </row>
    <row r="10" spans="1:13">
      <c r="A10" s="8" t="s">
        <v>361</v>
      </c>
      <c r="E10" s="13" t="s">
        <v>582</v>
      </c>
      <c r="G10" s="1"/>
      <c r="H10" s="1"/>
      <c r="I10" s="1"/>
      <c r="J10" s="1"/>
      <c r="K10" s="1"/>
      <c r="L10" s="1"/>
      <c r="M10" s="1"/>
    </row>
    <row r="11" spans="1:13">
      <c r="A11" s="9" t="s">
        <v>40</v>
      </c>
      <c r="E11" s="13"/>
      <c r="G11" s="1"/>
      <c r="H11" s="1"/>
      <c r="I11" s="1"/>
      <c r="J11" s="1"/>
      <c r="K11" s="1"/>
      <c r="L11" s="1"/>
      <c r="M11" s="1"/>
    </row>
    <row r="12" spans="1:13">
      <c r="E12" s="13" t="s">
        <v>306</v>
      </c>
      <c r="G12" s="1"/>
      <c r="H12" s="1"/>
      <c r="I12" s="1"/>
      <c r="J12" s="1"/>
      <c r="K12" s="1"/>
      <c r="L12" s="1"/>
      <c r="M12" s="1"/>
    </row>
    <row r="13" spans="1:13">
      <c r="E13" s="13" t="s">
        <v>427</v>
      </c>
      <c r="G13" s="1"/>
      <c r="H13" s="1"/>
      <c r="I13" s="1"/>
      <c r="J13" s="1"/>
      <c r="K13" s="1"/>
      <c r="L13" s="1"/>
      <c r="M13" s="1"/>
    </row>
    <row r="14" spans="1:13">
      <c r="E14" s="13" t="s">
        <v>159</v>
      </c>
      <c r="G14" s="8"/>
      <c r="H14" s="8"/>
      <c r="I14" s="8"/>
      <c r="J14" s="8"/>
      <c r="K14" s="8"/>
      <c r="L14" s="8"/>
      <c r="M14" s="8"/>
    </row>
    <row r="15" spans="1:13">
      <c r="E15" s="13" t="s">
        <v>580</v>
      </c>
      <c r="F15" s="13"/>
      <c r="G15" s="8"/>
      <c r="H15" s="8"/>
      <c r="I15" s="8"/>
      <c r="J15" s="8"/>
      <c r="K15" s="8"/>
      <c r="L15" s="8"/>
      <c r="M15" s="8"/>
    </row>
    <row r="16" spans="1:13">
      <c r="E16" s="13" t="s">
        <v>582</v>
      </c>
      <c r="F16" s="13"/>
      <c r="G16" s="8"/>
      <c r="H16" s="8"/>
      <c r="I16" s="8"/>
      <c r="J16" s="8"/>
      <c r="K16" s="8"/>
      <c r="L16" s="8"/>
      <c r="M16" s="8"/>
    </row>
    <row r="17" spans="5:13">
      <c r="F17" s="13"/>
      <c r="G17" s="8"/>
      <c r="H17" s="8"/>
      <c r="I17" s="8"/>
      <c r="J17" s="8"/>
      <c r="K17" s="8"/>
      <c r="L17" s="8"/>
      <c r="M17" s="8"/>
    </row>
    <row r="18" spans="5:13">
      <c r="E18" s="13" t="s">
        <v>583</v>
      </c>
      <c r="F18" s="13"/>
      <c r="G18" s="8"/>
      <c r="H18" s="8"/>
      <c r="I18" s="8"/>
      <c r="J18" s="8"/>
      <c r="K18" s="8"/>
      <c r="L18" s="8"/>
      <c r="M18" s="8"/>
    </row>
    <row r="19" spans="5:13">
      <c r="E19" s="13" t="s">
        <v>584</v>
      </c>
      <c r="F19" s="13"/>
      <c r="G19" s="8"/>
      <c r="H19" s="8"/>
      <c r="I19" s="8"/>
      <c r="J19" s="8"/>
      <c r="K19" s="8"/>
      <c r="L19" s="8"/>
      <c r="M19" s="8"/>
    </row>
    <row r="20" spans="5:13">
      <c r="E20" s="13" t="s">
        <v>585</v>
      </c>
      <c r="F20" s="13"/>
      <c r="G20" s="8"/>
      <c r="H20" s="8"/>
      <c r="I20" s="8"/>
      <c r="J20" s="8"/>
      <c r="K20" s="8"/>
      <c r="L20" s="8"/>
      <c r="M20" s="8"/>
    </row>
    <row r="21" spans="5:13">
      <c r="E21" s="13" t="s">
        <v>580</v>
      </c>
      <c r="F21" s="13"/>
      <c r="G21" s="8"/>
      <c r="H21" s="8"/>
      <c r="I21" s="8"/>
      <c r="J21" s="8"/>
      <c r="K21" s="8"/>
      <c r="L21" s="8"/>
      <c r="M21" s="8"/>
    </row>
    <row r="22" spans="5:13">
      <c r="E22" s="13" t="s">
        <v>582</v>
      </c>
      <c r="F22" s="13"/>
      <c r="G22" s="8"/>
      <c r="H22" s="8"/>
      <c r="I22" s="8"/>
      <c r="J22" s="8"/>
      <c r="K22" s="8"/>
      <c r="L22" s="8"/>
      <c r="M22" s="8"/>
    </row>
    <row r="23" spans="5:13">
      <c r="E23" s="13" t="s">
        <v>586</v>
      </c>
      <c r="G23" s="8"/>
      <c r="H23" s="8"/>
      <c r="I23" s="8"/>
      <c r="J23" s="8"/>
      <c r="K23" s="8"/>
      <c r="L23" s="8"/>
      <c r="M23" s="8"/>
    </row>
    <row r="24" spans="5:13">
      <c r="E24" s="13" t="s">
        <v>587</v>
      </c>
      <c r="G24" s="8"/>
      <c r="H24" s="8"/>
      <c r="I24" s="8"/>
      <c r="J24" s="8"/>
      <c r="K24" s="8"/>
      <c r="L24" s="8"/>
      <c r="M24" s="8"/>
    </row>
    <row r="25" spans="5:13">
      <c r="E25" s="12"/>
      <c r="G25" s="8"/>
      <c r="H25" s="8"/>
      <c r="I25" s="8"/>
      <c r="J25" s="8"/>
      <c r="K25" s="8"/>
      <c r="L25" s="8"/>
      <c r="M25" s="8"/>
    </row>
    <row r="26" spans="5:13">
      <c r="E26" s="12"/>
      <c r="G26" s="8"/>
      <c r="H26" s="8"/>
      <c r="I26" s="8"/>
      <c r="J26" s="8"/>
      <c r="K26" s="8"/>
      <c r="L26" s="8"/>
      <c r="M26" s="8"/>
    </row>
    <row r="27" spans="5:13">
      <c r="E27" s="12"/>
      <c r="G27" s="8"/>
      <c r="H27" s="8"/>
      <c r="I27" s="8"/>
      <c r="J27" s="8"/>
      <c r="K27" s="8"/>
      <c r="L27" s="8"/>
      <c r="M27" s="8"/>
    </row>
    <row r="28" spans="5:13">
      <c r="E28" s="12"/>
      <c r="G28" s="8"/>
      <c r="H28" s="8"/>
      <c r="I28" s="8"/>
      <c r="J28" s="8"/>
      <c r="K28" s="8"/>
      <c r="L28" s="8"/>
      <c r="M28" s="8"/>
    </row>
    <row r="29" spans="5:13">
      <c r="E29" s="12"/>
      <c r="G29" s="8"/>
      <c r="H29" s="8"/>
      <c r="I29" s="8"/>
      <c r="J29" s="8"/>
      <c r="K29" s="8"/>
      <c r="L29" s="8"/>
      <c r="M29" s="8"/>
    </row>
    <row r="30" spans="5:13">
      <c r="E30" s="12"/>
      <c r="F30" s="13"/>
      <c r="G30" s="8"/>
      <c r="H30" s="8"/>
      <c r="I30" s="8"/>
      <c r="J30" s="8"/>
      <c r="K30" s="8"/>
      <c r="L30" s="8"/>
      <c r="M30" s="8"/>
    </row>
    <row r="31" spans="5:13">
      <c r="E31" s="12"/>
      <c r="F31" s="13"/>
      <c r="G31" s="8"/>
      <c r="H31" s="8"/>
      <c r="I31" s="8"/>
      <c r="J31" s="8"/>
      <c r="K31" s="8"/>
      <c r="L31" s="8"/>
      <c r="M31" s="8"/>
    </row>
    <row r="32" spans="5:13">
      <c r="E32" s="12"/>
      <c r="F32" s="13"/>
      <c r="G32" s="8"/>
      <c r="H32" s="8"/>
      <c r="I32" s="8"/>
      <c r="J32" s="8"/>
      <c r="K32" s="8"/>
      <c r="L32" s="8"/>
      <c r="M32" s="8"/>
    </row>
    <row r="33" spans="5:13">
      <c r="E33" s="12"/>
      <c r="F33" s="13"/>
      <c r="G33" s="8"/>
      <c r="H33" s="8"/>
      <c r="I33" s="8"/>
      <c r="J33" s="8"/>
      <c r="K33" s="8"/>
      <c r="L33" s="8"/>
      <c r="M33" s="8"/>
    </row>
    <row r="34" spans="5:13">
      <c r="E34" s="12"/>
      <c r="F34" s="13"/>
      <c r="G34" s="8"/>
      <c r="H34" s="8"/>
      <c r="I34" s="8"/>
      <c r="J34" s="8"/>
      <c r="K34" s="8"/>
      <c r="L34" s="8"/>
      <c r="M34" s="8"/>
    </row>
    <row r="35" spans="5:13">
      <c r="E35" s="12"/>
      <c r="F35" s="11"/>
      <c r="G35" s="8"/>
      <c r="H35" s="8"/>
      <c r="I35" s="8"/>
      <c r="J35" s="8"/>
      <c r="K35" s="8"/>
      <c r="L35" s="8"/>
      <c r="M35" s="8"/>
    </row>
    <row r="36" spans="5:13">
      <c r="E36" s="12"/>
      <c r="F36" s="11"/>
      <c r="G36" s="8"/>
      <c r="H36" s="8"/>
      <c r="I36" s="8"/>
      <c r="J36" s="8"/>
      <c r="K36" s="8"/>
      <c r="L36" s="8"/>
      <c r="M36" s="8"/>
    </row>
    <row r="37" spans="5:13">
      <c r="E37" s="12"/>
      <c r="F37" s="11"/>
      <c r="G37" s="8"/>
      <c r="H37" s="8"/>
      <c r="I37" s="8"/>
      <c r="J37" s="8"/>
      <c r="K37" s="8"/>
      <c r="L37" s="8"/>
      <c r="M37" s="8"/>
    </row>
    <row r="38" spans="5:13">
      <c r="E38" s="12"/>
      <c r="F38" s="11"/>
      <c r="G38" s="8"/>
      <c r="H38" s="8"/>
      <c r="I38" s="8"/>
      <c r="J38" s="8"/>
      <c r="K38" s="8"/>
      <c r="L38" s="8"/>
      <c r="M38" s="8"/>
    </row>
    <row r="39" spans="5:13">
      <c r="E39" s="12"/>
      <c r="F39" s="11"/>
      <c r="G39" s="8"/>
      <c r="H39" s="8"/>
      <c r="I39" s="8"/>
      <c r="J39" s="8"/>
      <c r="K39" s="8"/>
      <c r="L39" s="8"/>
      <c r="M39" s="8"/>
    </row>
    <row r="40" spans="5:13">
      <c r="E40" s="12"/>
      <c r="F40" s="11"/>
      <c r="G40" s="8"/>
      <c r="H40" s="8"/>
      <c r="I40" s="8"/>
      <c r="J40" s="8"/>
      <c r="K40" s="8"/>
      <c r="L40" s="8"/>
      <c r="M40" s="8"/>
    </row>
    <row r="41" spans="5:13">
      <c r="E41" s="12"/>
      <c r="F41" s="11"/>
      <c r="G41" s="8"/>
      <c r="H41" s="8"/>
      <c r="I41" s="8"/>
      <c r="J41" s="8"/>
      <c r="K41" s="8"/>
      <c r="L41" s="8"/>
      <c r="M41" s="8"/>
    </row>
  </sheetData>
  <pageMargins left="0.7" right="0.7" top="0.75" bottom="0.75" header="0.3" footer="0.3"/>
  <pageSetup orientation="portrait" verticalDpi="60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80"/>
  <sheetViews>
    <sheetView workbookViewId="0">
      <selection activeCell="H115" sqref="H115"/>
    </sheetView>
  </sheetViews>
  <sheetFormatPr baseColWidth="10" defaultColWidth="9" defaultRowHeight="12.75" outlineLevelRow="1"/>
  <cols>
    <col min="1" max="1" width="4.5" style="5" customWidth="1"/>
    <col min="2" max="2" width="14.875" style="5" customWidth="1"/>
    <col min="3" max="3" width="7.375" style="5" customWidth="1"/>
    <col min="4" max="4" width="12.375" style="5" customWidth="1"/>
    <col min="5" max="6" width="7" style="5" customWidth="1"/>
    <col min="7" max="8" width="6.875" style="5" customWidth="1"/>
    <col min="9" max="9" width="12.375" style="5" customWidth="1"/>
    <col min="10" max="10" width="12.875" style="5" customWidth="1"/>
    <col min="11" max="11" width="14.625" style="5" customWidth="1"/>
    <col min="12" max="53" width="0.125" style="7" customWidth="1"/>
    <col min="54" max="16384" width="9" style="5"/>
  </cols>
  <sheetData>
    <row r="1" spans="1:55">
      <c r="A1" s="2"/>
      <c r="B1" s="2"/>
      <c r="C1" s="2"/>
      <c r="D1" s="2"/>
      <c r="E1" s="2"/>
      <c r="F1" s="2"/>
      <c r="G1" s="2"/>
      <c r="H1" s="2"/>
      <c r="I1" s="2"/>
      <c r="J1" s="2"/>
      <c r="K1" s="2"/>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4"/>
      <c r="AR1" s="4"/>
      <c r="AS1" s="4"/>
      <c r="AT1" s="4"/>
      <c r="AU1" s="4"/>
      <c r="AV1" s="4"/>
      <c r="AW1" s="4"/>
      <c r="AX1" s="4"/>
      <c r="AY1" s="4"/>
      <c r="AZ1" s="4"/>
      <c r="BA1" s="4"/>
      <c r="BB1" s="4"/>
      <c r="BC1" s="4"/>
    </row>
    <row r="2" spans="1:55" ht="14.25">
      <c r="A2" s="2"/>
      <c r="B2" s="759" t="s">
        <v>588</v>
      </c>
      <c r="C2" s="759"/>
      <c r="D2" s="759"/>
      <c r="E2" s="2"/>
      <c r="F2" s="2"/>
      <c r="G2" s="2"/>
      <c r="H2" s="2"/>
      <c r="I2" s="2"/>
      <c r="J2" s="2"/>
      <c r="K2" s="2"/>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4"/>
      <c r="AR2" s="4"/>
      <c r="AS2" s="4"/>
      <c r="AT2" s="4"/>
      <c r="AU2" s="4"/>
      <c r="AV2" s="4"/>
      <c r="AW2" s="4"/>
      <c r="AX2" s="4"/>
      <c r="AY2" s="4"/>
      <c r="AZ2" s="4"/>
      <c r="BA2" s="4"/>
      <c r="BB2" s="4"/>
      <c r="BC2" s="4"/>
    </row>
    <row r="3" spans="1:55" ht="14.25">
      <c r="A3" s="2"/>
      <c r="B3" s="759"/>
      <c r="C3" s="759"/>
      <c r="D3" s="759"/>
      <c r="E3" s="2"/>
      <c r="F3" s="2"/>
      <c r="G3" s="2"/>
      <c r="H3" s="2"/>
      <c r="I3" s="2"/>
      <c r="J3" s="2"/>
      <c r="K3" s="2"/>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4"/>
      <c r="AR3" s="4"/>
      <c r="AS3" s="4"/>
      <c r="AT3" s="4"/>
      <c r="AU3" s="4"/>
      <c r="AV3" s="4"/>
      <c r="AW3" s="4"/>
      <c r="AX3" s="4"/>
      <c r="AY3" s="4"/>
      <c r="AZ3" s="4"/>
      <c r="BA3" s="4"/>
      <c r="BB3" s="4"/>
      <c r="BC3" s="4"/>
    </row>
    <row r="4" spans="1:55">
      <c r="A4" s="2"/>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4"/>
      <c r="AR4" s="4"/>
      <c r="AS4" s="4"/>
      <c r="AT4" s="4"/>
      <c r="AU4" s="4"/>
      <c r="AV4" s="4"/>
      <c r="AW4" s="4"/>
      <c r="AX4" s="4"/>
      <c r="AY4" s="4"/>
      <c r="AZ4" s="4"/>
      <c r="BA4" s="4"/>
      <c r="BB4" s="4"/>
      <c r="BC4" s="4"/>
    </row>
    <row r="5" spans="1:55">
      <c r="A5" s="2"/>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4"/>
      <c r="AR5" s="4"/>
      <c r="AS5" s="4"/>
      <c r="AT5" s="4"/>
      <c r="AU5" s="4"/>
      <c r="AV5" s="4"/>
      <c r="AW5" s="4"/>
      <c r="AX5" s="4"/>
      <c r="AY5" s="4"/>
      <c r="AZ5" s="4"/>
      <c r="BA5" s="4"/>
      <c r="BB5" s="4"/>
      <c r="BC5" s="4"/>
    </row>
    <row r="6" spans="1:55">
      <c r="A6" s="2"/>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4"/>
      <c r="AR6" s="4"/>
      <c r="AS6" s="4"/>
      <c r="AT6" s="4"/>
      <c r="AU6" s="4"/>
      <c r="AV6" s="4"/>
      <c r="AW6" s="4"/>
      <c r="AX6" s="4"/>
      <c r="AY6" s="4"/>
      <c r="AZ6" s="4"/>
      <c r="BA6" s="4"/>
      <c r="BB6" s="4"/>
      <c r="BC6" s="4"/>
    </row>
    <row r="7" spans="1:55" ht="19.5" customHeight="1">
      <c r="A7" s="2"/>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4"/>
      <c r="AR7" s="4"/>
      <c r="AS7" s="4"/>
      <c r="AT7" s="4"/>
      <c r="AU7" s="4"/>
      <c r="AV7" s="4"/>
      <c r="AW7" s="4"/>
      <c r="AX7" s="4"/>
      <c r="AY7" s="4"/>
      <c r="AZ7" s="4"/>
      <c r="BA7" s="4"/>
      <c r="BB7" s="4"/>
      <c r="BC7" s="4"/>
    </row>
    <row r="8" spans="1:55" ht="19.5" customHeight="1">
      <c r="A8" s="2"/>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4"/>
      <c r="AR8" s="4"/>
      <c r="AS8" s="4"/>
      <c r="AT8" s="4"/>
      <c r="AU8" s="4"/>
      <c r="AV8" s="4"/>
      <c r="AW8" s="4"/>
      <c r="AX8" s="4"/>
      <c r="AY8" s="4"/>
      <c r="AZ8" s="4"/>
      <c r="BA8" s="4"/>
      <c r="BB8" s="4"/>
      <c r="BC8" s="4"/>
    </row>
    <row r="9" spans="1:55">
      <c r="A9" s="2"/>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4"/>
      <c r="AR9" s="4"/>
      <c r="AS9" s="4"/>
      <c r="AT9" s="4"/>
      <c r="AU9" s="4"/>
      <c r="AV9" s="4"/>
      <c r="AW9" s="4"/>
      <c r="AX9" s="4"/>
      <c r="AY9" s="4"/>
      <c r="AZ9" s="4"/>
      <c r="BA9" s="4"/>
      <c r="BB9" s="4"/>
      <c r="BC9" s="4"/>
    </row>
    <row r="10" spans="1:55" hidden="1" outlineLevel="1">
      <c r="A10" s="2"/>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4"/>
      <c r="AR10" s="4"/>
      <c r="AS10" s="4"/>
      <c r="AT10" s="4"/>
      <c r="AU10" s="4"/>
      <c r="AV10" s="4"/>
      <c r="AW10" s="4"/>
      <c r="AX10" s="4"/>
      <c r="AY10" s="4"/>
      <c r="AZ10" s="4"/>
      <c r="BA10" s="4"/>
      <c r="BB10" s="4"/>
      <c r="BC10" s="4"/>
    </row>
    <row r="11" spans="1:55" ht="7.5" hidden="1" customHeight="1" outlineLevel="1">
      <c r="A11" s="2"/>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4"/>
      <c r="AR11" s="4"/>
      <c r="AS11" s="4"/>
      <c r="AT11" s="4"/>
      <c r="AU11" s="4"/>
      <c r="AV11" s="4"/>
      <c r="AW11" s="4"/>
      <c r="AX11" s="4"/>
      <c r="AY11" s="4"/>
      <c r="AZ11" s="4"/>
      <c r="BA11" s="4"/>
      <c r="BB11" s="4"/>
      <c r="BC11" s="4"/>
    </row>
    <row r="12" spans="1:55" ht="15" hidden="1" customHeight="1" outlineLevel="1">
      <c r="A12" s="2"/>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4"/>
      <c r="AR12" s="4"/>
      <c r="AS12" s="4"/>
      <c r="AT12" s="4"/>
      <c r="AU12" s="4"/>
      <c r="AV12" s="4"/>
      <c r="AW12" s="4"/>
      <c r="AX12" s="4"/>
      <c r="AY12" s="4"/>
      <c r="AZ12" s="4"/>
      <c r="BA12" s="4"/>
      <c r="BB12" s="4"/>
      <c r="BC12" s="4"/>
    </row>
    <row r="13" spans="1:55" ht="15" hidden="1" customHeight="1" outlineLevel="1">
      <c r="A13" s="2"/>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4"/>
      <c r="AR13" s="4"/>
      <c r="AS13" s="4"/>
      <c r="AT13" s="4"/>
      <c r="AU13" s="4"/>
      <c r="AV13" s="4"/>
      <c r="AW13" s="4"/>
      <c r="AX13" s="4"/>
      <c r="AY13" s="4"/>
      <c r="AZ13" s="4"/>
      <c r="BA13" s="4"/>
      <c r="BB13" s="4"/>
      <c r="BC13" s="4"/>
    </row>
    <row r="14" spans="1:55" ht="15" hidden="1" customHeight="1" outlineLevel="1">
      <c r="A14" s="2"/>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4"/>
      <c r="AR14" s="4"/>
      <c r="AS14" s="4"/>
      <c r="AT14" s="4"/>
      <c r="AU14" s="4"/>
      <c r="AV14" s="4"/>
      <c r="AW14" s="4"/>
      <c r="AX14" s="4"/>
      <c r="AY14" s="4"/>
      <c r="AZ14" s="4"/>
      <c r="BA14" s="4"/>
      <c r="BB14" s="4"/>
      <c r="BC14" s="4"/>
    </row>
    <row r="15" spans="1:55" ht="15" hidden="1" customHeight="1" outlineLevel="1">
      <c r="A15" s="2"/>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4"/>
      <c r="AR15" s="4"/>
      <c r="AS15" s="4"/>
      <c r="AT15" s="4"/>
      <c r="AU15" s="4"/>
      <c r="AV15" s="4"/>
      <c r="AW15" s="4"/>
      <c r="AX15" s="4"/>
      <c r="AY15" s="4"/>
      <c r="AZ15" s="4"/>
      <c r="BA15" s="4"/>
      <c r="BB15" s="4"/>
      <c r="BC15" s="4"/>
    </row>
    <row r="16" spans="1:55" ht="15" hidden="1" customHeight="1" outlineLevel="1">
      <c r="A16" s="2"/>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4"/>
      <c r="AR16" s="4"/>
      <c r="AS16" s="4"/>
      <c r="AT16" s="4"/>
      <c r="AU16" s="4"/>
      <c r="AV16" s="4"/>
      <c r="AW16" s="4"/>
      <c r="AX16" s="4"/>
      <c r="AY16" s="4"/>
      <c r="AZ16" s="4"/>
      <c r="BA16" s="4"/>
      <c r="BB16" s="4"/>
      <c r="BC16" s="4"/>
    </row>
    <row r="17" spans="1:55" ht="15" hidden="1" customHeight="1" outlineLevel="1">
      <c r="A17" s="2"/>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4"/>
      <c r="AR17" s="4"/>
      <c r="AS17" s="4"/>
      <c r="AT17" s="4"/>
      <c r="AU17" s="4"/>
      <c r="AV17" s="4"/>
      <c r="AW17" s="4"/>
      <c r="AX17" s="4"/>
      <c r="AY17" s="4"/>
      <c r="AZ17" s="4"/>
      <c r="BA17" s="4"/>
      <c r="BB17" s="4"/>
      <c r="BC17" s="4"/>
    </row>
    <row r="18" spans="1:55" ht="15" hidden="1" customHeight="1" outlineLevel="1">
      <c r="A18" s="2"/>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4"/>
      <c r="AR18" s="4"/>
      <c r="AS18" s="4"/>
      <c r="AT18" s="4"/>
      <c r="AU18" s="4"/>
      <c r="AV18" s="4"/>
      <c r="AW18" s="4"/>
      <c r="AX18" s="4"/>
      <c r="AY18" s="4"/>
      <c r="AZ18" s="4"/>
      <c r="BA18" s="4"/>
      <c r="BB18" s="4"/>
      <c r="BC18" s="4"/>
    </row>
    <row r="19" spans="1:55" ht="15" hidden="1" customHeight="1" outlineLevel="1">
      <c r="A19" s="2"/>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4"/>
      <c r="AR19" s="4"/>
      <c r="AS19" s="4"/>
      <c r="AT19" s="4"/>
      <c r="AU19" s="4"/>
      <c r="AV19" s="4"/>
      <c r="AW19" s="4"/>
      <c r="AX19" s="4"/>
      <c r="AY19" s="4"/>
      <c r="AZ19" s="4"/>
      <c r="BA19" s="4"/>
      <c r="BB19" s="4"/>
      <c r="BC19" s="4"/>
    </row>
    <row r="20" spans="1:55" ht="15" hidden="1" customHeight="1" outlineLevel="1">
      <c r="A20" s="2"/>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4"/>
      <c r="AR20" s="4"/>
      <c r="AS20" s="4"/>
      <c r="AT20" s="4"/>
      <c r="AU20" s="4"/>
      <c r="AV20" s="4"/>
      <c r="AW20" s="4"/>
      <c r="AX20" s="4"/>
      <c r="AY20" s="4"/>
      <c r="AZ20" s="4"/>
      <c r="BA20" s="4"/>
      <c r="BB20" s="4"/>
      <c r="BC20" s="4"/>
    </row>
    <row r="21" spans="1:55" ht="15" hidden="1" customHeight="1" outlineLevel="1">
      <c r="A21" s="2"/>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4"/>
      <c r="AR21" s="4"/>
      <c r="AS21" s="4"/>
      <c r="AT21" s="4"/>
      <c r="AU21" s="4"/>
      <c r="AV21" s="4"/>
      <c r="AW21" s="4"/>
      <c r="AX21" s="4"/>
      <c r="AY21" s="4"/>
      <c r="AZ21" s="4"/>
      <c r="BA21" s="4"/>
      <c r="BB21" s="4"/>
      <c r="BC21" s="4"/>
    </row>
    <row r="22" spans="1:55" ht="15" hidden="1" customHeight="1" outlineLevel="1">
      <c r="A22" s="2"/>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4"/>
      <c r="AR22" s="4"/>
      <c r="AS22" s="4"/>
      <c r="AT22" s="4"/>
      <c r="AU22" s="4"/>
      <c r="AV22" s="4"/>
      <c r="AW22" s="4"/>
      <c r="AX22" s="4"/>
      <c r="AY22" s="4"/>
      <c r="AZ22" s="4"/>
      <c r="BA22" s="4"/>
      <c r="BB22" s="4"/>
      <c r="BC22" s="4"/>
    </row>
    <row r="23" spans="1:55" ht="15" hidden="1" customHeight="1" outlineLevel="1">
      <c r="A23" s="2"/>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4"/>
      <c r="AR23" s="4"/>
      <c r="AS23" s="4"/>
      <c r="AT23" s="4"/>
      <c r="AU23" s="4"/>
      <c r="AV23" s="4"/>
      <c r="AW23" s="4"/>
      <c r="AX23" s="4"/>
      <c r="AY23" s="4"/>
      <c r="AZ23" s="4"/>
      <c r="BA23" s="4"/>
      <c r="BB23" s="4"/>
      <c r="BC23" s="4"/>
    </row>
    <row r="24" spans="1:55" ht="15" hidden="1" customHeight="1" outlineLevel="1">
      <c r="A24" s="2"/>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4"/>
      <c r="AR24" s="4"/>
      <c r="AS24" s="4"/>
      <c r="AT24" s="4"/>
      <c r="AU24" s="4"/>
      <c r="AV24" s="4"/>
      <c r="AW24" s="4"/>
      <c r="AX24" s="4"/>
      <c r="AY24" s="4"/>
      <c r="AZ24" s="4"/>
      <c r="BA24" s="4"/>
      <c r="BB24" s="4"/>
      <c r="BC24" s="4"/>
    </row>
    <row r="25" spans="1:55" ht="15" hidden="1" customHeight="1" outlineLevel="1">
      <c r="A25" s="2"/>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4"/>
      <c r="AR25" s="4"/>
      <c r="AS25" s="4"/>
      <c r="AT25" s="4"/>
      <c r="AU25" s="4"/>
      <c r="AV25" s="4"/>
      <c r="AW25" s="4"/>
      <c r="AX25" s="4"/>
      <c r="AY25" s="4"/>
      <c r="AZ25" s="4"/>
      <c r="BA25" s="4"/>
      <c r="BB25" s="4"/>
      <c r="BC25" s="4"/>
    </row>
    <row r="26" spans="1:55" ht="15" hidden="1" customHeight="1" outlineLevel="1">
      <c r="A26" s="2"/>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4"/>
      <c r="AR26" s="4"/>
      <c r="AS26" s="4"/>
      <c r="AT26" s="4"/>
      <c r="AU26" s="4"/>
      <c r="AV26" s="4"/>
      <c r="AW26" s="4"/>
      <c r="AX26" s="4"/>
      <c r="AY26" s="4"/>
      <c r="AZ26" s="4"/>
      <c r="BA26" s="4"/>
      <c r="BB26" s="4"/>
      <c r="BC26" s="4"/>
    </row>
    <row r="27" spans="1:55" ht="15" hidden="1" customHeight="1" outlineLevel="1">
      <c r="A27" s="2"/>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4"/>
      <c r="AR27" s="4"/>
      <c r="AS27" s="4"/>
      <c r="AT27" s="4"/>
      <c r="AU27" s="4"/>
      <c r="AV27" s="4"/>
      <c r="AW27" s="4"/>
      <c r="AX27" s="4"/>
      <c r="AY27" s="4"/>
      <c r="AZ27" s="4"/>
      <c r="BA27" s="4"/>
      <c r="BB27" s="4"/>
      <c r="BC27" s="4"/>
    </row>
    <row r="28" spans="1:55" ht="15" hidden="1" customHeight="1" outlineLevel="1">
      <c r="A28" s="2"/>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4"/>
      <c r="AR28" s="4"/>
      <c r="AS28" s="4"/>
      <c r="AT28" s="4"/>
      <c r="AU28" s="4"/>
      <c r="AV28" s="4"/>
      <c r="AW28" s="4"/>
      <c r="AX28" s="4"/>
      <c r="AY28" s="4"/>
      <c r="AZ28" s="4"/>
      <c r="BA28" s="4"/>
      <c r="BB28" s="4"/>
      <c r="BC28" s="4"/>
    </row>
    <row r="29" spans="1:55" ht="15" hidden="1" customHeight="1" outlineLevel="1">
      <c r="A29" s="2"/>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4"/>
      <c r="AR29" s="4"/>
      <c r="AS29" s="4"/>
      <c r="AT29" s="4"/>
      <c r="AU29" s="4"/>
      <c r="AV29" s="4"/>
      <c r="AW29" s="4"/>
      <c r="AX29" s="4"/>
      <c r="AY29" s="4"/>
      <c r="AZ29" s="4"/>
      <c r="BA29" s="4"/>
      <c r="BB29" s="4"/>
      <c r="BC29" s="4"/>
    </row>
    <row r="30" spans="1:55" ht="15" hidden="1" customHeight="1" outlineLevel="1">
      <c r="A30" s="2"/>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4"/>
      <c r="AR30" s="4"/>
      <c r="AS30" s="4"/>
      <c r="AT30" s="4"/>
      <c r="AU30" s="4"/>
      <c r="AV30" s="4"/>
      <c r="AW30" s="4"/>
      <c r="AX30" s="4"/>
      <c r="AY30" s="4"/>
      <c r="AZ30" s="4"/>
      <c r="BA30" s="4"/>
      <c r="BB30" s="4"/>
      <c r="BC30" s="4"/>
    </row>
    <row r="31" spans="1:55" ht="15" hidden="1" customHeight="1" outlineLevel="1">
      <c r="A31" s="2"/>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4"/>
      <c r="AR31" s="4"/>
      <c r="AS31" s="4"/>
      <c r="AT31" s="4"/>
      <c r="AU31" s="4"/>
      <c r="AV31" s="4"/>
      <c r="AW31" s="4"/>
      <c r="AX31" s="4"/>
      <c r="AY31" s="4"/>
      <c r="AZ31" s="4"/>
      <c r="BA31" s="4"/>
      <c r="BB31" s="4"/>
      <c r="BC31" s="4"/>
    </row>
    <row r="32" spans="1:55" ht="15" hidden="1" customHeight="1" outlineLevel="1">
      <c r="A32" s="2"/>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4"/>
      <c r="AR32" s="4"/>
      <c r="AS32" s="4"/>
      <c r="AT32" s="4"/>
      <c r="AU32" s="4"/>
      <c r="AV32" s="4"/>
      <c r="AW32" s="4"/>
      <c r="AX32" s="4"/>
      <c r="AY32" s="4"/>
      <c r="AZ32" s="4"/>
      <c r="BA32" s="4"/>
      <c r="BB32" s="4"/>
      <c r="BC32" s="4"/>
    </row>
    <row r="33" spans="1:55" ht="15" hidden="1" customHeight="1" outlineLevel="1">
      <c r="A33" s="2"/>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4"/>
      <c r="AR33" s="4"/>
      <c r="AS33" s="4"/>
      <c r="AT33" s="4"/>
      <c r="AU33" s="4"/>
      <c r="AV33" s="4"/>
      <c r="AW33" s="4"/>
      <c r="AX33" s="4"/>
      <c r="AY33" s="4"/>
      <c r="AZ33" s="4"/>
      <c r="BA33" s="4"/>
      <c r="BB33" s="4"/>
      <c r="BC33" s="4"/>
    </row>
    <row r="34" spans="1:55" ht="15" hidden="1" customHeight="1" outlineLevel="1">
      <c r="A34" s="2"/>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4"/>
      <c r="AR34" s="4"/>
      <c r="AS34" s="4"/>
      <c r="AT34" s="4"/>
      <c r="AU34" s="4"/>
      <c r="AV34" s="4"/>
      <c r="AW34" s="4"/>
      <c r="AX34" s="4"/>
      <c r="AY34" s="4"/>
      <c r="AZ34" s="4"/>
      <c r="BA34" s="4"/>
      <c r="BB34" s="4"/>
      <c r="BC34" s="4"/>
    </row>
    <row r="35" spans="1:55" ht="15" hidden="1" customHeight="1" outlineLevel="1">
      <c r="A35" s="2"/>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4"/>
      <c r="AR35" s="4"/>
      <c r="AS35" s="4"/>
      <c r="AT35" s="4"/>
      <c r="AU35" s="4"/>
      <c r="AV35" s="4"/>
      <c r="AW35" s="4"/>
      <c r="AX35" s="4"/>
      <c r="AY35" s="4"/>
      <c r="AZ35" s="4"/>
      <c r="BA35" s="4"/>
      <c r="BB35" s="4"/>
      <c r="BC35" s="4"/>
    </row>
    <row r="36" spans="1:55" ht="15" hidden="1" customHeight="1" outlineLevel="1">
      <c r="A36" s="2"/>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4"/>
      <c r="AR36" s="4"/>
      <c r="AS36" s="4"/>
      <c r="AT36" s="4"/>
      <c r="AU36" s="4"/>
      <c r="AV36" s="4"/>
      <c r="AW36" s="4"/>
      <c r="AX36" s="4"/>
      <c r="AY36" s="4"/>
      <c r="AZ36" s="4"/>
      <c r="BA36" s="4"/>
      <c r="BB36" s="4"/>
      <c r="BC36" s="4"/>
    </row>
    <row r="37" spans="1:55" ht="15" hidden="1" customHeight="1" outlineLevel="1">
      <c r="A37" s="2"/>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4"/>
      <c r="AR37" s="4"/>
      <c r="AS37" s="4"/>
      <c r="AT37" s="4"/>
      <c r="AU37" s="4"/>
      <c r="AV37" s="4"/>
      <c r="AW37" s="4"/>
      <c r="AX37" s="4"/>
      <c r="AY37" s="4"/>
      <c r="AZ37" s="4"/>
      <c r="BA37" s="4"/>
      <c r="BB37" s="4"/>
      <c r="BC37" s="4"/>
    </row>
    <row r="38" spans="1:55" ht="15" hidden="1" customHeight="1" outlineLevel="1">
      <c r="A38" s="2"/>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4"/>
      <c r="AR38" s="4"/>
      <c r="AS38" s="4"/>
      <c r="AT38" s="4"/>
      <c r="AU38" s="4"/>
      <c r="AV38" s="4"/>
      <c r="AW38" s="4"/>
      <c r="AX38" s="4"/>
      <c r="AY38" s="4"/>
      <c r="AZ38" s="4"/>
      <c r="BA38" s="4"/>
      <c r="BB38" s="4"/>
      <c r="BC38" s="4"/>
    </row>
    <row r="39" spans="1:55" ht="15" hidden="1" customHeight="1" outlineLevel="1">
      <c r="A39" s="2"/>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4"/>
      <c r="AR39" s="4"/>
      <c r="AS39" s="4"/>
      <c r="AT39" s="4"/>
      <c r="AU39" s="4"/>
      <c r="AV39" s="4"/>
      <c r="AW39" s="4"/>
      <c r="AX39" s="4"/>
      <c r="AY39" s="4"/>
      <c r="AZ39" s="4"/>
      <c r="BA39" s="4"/>
      <c r="BB39" s="4"/>
      <c r="BC39" s="4"/>
    </row>
    <row r="40" spans="1:55" ht="15" hidden="1" customHeight="1" outlineLevel="1">
      <c r="A40" s="2"/>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4"/>
      <c r="AR40" s="4"/>
      <c r="AS40" s="4"/>
      <c r="AT40" s="4"/>
      <c r="AU40" s="4"/>
      <c r="AV40" s="4"/>
      <c r="AW40" s="4"/>
      <c r="AX40" s="4"/>
      <c r="AY40" s="4"/>
      <c r="AZ40" s="4"/>
      <c r="BA40" s="4"/>
      <c r="BB40" s="4"/>
      <c r="BC40" s="4"/>
    </row>
    <row r="41" spans="1:55" ht="15" hidden="1" customHeight="1" outlineLevel="1">
      <c r="A41" s="2"/>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4"/>
      <c r="AR41" s="4"/>
      <c r="AS41" s="4"/>
      <c r="AT41" s="4"/>
      <c r="AU41" s="4"/>
      <c r="AV41" s="4"/>
      <c r="AW41" s="4"/>
      <c r="AX41" s="4"/>
      <c r="AY41" s="4"/>
      <c r="AZ41" s="4"/>
      <c r="BA41" s="4"/>
      <c r="BB41" s="4"/>
      <c r="BC41" s="4"/>
    </row>
    <row r="42" spans="1:55" ht="15" hidden="1" customHeight="1" outlineLevel="1">
      <c r="A42" s="2"/>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4"/>
      <c r="AR42" s="4"/>
      <c r="AS42" s="4"/>
      <c r="AT42" s="4"/>
      <c r="AU42" s="4"/>
      <c r="AV42" s="4"/>
      <c r="AW42" s="4"/>
      <c r="AX42" s="4"/>
      <c r="AY42" s="4"/>
      <c r="AZ42" s="4"/>
      <c r="BA42" s="4"/>
      <c r="BB42" s="4"/>
      <c r="BC42" s="4"/>
    </row>
    <row r="43" spans="1:55" hidden="1" outlineLevel="1">
      <c r="A43" s="2"/>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4"/>
      <c r="AR43" s="4"/>
      <c r="AS43" s="4"/>
      <c r="AT43" s="4"/>
      <c r="AU43" s="4"/>
      <c r="AV43" s="4"/>
      <c r="AW43" s="4"/>
      <c r="AX43" s="4"/>
      <c r="AY43" s="4"/>
      <c r="AZ43" s="4"/>
      <c r="BA43" s="4"/>
      <c r="BB43" s="4"/>
      <c r="BC43" s="4"/>
    </row>
    <row r="44" spans="1:55" hidden="1" outlineLevel="1">
      <c r="A44" s="2"/>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4"/>
      <c r="AR44" s="4"/>
      <c r="AS44" s="4"/>
      <c r="AT44" s="4"/>
      <c r="AU44" s="4"/>
      <c r="AV44" s="4"/>
      <c r="AW44" s="4"/>
      <c r="AX44" s="4"/>
      <c r="AY44" s="4"/>
      <c r="AZ44" s="4"/>
      <c r="BA44" s="4"/>
      <c r="BB44" s="4"/>
      <c r="BC44" s="4"/>
    </row>
    <row r="45" spans="1:55" hidden="1" outlineLevel="1">
      <c r="A45" s="2"/>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4"/>
      <c r="AR45" s="4"/>
      <c r="AS45" s="4"/>
      <c r="AT45" s="4"/>
      <c r="AU45" s="4"/>
      <c r="AV45" s="4"/>
      <c r="AW45" s="4"/>
      <c r="AX45" s="4"/>
      <c r="AY45" s="4"/>
      <c r="AZ45" s="4"/>
      <c r="BA45" s="4"/>
      <c r="BB45" s="4"/>
      <c r="BC45" s="4"/>
    </row>
    <row r="46" spans="1:55" hidden="1" outlineLevel="1">
      <c r="A46" s="2"/>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4"/>
      <c r="AR46" s="4"/>
      <c r="AS46" s="4"/>
      <c r="AT46" s="4"/>
      <c r="AU46" s="4"/>
      <c r="AV46" s="4"/>
      <c r="AW46" s="4"/>
      <c r="AX46" s="4"/>
      <c r="AY46" s="4"/>
      <c r="AZ46" s="4"/>
      <c r="BA46" s="4"/>
      <c r="BB46" s="4"/>
      <c r="BC46" s="4"/>
    </row>
    <row r="47" spans="1:55" hidden="1" outlineLevel="1">
      <c r="A47" s="2"/>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4"/>
      <c r="AR47" s="4"/>
      <c r="AS47" s="4"/>
      <c r="AT47" s="4"/>
      <c r="AU47" s="4"/>
      <c r="AV47" s="4"/>
      <c r="AW47" s="4"/>
      <c r="AX47" s="4"/>
      <c r="AY47" s="4"/>
      <c r="AZ47" s="4"/>
      <c r="BA47" s="4"/>
      <c r="BB47" s="4"/>
      <c r="BC47" s="4"/>
    </row>
    <row r="48" spans="1:55" hidden="1" outlineLevel="1">
      <c r="A48" s="2"/>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4"/>
      <c r="AR48" s="4"/>
      <c r="AS48" s="4"/>
      <c r="AT48" s="4"/>
      <c r="AU48" s="4"/>
      <c r="AV48" s="4"/>
      <c r="AW48" s="4"/>
      <c r="AX48" s="4"/>
      <c r="AY48" s="4"/>
      <c r="AZ48" s="4"/>
      <c r="BA48" s="4"/>
      <c r="BB48" s="4"/>
      <c r="BC48" s="4"/>
    </row>
    <row r="49" spans="1:55" hidden="1" outlineLevel="1">
      <c r="A49" s="2"/>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4"/>
      <c r="AR49" s="4"/>
      <c r="AS49" s="4"/>
      <c r="AT49" s="4"/>
      <c r="AU49" s="4"/>
      <c r="AV49" s="4"/>
      <c r="AW49" s="4"/>
      <c r="AX49" s="4"/>
      <c r="AY49" s="4"/>
      <c r="AZ49" s="4"/>
      <c r="BA49" s="4"/>
      <c r="BB49" s="4"/>
      <c r="BC49" s="4"/>
    </row>
    <row r="50" spans="1:55" hidden="1" outlineLevel="1">
      <c r="A50" s="2"/>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4"/>
      <c r="AR50" s="4"/>
      <c r="AS50" s="4"/>
      <c r="AT50" s="4"/>
      <c r="AU50" s="4"/>
      <c r="AV50" s="4"/>
      <c r="AW50" s="4"/>
      <c r="AX50" s="4"/>
      <c r="AY50" s="4"/>
      <c r="AZ50" s="4"/>
      <c r="BA50" s="4"/>
      <c r="BB50" s="4"/>
      <c r="BC50" s="4"/>
    </row>
    <row r="51" spans="1:55" collapsed="1">
      <c r="A51" s="2"/>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4"/>
      <c r="AR51" s="4"/>
      <c r="AS51" s="4"/>
      <c r="AT51" s="4"/>
      <c r="AU51" s="4"/>
      <c r="AV51" s="4"/>
      <c r="AW51" s="4"/>
      <c r="AX51" s="4"/>
      <c r="AY51" s="4"/>
      <c r="AZ51" s="4"/>
      <c r="BA51" s="4"/>
      <c r="BB51" s="4"/>
      <c r="BC51" s="4"/>
    </row>
    <row r="52" spans="1:55">
      <c r="A52" s="2"/>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4"/>
      <c r="AR52" s="4"/>
      <c r="AS52" s="4"/>
      <c r="AT52" s="4"/>
      <c r="AU52" s="4"/>
      <c r="AV52" s="4"/>
      <c r="AW52" s="4"/>
      <c r="AX52" s="4"/>
      <c r="AY52" s="4"/>
      <c r="AZ52" s="4"/>
      <c r="BA52" s="4"/>
      <c r="BB52" s="4"/>
      <c r="BC52" s="4"/>
    </row>
    <row r="53" spans="1:55" hidden="1" outlineLevel="1">
      <c r="A53" s="2"/>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4"/>
      <c r="AR53" s="4"/>
      <c r="AS53" s="4"/>
      <c r="AT53" s="4"/>
      <c r="AU53" s="4"/>
      <c r="AV53" s="4"/>
      <c r="AW53" s="4"/>
      <c r="AX53" s="4"/>
      <c r="AY53" s="4"/>
      <c r="AZ53" s="4"/>
      <c r="BA53" s="4"/>
      <c r="BB53" s="4"/>
      <c r="BC53" s="4"/>
    </row>
    <row r="54" spans="1:55" hidden="1" outlineLevel="1">
      <c r="A54" s="2"/>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4"/>
      <c r="AR54" s="4"/>
      <c r="AS54" s="4"/>
      <c r="AT54" s="4"/>
      <c r="AU54" s="4"/>
      <c r="AV54" s="4"/>
      <c r="AW54" s="4"/>
      <c r="AX54" s="4"/>
      <c r="AY54" s="4"/>
      <c r="AZ54" s="4"/>
      <c r="BA54" s="4"/>
      <c r="BB54" s="4"/>
      <c r="BC54" s="4"/>
    </row>
    <row r="55" spans="1:55" hidden="1" outlineLevel="1">
      <c r="A55" s="2"/>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4"/>
      <c r="AR55" s="4"/>
      <c r="AS55" s="4"/>
      <c r="AT55" s="4"/>
      <c r="AU55" s="4"/>
      <c r="AV55" s="4"/>
      <c r="AW55" s="4"/>
      <c r="AX55" s="4"/>
      <c r="AY55" s="4"/>
      <c r="AZ55" s="4"/>
      <c r="BA55" s="4"/>
      <c r="BB55" s="4"/>
      <c r="BC55" s="4"/>
    </row>
    <row r="56" spans="1:55" hidden="1" outlineLevel="1">
      <c r="A56" s="2"/>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4"/>
      <c r="AR56" s="4"/>
      <c r="AS56" s="4"/>
      <c r="AT56" s="4"/>
      <c r="AU56" s="4"/>
      <c r="AV56" s="4"/>
      <c r="AW56" s="4"/>
      <c r="AX56" s="4"/>
      <c r="AY56" s="4"/>
      <c r="AZ56" s="4"/>
      <c r="BA56" s="4"/>
      <c r="BB56" s="4"/>
      <c r="BC56" s="4"/>
    </row>
    <row r="57" spans="1:55" hidden="1" outlineLevel="1">
      <c r="A57" s="2"/>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4"/>
      <c r="AR57" s="4"/>
      <c r="AS57" s="4"/>
      <c r="AT57" s="4"/>
      <c r="AU57" s="4"/>
      <c r="AV57" s="4"/>
      <c r="AW57" s="4"/>
      <c r="AX57" s="4"/>
      <c r="AY57" s="4"/>
      <c r="AZ57" s="4"/>
      <c r="BA57" s="4"/>
      <c r="BB57" s="4"/>
      <c r="BC57" s="4"/>
    </row>
    <row r="58" spans="1:55" hidden="1" outlineLevel="1">
      <c r="A58" s="2"/>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4"/>
      <c r="AR58" s="4"/>
      <c r="AS58" s="4"/>
      <c r="AT58" s="4"/>
      <c r="AU58" s="4"/>
      <c r="AV58" s="4"/>
      <c r="AW58" s="4"/>
      <c r="AX58" s="4"/>
      <c r="AY58" s="4"/>
      <c r="AZ58" s="4"/>
      <c r="BA58" s="4"/>
      <c r="BB58" s="4"/>
      <c r="BC58" s="4"/>
    </row>
    <row r="59" spans="1:55" hidden="1" outlineLevel="1">
      <c r="A59" s="2"/>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4"/>
      <c r="AR59" s="4"/>
      <c r="AS59" s="4"/>
      <c r="AT59" s="4"/>
      <c r="AU59" s="4"/>
      <c r="AV59" s="4"/>
      <c r="AW59" s="4"/>
      <c r="AX59" s="4"/>
      <c r="AY59" s="4"/>
      <c r="AZ59" s="4"/>
      <c r="BA59" s="4"/>
      <c r="BB59" s="4"/>
      <c r="BC59" s="4"/>
    </row>
    <row r="60" spans="1:55" hidden="1" outlineLevel="1">
      <c r="A60" s="2"/>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4"/>
      <c r="AR60" s="4"/>
      <c r="AS60" s="4"/>
      <c r="AT60" s="4"/>
      <c r="AU60" s="4"/>
      <c r="AV60" s="4"/>
      <c r="AW60" s="4"/>
      <c r="AX60" s="4"/>
      <c r="AY60" s="4"/>
      <c r="AZ60" s="4"/>
      <c r="BA60" s="4"/>
      <c r="BB60" s="4"/>
      <c r="BC60" s="4"/>
    </row>
    <row r="61" spans="1:55" hidden="1" outlineLevel="1">
      <c r="A61" s="2"/>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4"/>
      <c r="AR61" s="4"/>
      <c r="AS61" s="4"/>
      <c r="AT61" s="4"/>
      <c r="AU61" s="4"/>
      <c r="AV61" s="4"/>
      <c r="AW61" s="4"/>
      <c r="AX61" s="4"/>
      <c r="AY61" s="4"/>
      <c r="AZ61" s="4"/>
      <c r="BA61" s="4"/>
      <c r="BB61" s="4"/>
      <c r="BC61" s="4"/>
    </row>
    <row r="62" spans="1:55" hidden="1" outlineLevel="1">
      <c r="A62" s="2"/>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4"/>
      <c r="AR62" s="4"/>
      <c r="AS62" s="4"/>
      <c r="AT62" s="4"/>
      <c r="AU62" s="4"/>
      <c r="AV62" s="4"/>
      <c r="AW62" s="4"/>
      <c r="AX62" s="4"/>
      <c r="AY62" s="4"/>
      <c r="AZ62" s="4"/>
      <c r="BA62" s="4"/>
      <c r="BB62" s="4"/>
      <c r="BC62" s="4"/>
    </row>
    <row r="63" spans="1:55" hidden="1" outlineLevel="1">
      <c r="A63" s="2"/>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4"/>
      <c r="AR63" s="4"/>
      <c r="AS63" s="4"/>
      <c r="AT63" s="4"/>
      <c r="AU63" s="4"/>
      <c r="AV63" s="4"/>
      <c r="AW63" s="4"/>
      <c r="AX63" s="4"/>
      <c r="AY63" s="4"/>
      <c r="AZ63" s="4"/>
      <c r="BA63" s="4"/>
      <c r="BB63" s="4"/>
      <c r="BC63" s="4"/>
    </row>
    <row r="64" spans="1:55" hidden="1" outlineLevel="1">
      <c r="A64" s="2"/>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4"/>
      <c r="AR64" s="4"/>
      <c r="AS64" s="4"/>
      <c r="AT64" s="4"/>
      <c r="AU64" s="4"/>
      <c r="AV64" s="4"/>
      <c r="AW64" s="4"/>
      <c r="AX64" s="4"/>
      <c r="AY64" s="4"/>
      <c r="AZ64" s="4"/>
      <c r="BA64" s="4"/>
      <c r="BB64" s="4"/>
      <c r="BC64" s="4"/>
    </row>
    <row r="65" spans="1:55" hidden="1" outlineLevel="1">
      <c r="A65" s="2"/>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4"/>
      <c r="AR65" s="4"/>
      <c r="AS65" s="4"/>
      <c r="AT65" s="4"/>
      <c r="AU65" s="4"/>
      <c r="AV65" s="4"/>
      <c r="AW65" s="4"/>
      <c r="AX65" s="4"/>
      <c r="AY65" s="4"/>
      <c r="AZ65" s="4"/>
      <c r="BA65" s="4"/>
      <c r="BB65" s="4"/>
      <c r="BC65" s="4"/>
    </row>
    <row r="66" spans="1:55" hidden="1" outlineLevel="1">
      <c r="A66" s="2"/>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4"/>
      <c r="AR66" s="4"/>
      <c r="AS66" s="4"/>
      <c r="AT66" s="4"/>
      <c r="AU66" s="4"/>
      <c r="AV66" s="4"/>
      <c r="AW66" s="4"/>
      <c r="AX66" s="4"/>
      <c r="AY66" s="4"/>
      <c r="AZ66" s="4"/>
      <c r="BA66" s="4"/>
      <c r="BB66" s="4"/>
      <c r="BC66" s="4"/>
    </row>
    <row r="67" spans="1:55" hidden="1" outlineLevel="1">
      <c r="A67" s="2"/>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4"/>
      <c r="AR67" s="4"/>
      <c r="AS67" s="4"/>
      <c r="AT67" s="4"/>
      <c r="AU67" s="4"/>
      <c r="AV67" s="4"/>
      <c r="AW67" s="4"/>
      <c r="AX67" s="4"/>
      <c r="AY67" s="4"/>
      <c r="AZ67" s="4"/>
      <c r="BA67" s="4"/>
      <c r="BB67" s="4"/>
      <c r="BC67" s="4"/>
    </row>
    <row r="68" spans="1:55" hidden="1" outlineLevel="1">
      <c r="A68" s="2"/>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4"/>
      <c r="AR68" s="4"/>
      <c r="AS68" s="4"/>
      <c r="AT68" s="4"/>
      <c r="AU68" s="4"/>
      <c r="AV68" s="4"/>
      <c r="AW68" s="4"/>
      <c r="AX68" s="4"/>
      <c r="AY68" s="4"/>
      <c r="AZ68" s="4"/>
      <c r="BA68" s="4"/>
      <c r="BB68" s="4"/>
      <c r="BC68" s="4"/>
    </row>
    <row r="69" spans="1:55" hidden="1" outlineLevel="1">
      <c r="A69" s="2"/>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4"/>
      <c r="AR69" s="4"/>
      <c r="AS69" s="4"/>
      <c r="AT69" s="4"/>
      <c r="AU69" s="4"/>
      <c r="AV69" s="4"/>
      <c r="AW69" s="4"/>
      <c r="AX69" s="4"/>
      <c r="AY69" s="4"/>
      <c r="AZ69" s="4"/>
      <c r="BA69" s="4"/>
      <c r="BB69" s="4"/>
      <c r="BC69" s="4"/>
    </row>
    <row r="70" spans="1:55" hidden="1" outlineLevel="1">
      <c r="A70" s="2"/>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4"/>
      <c r="AR70" s="4"/>
      <c r="AS70" s="4"/>
      <c r="AT70" s="4"/>
      <c r="AU70" s="4"/>
      <c r="AV70" s="4"/>
      <c r="AW70" s="4"/>
      <c r="AX70" s="4"/>
      <c r="AY70" s="4"/>
      <c r="AZ70" s="4"/>
      <c r="BA70" s="4"/>
      <c r="BB70" s="4"/>
      <c r="BC70" s="4"/>
    </row>
    <row r="71" spans="1:55" hidden="1" outlineLevel="1">
      <c r="A71" s="2"/>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4"/>
      <c r="AR71" s="4"/>
      <c r="AS71" s="4"/>
      <c r="AT71" s="4"/>
      <c r="AU71" s="4"/>
      <c r="AV71" s="4"/>
      <c r="AW71" s="4"/>
      <c r="AX71" s="4"/>
      <c r="AY71" s="4"/>
      <c r="AZ71" s="4"/>
      <c r="BA71" s="4"/>
      <c r="BB71" s="4"/>
      <c r="BC71" s="4"/>
    </row>
    <row r="72" spans="1:55" hidden="1" outlineLevel="1">
      <c r="A72" s="2"/>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4"/>
      <c r="AR72" s="4"/>
      <c r="AS72" s="4"/>
      <c r="AT72" s="4"/>
      <c r="AU72" s="4"/>
      <c r="AV72" s="4"/>
      <c r="AW72" s="4"/>
      <c r="AX72" s="4"/>
      <c r="AY72" s="4"/>
      <c r="AZ72" s="4"/>
      <c r="BA72" s="4"/>
      <c r="BB72" s="4"/>
      <c r="BC72" s="4"/>
    </row>
    <row r="73" spans="1:55" hidden="1" outlineLevel="1">
      <c r="A73" s="2"/>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4"/>
      <c r="AR73" s="4"/>
      <c r="AS73" s="4"/>
      <c r="AT73" s="4"/>
      <c r="AU73" s="4"/>
      <c r="AV73" s="4"/>
      <c r="AW73" s="4"/>
      <c r="AX73" s="4"/>
      <c r="AY73" s="4"/>
      <c r="AZ73" s="4"/>
      <c r="BA73" s="4"/>
      <c r="BB73" s="4"/>
      <c r="BC73" s="4"/>
    </row>
    <row r="74" spans="1:55" hidden="1" outlineLevel="1">
      <c r="A74" s="2"/>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4"/>
      <c r="AR74" s="4"/>
      <c r="AS74" s="4"/>
      <c r="AT74" s="4"/>
      <c r="AU74" s="4"/>
      <c r="AV74" s="4"/>
      <c r="AW74" s="4"/>
      <c r="AX74" s="4"/>
      <c r="AY74" s="4"/>
      <c r="AZ74" s="4"/>
      <c r="BA74" s="4"/>
      <c r="BB74" s="4"/>
      <c r="BC74" s="4"/>
    </row>
    <row r="75" spans="1:55" hidden="1" outlineLevel="1">
      <c r="A75" s="2"/>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4"/>
      <c r="AR75" s="4"/>
      <c r="AS75" s="4"/>
      <c r="AT75" s="4"/>
      <c r="AU75" s="4"/>
      <c r="AV75" s="4"/>
      <c r="AW75" s="4"/>
      <c r="AX75" s="4"/>
      <c r="AY75" s="4"/>
      <c r="AZ75" s="4"/>
      <c r="BA75" s="4"/>
      <c r="BB75" s="4"/>
      <c r="BC75" s="4"/>
    </row>
    <row r="76" spans="1:55" hidden="1" outlineLevel="1">
      <c r="A76" s="2"/>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4"/>
      <c r="AR76" s="4"/>
      <c r="AS76" s="4"/>
      <c r="AT76" s="4"/>
      <c r="AU76" s="4"/>
      <c r="AV76" s="4"/>
      <c r="AW76" s="4"/>
      <c r="AX76" s="4"/>
      <c r="AY76" s="4"/>
      <c r="AZ76" s="4"/>
      <c r="BA76" s="4"/>
      <c r="BB76" s="4"/>
      <c r="BC76" s="4"/>
    </row>
    <row r="77" spans="1:55" ht="12.75" hidden="1" customHeight="1" outlineLevel="1">
      <c r="A77" s="2"/>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4"/>
      <c r="AR77" s="4"/>
      <c r="AS77" s="4"/>
      <c r="AT77" s="4"/>
      <c r="AU77" s="4"/>
      <c r="AV77" s="4"/>
      <c r="AW77" s="4"/>
      <c r="AX77" s="4"/>
      <c r="AY77" s="4"/>
      <c r="AZ77" s="4"/>
      <c r="BA77" s="4"/>
      <c r="BB77" s="4"/>
      <c r="BC77" s="4"/>
    </row>
    <row r="78" spans="1:55" hidden="1" outlineLevel="1">
      <c r="A78" s="2"/>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4"/>
      <c r="AR78" s="4"/>
      <c r="AS78" s="4"/>
      <c r="AT78" s="4"/>
      <c r="AU78" s="4"/>
      <c r="AV78" s="4"/>
      <c r="AW78" s="4"/>
      <c r="AX78" s="4"/>
      <c r="AY78" s="4"/>
      <c r="AZ78" s="4"/>
      <c r="BA78" s="4"/>
      <c r="BB78" s="4"/>
      <c r="BC78" s="4"/>
    </row>
    <row r="79" spans="1:55" hidden="1" outlineLevel="1">
      <c r="A79" s="2"/>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4"/>
      <c r="AR79" s="4"/>
      <c r="AS79" s="4"/>
      <c r="AT79" s="4"/>
      <c r="AU79" s="4"/>
      <c r="AV79" s="4"/>
      <c r="AW79" s="4"/>
      <c r="AX79" s="4"/>
      <c r="AY79" s="4"/>
      <c r="AZ79" s="4"/>
      <c r="BA79" s="4"/>
      <c r="BB79" s="4"/>
      <c r="BC79" s="4"/>
    </row>
    <row r="80" spans="1:55" hidden="1" outlineLevel="1">
      <c r="A80" s="2"/>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4"/>
      <c r="AR80" s="4"/>
      <c r="AS80" s="4"/>
      <c r="AT80" s="4"/>
      <c r="AU80" s="4"/>
      <c r="AV80" s="4"/>
      <c r="AW80" s="4"/>
      <c r="AX80" s="4"/>
      <c r="AY80" s="4"/>
      <c r="AZ80" s="4"/>
      <c r="BA80" s="4"/>
      <c r="BB80" s="4"/>
      <c r="BC80" s="4"/>
    </row>
    <row r="81" spans="1:55" hidden="1" outlineLevel="1">
      <c r="A81" s="2"/>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4"/>
      <c r="AR81" s="4"/>
      <c r="AS81" s="4"/>
      <c r="AT81" s="4"/>
      <c r="AU81" s="4"/>
      <c r="AV81" s="4"/>
      <c r="AW81" s="4"/>
      <c r="AX81" s="4"/>
      <c r="AY81" s="4"/>
      <c r="AZ81" s="4"/>
      <c r="BA81" s="4"/>
      <c r="BB81" s="4"/>
      <c r="BC81" s="4"/>
    </row>
    <row r="82" spans="1:55" hidden="1" outlineLevel="1">
      <c r="A82" s="2"/>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4"/>
      <c r="AR82" s="4"/>
      <c r="AS82" s="4"/>
      <c r="AT82" s="4"/>
      <c r="AU82" s="4"/>
      <c r="AV82" s="4"/>
      <c r="AW82" s="4"/>
      <c r="AX82" s="4"/>
      <c r="AY82" s="4"/>
      <c r="AZ82" s="4"/>
      <c r="BA82" s="4"/>
      <c r="BB82" s="4"/>
      <c r="BC82" s="4"/>
    </row>
    <row r="83" spans="1:55" hidden="1" outlineLevel="1">
      <c r="A83" s="2"/>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4"/>
      <c r="AR83" s="4"/>
      <c r="AS83" s="4"/>
      <c r="AT83" s="4"/>
      <c r="AU83" s="4"/>
      <c r="AV83" s="4"/>
      <c r="AW83" s="4"/>
      <c r="AX83" s="4"/>
      <c r="AY83" s="4"/>
      <c r="AZ83" s="4"/>
      <c r="BA83" s="4"/>
      <c r="BB83" s="4"/>
      <c r="BC83" s="4"/>
    </row>
    <row r="84" spans="1:55" hidden="1" outlineLevel="1">
      <c r="A84" s="2"/>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4"/>
      <c r="AR84" s="4"/>
      <c r="AS84" s="4"/>
      <c r="AT84" s="4"/>
      <c r="AU84" s="4"/>
      <c r="AV84" s="4"/>
      <c r="AW84" s="4"/>
      <c r="AX84" s="4"/>
      <c r="AY84" s="4"/>
      <c r="AZ84" s="4"/>
      <c r="BA84" s="4"/>
      <c r="BB84" s="4"/>
      <c r="BC84" s="4"/>
    </row>
    <row r="85" spans="1:55" hidden="1" outlineLevel="1">
      <c r="A85" s="2"/>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4"/>
      <c r="AR85" s="4"/>
      <c r="AS85" s="4"/>
      <c r="AT85" s="4"/>
      <c r="AU85" s="4"/>
      <c r="AV85" s="4"/>
      <c r="AW85" s="4"/>
      <c r="AX85" s="4"/>
      <c r="AY85" s="4"/>
      <c r="AZ85" s="4"/>
      <c r="BA85" s="4"/>
      <c r="BB85" s="4"/>
      <c r="BC85" s="4"/>
    </row>
    <row r="86" spans="1:55" hidden="1" outlineLevel="1">
      <c r="A86" s="2"/>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4"/>
      <c r="AR86" s="4"/>
      <c r="AS86" s="4"/>
      <c r="AT86" s="4"/>
      <c r="AU86" s="4"/>
      <c r="AV86" s="4"/>
      <c r="AW86" s="4"/>
      <c r="AX86" s="4"/>
      <c r="AY86" s="4"/>
      <c r="AZ86" s="4"/>
      <c r="BA86" s="4"/>
      <c r="BB86" s="4"/>
      <c r="BC86" s="4"/>
    </row>
    <row r="87" spans="1:55" hidden="1" outlineLevel="1">
      <c r="A87" s="2"/>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4"/>
      <c r="AR87" s="4"/>
      <c r="AS87" s="4"/>
      <c r="AT87" s="4"/>
      <c r="AU87" s="4"/>
      <c r="AV87" s="4"/>
      <c r="AW87" s="4"/>
      <c r="AX87" s="4"/>
      <c r="AY87" s="4"/>
      <c r="AZ87" s="4"/>
      <c r="BA87" s="4"/>
      <c r="BB87" s="4"/>
      <c r="BC87" s="4"/>
    </row>
    <row r="88" spans="1:55" hidden="1" outlineLevel="1">
      <c r="A88" s="2"/>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4"/>
      <c r="AR88" s="4"/>
      <c r="AS88" s="4"/>
      <c r="AT88" s="4"/>
      <c r="AU88" s="4"/>
      <c r="AV88" s="4"/>
      <c r="AW88" s="4"/>
      <c r="AX88" s="4"/>
      <c r="AY88" s="4"/>
      <c r="AZ88" s="4"/>
      <c r="BA88" s="4"/>
      <c r="BB88" s="4"/>
      <c r="BC88" s="4"/>
    </row>
    <row r="89" spans="1:55" hidden="1" outlineLevel="1">
      <c r="A89" s="2"/>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4"/>
      <c r="AR89" s="4"/>
      <c r="AS89" s="4"/>
      <c r="AT89" s="4"/>
      <c r="AU89" s="4"/>
      <c r="AV89" s="4"/>
      <c r="AW89" s="4"/>
      <c r="AX89" s="4"/>
      <c r="AY89" s="4"/>
      <c r="AZ89" s="4"/>
      <c r="BA89" s="4"/>
      <c r="BB89" s="4"/>
      <c r="BC89" s="4"/>
    </row>
    <row r="90" spans="1:55" hidden="1" outlineLevel="1">
      <c r="A90" s="2"/>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4"/>
      <c r="AR90" s="4"/>
      <c r="AS90" s="4"/>
      <c r="AT90" s="4"/>
      <c r="AU90" s="4"/>
      <c r="AV90" s="4"/>
      <c r="AW90" s="4"/>
      <c r="AX90" s="4"/>
      <c r="AY90" s="4"/>
      <c r="AZ90" s="4"/>
      <c r="BA90" s="4"/>
      <c r="BB90" s="4"/>
      <c r="BC90" s="4"/>
    </row>
    <row r="91" spans="1:55" hidden="1" outlineLevel="1">
      <c r="A91" s="2"/>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4"/>
      <c r="AR91" s="4"/>
      <c r="AS91" s="4"/>
      <c r="AT91" s="4"/>
      <c r="AU91" s="4"/>
      <c r="AV91" s="4"/>
      <c r="AW91" s="4"/>
      <c r="AX91" s="4"/>
      <c r="AY91" s="4"/>
      <c r="AZ91" s="4"/>
      <c r="BA91" s="4"/>
      <c r="BB91" s="4"/>
      <c r="BC91" s="4"/>
    </row>
    <row r="92" spans="1:55" hidden="1" outlineLevel="1">
      <c r="A92" s="2"/>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4"/>
      <c r="AR92" s="4"/>
      <c r="AS92" s="4"/>
      <c r="AT92" s="4"/>
      <c r="AU92" s="4"/>
      <c r="AV92" s="4"/>
      <c r="AW92" s="4"/>
      <c r="AX92" s="4"/>
      <c r="AY92" s="4"/>
      <c r="AZ92" s="4"/>
      <c r="BA92" s="4"/>
      <c r="BB92" s="4"/>
      <c r="BC92" s="4"/>
    </row>
    <row r="93" spans="1:55" hidden="1" outlineLevel="1">
      <c r="A93" s="2"/>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4"/>
      <c r="AR93" s="4"/>
      <c r="AS93" s="4"/>
      <c r="AT93" s="4"/>
      <c r="AU93" s="4"/>
      <c r="AV93" s="4"/>
      <c r="AW93" s="4"/>
      <c r="AX93" s="4"/>
      <c r="AY93" s="4"/>
      <c r="AZ93" s="4"/>
      <c r="BA93" s="4"/>
      <c r="BB93" s="4"/>
      <c r="BC93" s="4"/>
    </row>
    <row r="94" spans="1:55" hidden="1" outlineLevel="1">
      <c r="A94" s="2"/>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4"/>
      <c r="AR94" s="4"/>
      <c r="AS94" s="4"/>
      <c r="AT94" s="4"/>
      <c r="AU94" s="4"/>
      <c r="AV94" s="4"/>
      <c r="AW94" s="4"/>
      <c r="AX94" s="4"/>
      <c r="AY94" s="4"/>
      <c r="AZ94" s="4"/>
      <c r="BA94" s="4"/>
      <c r="BB94" s="4"/>
      <c r="BC94" s="4"/>
    </row>
    <row r="95" spans="1:55" hidden="1" outlineLevel="1">
      <c r="A95" s="2"/>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4"/>
      <c r="AR95" s="4"/>
      <c r="AS95" s="4"/>
      <c r="AT95" s="4"/>
      <c r="AU95" s="4"/>
      <c r="AV95" s="4"/>
      <c r="AW95" s="4"/>
      <c r="AX95" s="4"/>
      <c r="AY95" s="4"/>
      <c r="AZ95" s="4"/>
      <c r="BA95" s="4"/>
      <c r="BB95" s="4"/>
      <c r="BC95" s="4"/>
    </row>
    <row r="96" spans="1:55" hidden="1" outlineLevel="1">
      <c r="A96" s="2"/>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4"/>
      <c r="AR96" s="4"/>
      <c r="AS96" s="4"/>
      <c r="AT96" s="4"/>
      <c r="AU96" s="4"/>
      <c r="AV96" s="4"/>
      <c r="AW96" s="4"/>
      <c r="AX96" s="4"/>
      <c r="AY96" s="4"/>
      <c r="AZ96" s="4"/>
      <c r="BA96" s="4"/>
      <c r="BB96" s="4"/>
      <c r="BC96" s="4"/>
    </row>
    <row r="97" spans="1:55" hidden="1" outlineLevel="1">
      <c r="A97" s="2"/>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4"/>
      <c r="AR97" s="4"/>
      <c r="AS97" s="4"/>
      <c r="AT97" s="4"/>
      <c r="AU97" s="4"/>
      <c r="AV97" s="4"/>
      <c r="AW97" s="4"/>
      <c r="AX97" s="4"/>
      <c r="AY97" s="4"/>
      <c r="AZ97" s="4"/>
      <c r="BA97" s="4"/>
      <c r="BB97" s="4"/>
      <c r="BC97" s="4"/>
    </row>
    <row r="98" spans="1:55" hidden="1" outlineLevel="1">
      <c r="A98" s="2"/>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4"/>
      <c r="AR98" s="4"/>
      <c r="AS98" s="4"/>
      <c r="AT98" s="4"/>
      <c r="AU98" s="4"/>
      <c r="AV98" s="4"/>
      <c r="AW98" s="4"/>
      <c r="AX98" s="4"/>
      <c r="AY98" s="4"/>
      <c r="AZ98" s="4"/>
      <c r="BA98" s="4"/>
      <c r="BB98" s="4"/>
      <c r="BC98" s="4"/>
    </row>
    <row r="99" spans="1:55" hidden="1" outlineLevel="1">
      <c r="A99" s="2"/>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4"/>
      <c r="AR99" s="4"/>
      <c r="AS99" s="4"/>
      <c r="AT99" s="4"/>
      <c r="AU99" s="4"/>
      <c r="AV99" s="4"/>
      <c r="AW99" s="4"/>
      <c r="AX99" s="4"/>
      <c r="AY99" s="4"/>
      <c r="AZ99" s="4"/>
      <c r="BA99" s="4"/>
      <c r="BB99" s="4"/>
      <c r="BC99" s="4"/>
    </row>
    <row r="100" spans="1:55" ht="9" customHeight="1" collapsed="1">
      <c r="A100" s="2"/>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4"/>
      <c r="AR100" s="4"/>
      <c r="AS100" s="4"/>
      <c r="AT100" s="4"/>
      <c r="AU100" s="4"/>
      <c r="AV100" s="4"/>
      <c r="AW100" s="4"/>
      <c r="AX100" s="4"/>
      <c r="AY100" s="4"/>
      <c r="AZ100" s="4"/>
      <c r="BA100" s="4"/>
      <c r="BB100" s="4"/>
      <c r="BC100" s="4"/>
    </row>
    <row r="101" spans="1:55" ht="9" customHeight="1">
      <c r="A101" s="2"/>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4"/>
      <c r="AR101" s="4"/>
      <c r="AS101" s="4"/>
      <c r="AT101" s="4"/>
      <c r="AU101" s="4"/>
      <c r="AV101" s="4"/>
      <c r="AW101" s="4"/>
      <c r="AX101" s="4"/>
      <c r="AY101" s="4"/>
      <c r="AZ101" s="4"/>
      <c r="BA101" s="4"/>
      <c r="BB101" s="4"/>
      <c r="BC101" s="4"/>
    </row>
    <row r="102" spans="1:55" ht="9" customHeight="1">
      <c r="A102" s="2"/>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4"/>
      <c r="AR102" s="4"/>
      <c r="AS102" s="4"/>
      <c r="AT102" s="4"/>
      <c r="AU102" s="4"/>
      <c r="AV102" s="4"/>
      <c r="AW102" s="4"/>
      <c r="AX102" s="4"/>
      <c r="AY102" s="4"/>
      <c r="AZ102" s="4"/>
      <c r="BA102" s="4"/>
      <c r="BB102" s="4"/>
      <c r="BC102" s="4"/>
    </row>
    <row r="103" spans="1:55" ht="9" customHeight="1">
      <c r="A103" s="2"/>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4"/>
      <c r="AR103" s="4"/>
      <c r="AS103" s="4"/>
      <c r="AT103" s="4"/>
      <c r="AU103" s="4"/>
      <c r="AV103" s="4"/>
      <c r="AW103" s="4"/>
      <c r="AX103" s="4"/>
      <c r="AY103" s="4"/>
      <c r="AZ103" s="4"/>
      <c r="BA103" s="4"/>
      <c r="BB103" s="4"/>
      <c r="BC103" s="4"/>
    </row>
    <row r="104" spans="1:55" ht="9" customHeight="1">
      <c r="A104" s="2"/>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4"/>
      <c r="AR104" s="4"/>
      <c r="AS104" s="4"/>
      <c r="AT104" s="4"/>
      <c r="AU104" s="4"/>
      <c r="AV104" s="4"/>
      <c r="AW104" s="4"/>
      <c r="AX104" s="4"/>
      <c r="AY104" s="4"/>
      <c r="AZ104" s="4"/>
      <c r="BA104" s="4"/>
      <c r="BB104" s="4"/>
      <c r="BC104" s="4"/>
    </row>
    <row r="105" spans="1:55" ht="9" customHeight="1">
      <c r="A105" s="2"/>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4"/>
      <c r="AR105" s="4"/>
      <c r="AS105" s="4"/>
      <c r="AT105" s="4"/>
      <c r="AU105" s="4"/>
      <c r="AV105" s="4"/>
      <c r="AW105" s="4"/>
      <c r="AX105" s="4"/>
      <c r="AY105" s="4"/>
      <c r="AZ105" s="4"/>
      <c r="BA105" s="4"/>
      <c r="BB105" s="4"/>
      <c r="BC105" s="4"/>
    </row>
    <row r="106" spans="1:55" ht="9" customHeight="1">
      <c r="A106" s="2"/>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4"/>
      <c r="AR106" s="4"/>
      <c r="AS106" s="4"/>
      <c r="AT106" s="4"/>
      <c r="AU106" s="4"/>
      <c r="AV106" s="4"/>
      <c r="AW106" s="4"/>
      <c r="AX106" s="4"/>
      <c r="AY106" s="4"/>
      <c r="AZ106" s="4"/>
      <c r="BA106" s="4"/>
      <c r="BB106" s="4"/>
      <c r="BC106" s="4"/>
    </row>
    <row r="107" spans="1:55" ht="9" customHeight="1">
      <c r="A107" s="2"/>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4"/>
      <c r="AR107" s="4"/>
      <c r="AS107" s="4"/>
      <c r="AT107" s="4"/>
      <c r="AU107" s="4"/>
      <c r="AV107" s="4"/>
      <c r="AW107" s="4"/>
      <c r="AX107" s="4"/>
      <c r="AY107" s="4"/>
      <c r="AZ107" s="4"/>
      <c r="BA107" s="4"/>
      <c r="BB107" s="4"/>
      <c r="BC107" s="4"/>
    </row>
    <row r="108" spans="1:55" ht="9" customHeight="1">
      <c r="A108" s="2"/>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4"/>
      <c r="AR108" s="4"/>
      <c r="AS108" s="4"/>
      <c r="AT108" s="4"/>
      <c r="AU108" s="4"/>
      <c r="AV108" s="4"/>
      <c r="AW108" s="4"/>
      <c r="AX108" s="4"/>
      <c r="AY108" s="4"/>
      <c r="AZ108" s="4"/>
      <c r="BA108" s="4"/>
      <c r="BB108" s="4"/>
      <c r="BC108" s="4"/>
    </row>
    <row r="109" spans="1:55" ht="9" customHeight="1">
      <c r="A109" s="2"/>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4"/>
      <c r="AR109" s="4"/>
      <c r="AS109" s="4"/>
      <c r="AT109" s="4"/>
      <c r="AU109" s="4"/>
      <c r="AV109" s="4"/>
      <c r="AW109" s="4"/>
      <c r="AX109" s="4"/>
      <c r="AY109" s="4"/>
      <c r="AZ109" s="4"/>
      <c r="BA109" s="4"/>
      <c r="BB109" s="4"/>
      <c r="BC109" s="4"/>
    </row>
    <row r="110" spans="1:55" ht="9" customHeight="1">
      <c r="A110" s="2"/>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4"/>
      <c r="AR110" s="4"/>
      <c r="AS110" s="4"/>
      <c r="AT110" s="4"/>
      <c r="AU110" s="4"/>
      <c r="AV110" s="4"/>
      <c r="AW110" s="4"/>
      <c r="AX110" s="4"/>
      <c r="AY110" s="4"/>
      <c r="AZ110" s="4"/>
      <c r="BA110" s="4"/>
      <c r="BB110" s="4"/>
      <c r="BC110" s="4"/>
    </row>
    <row r="111" spans="1:55" ht="9" customHeight="1">
      <c r="A111" s="2"/>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4"/>
      <c r="AR111" s="4"/>
      <c r="AS111" s="4"/>
      <c r="AT111" s="4"/>
      <c r="AU111" s="4"/>
      <c r="AV111" s="4"/>
      <c r="AW111" s="4"/>
      <c r="AX111" s="4"/>
      <c r="AY111" s="4"/>
      <c r="AZ111" s="4"/>
      <c r="BA111" s="4"/>
      <c r="BB111" s="4"/>
      <c r="BC111" s="4"/>
    </row>
    <row r="112" spans="1:55" ht="9" customHeight="1">
      <c r="A112" s="2"/>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4"/>
      <c r="AR112" s="4"/>
      <c r="AS112" s="4"/>
      <c r="AT112" s="4"/>
      <c r="AU112" s="4"/>
      <c r="AV112" s="4"/>
      <c r="AW112" s="4"/>
      <c r="AX112" s="4"/>
      <c r="AY112" s="4"/>
      <c r="AZ112" s="4"/>
      <c r="BA112" s="4"/>
      <c r="BB112" s="4"/>
      <c r="BC112" s="4"/>
    </row>
    <row r="113" spans="1:55" ht="9" customHeight="1">
      <c r="A113" s="2"/>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4"/>
      <c r="AR113" s="4"/>
      <c r="AS113" s="4"/>
      <c r="AT113" s="4"/>
      <c r="AU113" s="4"/>
      <c r="AV113" s="4"/>
      <c r="AW113" s="4"/>
      <c r="AX113" s="4"/>
      <c r="AY113" s="4"/>
      <c r="AZ113" s="4"/>
      <c r="BA113" s="4"/>
      <c r="BB113" s="4"/>
      <c r="BC113" s="4"/>
    </row>
    <row r="114" spans="1:55" ht="9" customHeight="1">
      <c r="A114" s="2"/>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4"/>
      <c r="AR114" s="4"/>
      <c r="AS114" s="4"/>
      <c r="AT114" s="4"/>
      <c r="AU114" s="4"/>
      <c r="AV114" s="4"/>
      <c r="AW114" s="4"/>
      <c r="AX114" s="4"/>
      <c r="AY114" s="4"/>
      <c r="AZ114" s="4"/>
      <c r="BA114" s="4"/>
      <c r="BB114" s="4"/>
      <c r="BC114" s="4"/>
    </row>
    <row r="115" spans="1:55" ht="9" customHeight="1">
      <c r="A115" s="2"/>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4"/>
      <c r="AR115" s="4"/>
      <c r="AS115" s="4"/>
      <c r="AT115" s="4"/>
      <c r="AU115" s="4"/>
      <c r="AV115" s="4"/>
      <c r="AW115" s="4"/>
      <c r="AX115" s="4"/>
      <c r="AY115" s="4"/>
      <c r="AZ115" s="4"/>
      <c r="BA115" s="4"/>
      <c r="BB115" s="4"/>
      <c r="BC115" s="4"/>
    </row>
    <row r="116" spans="1:55" ht="9" customHeight="1">
      <c r="A116" s="2"/>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4"/>
      <c r="AR116" s="4"/>
      <c r="AS116" s="4"/>
      <c r="AT116" s="4"/>
      <c r="AU116" s="4"/>
      <c r="AV116" s="4"/>
      <c r="AW116" s="4"/>
      <c r="AX116" s="4"/>
      <c r="AY116" s="4"/>
      <c r="AZ116" s="4"/>
      <c r="BA116" s="4"/>
      <c r="BB116" s="4"/>
      <c r="BC116" s="4"/>
    </row>
    <row r="117" spans="1:55" ht="9" customHeight="1">
      <c r="A117" s="2"/>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4"/>
      <c r="AR117" s="4"/>
      <c r="AS117" s="4"/>
      <c r="AT117" s="4"/>
      <c r="AU117" s="4"/>
      <c r="AV117" s="4"/>
      <c r="AW117" s="4"/>
      <c r="AX117" s="4"/>
      <c r="AY117" s="4"/>
      <c r="AZ117" s="4"/>
      <c r="BA117" s="4"/>
      <c r="BB117" s="4"/>
      <c r="BC117" s="4"/>
    </row>
    <row r="118" spans="1:55" ht="9" customHeight="1">
      <c r="A118" s="2"/>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4"/>
      <c r="AR118" s="4"/>
      <c r="AS118" s="4"/>
      <c r="AT118" s="4"/>
      <c r="AU118" s="4"/>
      <c r="AV118" s="4"/>
      <c r="AW118" s="4"/>
      <c r="AX118" s="4"/>
      <c r="AY118" s="4"/>
      <c r="AZ118" s="4"/>
      <c r="BA118" s="4"/>
      <c r="BB118" s="4"/>
      <c r="BC118" s="4"/>
    </row>
    <row r="119" spans="1:55" ht="9" customHeight="1">
      <c r="A119" s="2"/>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4"/>
      <c r="AR119" s="4"/>
      <c r="AS119" s="4"/>
      <c r="AT119" s="4"/>
      <c r="AU119" s="4"/>
      <c r="AV119" s="4"/>
      <c r="AW119" s="4"/>
      <c r="AX119" s="4"/>
      <c r="AY119" s="4"/>
      <c r="AZ119" s="4"/>
      <c r="BA119" s="4"/>
      <c r="BB119" s="4"/>
      <c r="BC119" s="4"/>
    </row>
    <row r="120" spans="1:55" ht="9" customHeight="1">
      <c r="A120" s="2"/>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4"/>
      <c r="AR120" s="4"/>
      <c r="AS120" s="4"/>
      <c r="AT120" s="4"/>
      <c r="AU120" s="4"/>
      <c r="AV120" s="4"/>
      <c r="AW120" s="4"/>
      <c r="AX120" s="4"/>
      <c r="AY120" s="4"/>
      <c r="AZ120" s="4"/>
      <c r="BA120" s="4"/>
      <c r="BB120" s="4"/>
      <c r="BC120" s="4"/>
    </row>
    <row r="121" spans="1:55" ht="9" customHeight="1">
      <c r="A121" s="2"/>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4"/>
      <c r="AR121" s="4"/>
      <c r="AS121" s="4"/>
      <c r="AT121" s="4"/>
      <c r="AU121" s="4"/>
      <c r="AV121" s="4"/>
      <c r="AW121" s="4"/>
      <c r="AX121" s="4"/>
      <c r="AY121" s="4"/>
      <c r="AZ121" s="4"/>
      <c r="BA121" s="4"/>
      <c r="BB121" s="4"/>
      <c r="BC121" s="4"/>
    </row>
    <row r="122" spans="1:55" ht="9" customHeight="1">
      <c r="A122" s="2"/>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4"/>
      <c r="AR122" s="4"/>
      <c r="AS122" s="4"/>
      <c r="AT122" s="4"/>
      <c r="AU122" s="4"/>
      <c r="AV122" s="4"/>
      <c r="AW122" s="4"/>
      <c r="AX122" s="4"/>
      <c r="AY122" s="4"/>
      <c r="AZ122" s="4"/>
      <c r="BA122" s="4"/>
      <c r="BB122" s="4"/>
      <c r="BC122" s="4"/>
    </row>
    <row r="123" spans="1:55" ht="9" customHeight="1">
      <c r="A123" s="2"/>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4"/>
      <c r="AR123" s="4"/>
      <c r="AS123" s="4"/>
      <c r="AT123" s="4"/>
      <c r="AU123" s="4"/>
      <c r="AV123" s="4"/>
      <c r="AW123" s="4"/>
      <c r="AX123" s="4"/>
      <c r="AY123" s="4"/>
      <c r="AZ123" s="4"/>
      <c r="BA123" s="4"/>
      <c r="BB123" s="4"/>
      <c r="BC123" s="4"/>
    </row>
    <row r="124" spans="1:55" ht="9" customHeight="1">
      <c r="A124" s="2"/>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4"/>
      <c r="AR124" s="4"/>
      <c r="AS124" s="4"/>
      <c r="AT124" s="4"/>
      <c r="AU124" s="4"/>
      <c r="AV124" s="4"/>
      <c r="AW124" s="4"/>
      <c r="AX124" s="4"/>
      <c r="AY124" s="4"/>
      <c r="AZ124" s="4"/>
      <c r="BA124" s="4"/>
      <c r="BB124" s="4"/>
      <c r="BC124" s="4"/>
    </row>
    <row r="125" spans="1:55">
      <c r="A125" s="2"/>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4"/>
      <c r="AR125" s="4"/>
      <c r="AS125" s="4"/>
      <c r="AT125" s="4"/>
      <c r="AU125" s="4"/>
      <c r="AV125" s="4"/>
      <c r="AW125" s="4"/>
      <c r="AX125" s="4"/>
      <c r="AY125" s="4"/>
      <c r="AZ125" s="4"/>
      <c r="BA125" s="4"/>
      <c r="BB125" s="4"/>
      <c r="BC125" s="4"/>
    </row>
    <row r="126" spans="1:55">
      <c r="A126" s="2"/>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4"/>
      <c r="AR126" s="4"/>
      <c r="AS126" s="4"/>
      <c r="AT126" s="4"/>
      <c r="AU126" s="4"/>
      <c r="AV126" s="4"/>
      <c r="AW126" s="4"/>
      <c r="AX126" s="4"/>
      <c r="AY126" s="4"/>
      <c r="AZ126" s="4"/>
      <c r="BA126" s="4"/>
      <c r="BB126" s="4"/>
      <c r="BC126" s="4"/>
    </row>
    <row r="127" spans="1:55" ht="9" customHeight="1">
      <c r="A127" s="2"/>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4"/>
      <c r="AR127" s="4"/>
      <c r="AS127" s="4"/>
      <c r="AT127" s="4"/>
      <c r="AU127" s="4"/>
      <c r="AV127" s="4"/>
      <c r="AW127" s="4"/>
      <c r="AX127" s="4"/>
      <c r="AY127" s="4"/>
      <c r="AZ127" s="4"/>
      <c r="BA127" s="4"/>
      <c r="BB127" s="4"/>
      <c r="BC127" s="4"/>
    </row>
    <row r="128" spans="1:55">
      <c r="A128" s="6"/>
      <c r="L128" s="3"/>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4"/>
      <c r="AR128" s="4"/>
      <c r="AS128" s="4"/>
      <c r="AT128" s="4"/>
      <c r="AU128" s="4"/>
      <c r="AV128" s="4"/>
      <c r="AW128" s="4"/>
      <c r="AX128" s="4"/>
      <c r="AY128" s="4"/>
      <c r="AZ128" s="4"/>
      <c r="BA128" s="4"/>
      <c r="BB128" s="4"/>
      <c r="BC128" s="4"/>
    </row>
    <row r="129" spans="1:55">
      <c r="A129" s="6"/>
      <c r="L129" s="3"/>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4"/>
      <c r="AR129" s="4"/>
      <c r="AS129" s="4"/>
      <c r="AT129" s="4"/>
      <c r="AU129" s="4"/>
      <c r="AV129" s="4"/>
      <c r="AW129" s="4"/>
      <c r="AX129" s="4"/>
      <c r="AY129" s="4"/>
      <c r="AZ129" s="4"/>
      <c r="BA129" s="4"/>
      <c r="BB129" s="4"/>
      <c r="BC129" s="4"/>
    </row>
    <row r="130" spans="1:55">
      <c r="A130" s="2"/>
      <c r="L130" s="3"/>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4"/>
      <c r="AR130" s="4"/>
      <c r="AS130" s="4"/>
      <c r="AT130" s="4"/>
      <c r="AU130" s="4"/>
      <c r="AV130" s="4"/>
      <c r="AW130" s="4"/>
      <c r="AX130" s="4"/>
      <c r="AY130" s="4"/>
      <c r="AZ130" s="4"/>
      <c r="BA130" s="4"/>
      <c r="BB130" s="4"/>
      <c r="BC130" s="4"/>
    </row>
    <row r="131" spans="1:55">
      <c r="A131" s="2"/>
      <c r="L131" s="3"/>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4"/>
      <c r="AR131" s="4"/>
      <c r="AS131" s="4"/>
      <c r="AT131" s="4"/>
      <c r="AU131" s="4"/>
      <c r="AV131" s="4"/>
      <c r="AW131" s="4"/>
      <c r="AX131" s="4"/>
      <c r="AY131" s="4"/>
      <c r="AZ131" s="4"/>
      <c r="BA131" s="4"/>
      <c r="BB131" s="4"/>
      <c r="BC131" s="4"/>
    </row>
    <row r="132" spans="1:55">
      <c r="A132" s="2"/>
      <c r="L132" s="3"/>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4"/>
      <c r="AR132" s="4"/>
      <c r="AS132" s="4"/>
      <c r="AT132" s="4"/>
      <c r="AU132" s="4"/>
      <c r="AV132" s="4"/>
      <c r="AW132" s="4"/>
      <c r="AX132" s="4"/>
      <c r="AY132" s="4"/>
      <c r="AZ132" s="4"/>
      <c r="BA132" s="4"/>
      <c r="BB132" s="4"/>
      <c r="BC132" s="4"/>
    </row>
    <row r="133" spans="1:55">
      <c r="A133" s="2"/>
      <c r="L133" s="3"/>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4"/>
      <c r="AR133" s="4"/>
      <c r="AS133" s="4"/>
      <c r="AT133" s="4"/>
      <c r="AU133" s="4"/>
      <c r="AV133" s="4"/>
      <c r="AW133" s="4"/>
      <c r="AX133" s="4"/>
      <c r="AY133" s="4"/>
      <c r="AZ133" s="4"/>
      <c r="BA133" s="4"/>
      <c r="BB133" s="4"/>
      <c r="BC133" s="4"/>
    </row>
    <row r="134" spans="1:55">
      <c r="A134" s="2"/>
      <c r="L134" s="3"/>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4"/>
      <c r="AR134" s="4"/>
      <c r="AS134" s="4"/>
      <c r="AT134" s="4"/>
      <c r="AU134" s="4"/>
      <c r="AV134" s="4"/>
      <c r="AW134" s="4"/>
      <c r="AX134" s="4"/>
      <c r="AY134" s="4"/>
      <c r="AZ134" s="4"/>
      <c r="BA134" s="4"/>
      <c r="BB134" s="4"/>
      <c r="BC134" s="4"/>
    </row>
    <row r="135" spans="1:55">
      <c r="A135" s="2"/>
      <c r="L135" s="3"/>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4"/>
      <c r="AR135" s="4"/>
      <c r="AS135" s="4"/>
      <c r="AT135" s="4"/>
      <c r="AU135" s="4"/>
      <c r="AV135" s="4"/>
      <c r="AW135" s="4"/>
      <c r="AX135" s="4"/>
      <c r="AY135" s="4"/>
      <c r="AZ135" s="4"/>
      <c r="BA135" s="4"/>
      <c r="BB135" s="4"/>
      <c r="BC135" s="4"/>
    </row>
    <row r="136" spans="1:55">
      <c r="A136" s="2"/>
      <c r="L136" s="3"/>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4"/>
      <c r="AR136" s="4"/>
      <c r="AS136" s="4"/>
      <c r="AT136" s="4"/>
      <c r="AU136" s="4"/>
      <c r="AV136" s="4"/>
      <c r="AW136" s="4"/>
      <c r="AX136" s="4"/>
      <c r="AY136" s="4"/>
      <c r="AZ136" s="4"/>
      <c r="BA136" s="4"/>
      <c r="BB136" s="4"/>
      <c r="BC136" s="4"/>
    </row>
    <row r="137" spans="1:55">
      <c r="A137" s="2"/>
      <c r="L137" s="3"/>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4"/>
      <c r="AR137" s="4"/>
      <c r="AS137" s="4"/>
      <c r="AT137" s="4"/>
      <c r="AU137" s="4"/>
      <c r="AV137" s="4"/>
      <c r="AW137" s="4"/>
      <c r="AX137" s="4"/>
      <c r="AY137" s="4"/>
      <c r="AZ137" s="4"/>
      <c r="BA137" s="4"/>
      <c r="BB137" s="4"/>
      <c r="BC137" s="4"/>
    </row>
    <row r="138" spans="1:55">
      <c r="A138" s="2"/>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4"/>
      <c r="AR138" s="4"/>
      <c r="AS138" s="4"/>
      <c r="AT138" s="4"/>
      <c r="AU138" s="4"/>
      <c r="AV138" s="4"/>
      <c r="AW138" s="4"/>
      <c r="AX138" s="4"/>
      <c r="AY138" s="4"/>
      <c r="AZ138" s="4"/>
      <c r="BA138" s="4"/>
      <c r="BB138" s="4"/>
      <c r="BC138" s="4"/>
    </row>
    <row r="139" spans="1:55">
      <c r="A139" s="2"/>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4"/>
      <c r="AR139" s="4"/>
      <c r="AS139" s="4"/>
      <c r="AT139" s="4"/>
      <c r="AU139" s="4"/>
      <c r="AV139" s="4"/>
      <c r="AW139" s="4"/>
      <c r="AX139" s="4"/>
      <c r="AY139" s="4"/>
      <c r="AZ139" s="4"/>
      <c r="BA139" s="4"/>
      <c r="BB139" s="4"/>
      <c r="BC139" s="4"/>
    </row>
    <row r="140" spans="1:55">
      <c r="A140" s="2"/>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4"/>
      <c r="AR140" s="4"/>
      <c r="AS140" s="4"/>
      <c r="AT140" s="4"/>
      <c r="AU140" s="4"/>
      <c r="AV140" s="4"/>
      <c r="AW140" s="4"/>
      <c r="AX140" s="4"/>
      <c r="AY140" s="4"/>
      <c r="AZ140" s="4"/>
      <c r="BA140" s="4"/>
      <c r="BB140" s="4"/>
      <c r="BC140" s="4"/>
    </row>
    <row r="141" spans="1:55">
      <c r="A141" s="2"/>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4"/>
      <c r="AR141" s="4"/>
      <c r="AS141" s="4"/>
      <c r="AT141" s="4"/>
      <c r="AU141" s="4"/>
      <c r="AV141" s="4"/>
      <c r="AW141" s="4"/>
      <c r="AX141" s="4"/>
      <c r="AY141" s="4"/>
      <c r="AZ141" s="4"/>
      <c r="BA141" s="4"/>
      <c r="BB141" s="4"/>
      <c r="BC141" s="4"/>
    </row>
    <row r="142" spans="1:55">
      <c r="A142" s="2"/>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4"/>
      <c r="AR142" s="4"/>
      <c r="AS142" s="4"/>
      <c r="AT142" s="4"/>
      <c r="AU142" s="4"/>
      <c r="AV142" s="4"/>
      <c r="AW142" s="4"/>
      <c r="AX142" s="4"/>
      <c r="AY142" s="4"/>
      <c r="AZ142" s="4"/>
      <c r="BA142" s="4"/>
      <c r="BB142" s="4"/>
      <c r="BC142" s="4"/>
    </row>
    <row r="143" spans="1:55">
      <c r="A143" s="2"/>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4"/>
      <c r="AR143" s="4"/>
      <c r="AS143" s="4"/>
      <c r="AT143" s="4"/>
      <c r="AU143" s="4"/>
      <c r="AV143" s="4"/>
      <c r="AW143" s="4"/>
      <c r="AX143" s="4"/>
      <c r="AY143" s="4"/>
      <c r="AZ143" s="4"/>
      <c r="BA143" s="4"/>
      <c r="BB143" s="4"/>
      <c r="BC143" s="4"/>
    </row>
    <row r="144" spans="1:55">
      <c r="A144" s="2"/>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4"/>
      <c r="AR144" s="4"/>
      <c r="AS144" s="4"/>
      <c r="AT144" s="4"/>
      <c r="AU144" s="4"/>
      <c r="AV144" s="4"/>
      <c r="AW144" s="4"/>
      <c r="AX144" s="4"/>
      <c r="AY144" s="4"/>
      <c r="AZ144" s="4"/>
      <c r="BA144" s="4"/>
      <c r="BB144" s="4"/>
      <c r="BC144" s="4"/>
    </row>
    <row r="145" spans="1:55">
      <c r="A145" s="2"/>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4"/>
      <c r="AR145" s="4"/>
      <c r="AS145" s="4"/>
      <c r="AT145" s="4"/>
      <c r="AU145" s="4"/>
      <c r="AV145" s="4"/>
      <c r="AW145" s="4"/>
      <c r="AX145" s="4"/>
      <c r="AY145" s="4"/>
      <c r="AZ145" s="4"/>
      <c r="BA145" s="4"/>
      <c r="BB145" s="4"/>
      <c r="BC145" s="4"/>
    </row>
    <row r="146" spans="1:55">
      <c r="A146" s="2"/>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4"/>
      <c r="AR146" s="4"/>
      <c r="AS146" s="4"/>
      <c r="AT146" s="4"/>
      <c r="AU146" s="4"/>
      <c r="AV146" s="4"/>
      <c r="AW146" s="4"/>
      <c r="AX146" s="4"/>
      <c r="AY146" s="4"/>
      <c r="AZ146" s="4"/>
      <c r="BA146" s="4"/>
      <c r="BB146" s="4"/>
      <c r="BC146" s="4"/>
    </row>
    <row r="147" spans="1:55">
      <c r="A147" s="2"/>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4"/>
      <c r="AR147" s="4"/>
      <c r="AS147" s="4"/>
      <c r="AT147" s="4"/>
      <c r="AU147" s="4"/>
      <c r="AV147" s="4"/>
      <c r="AW147" s="4"/>
      <c r="AX147" s="4"/>
      <c r="AY147" s="4"/>
      <c r="AZ147" s="4"/>
      <c r="BA147" s="4"/>
      <c r="BB147" s="4"/>
      <c r="BC147" s="4"/>
    </row>
    <row r="148" spans="1:55">
      <c r="A148" s="2"/>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4"/>
      <c r="AR148" s="4"/>
      <c r="AS148" s="4"/>
      <c r="AT148" s="4"/>
      <c r="AU148" s="4"/>
      <c r="AV148" s="4"/>
      <c r="AW148" s="4"/>
      <c r="AX148" s="4"/>
      <c r="AY148" s="4"/>
      <c r="AZ148" s="4"/>
      <c r="BA148" s="4"/>
      <c r="BB148" s="4"/>
      <c r="BC148" s="4"/>
    </row>
    <row r="149" spans="1:55">
      <c r="A149" s="2"/>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4"/>
      <c r="AR149" s="4"/>
      <c r="AS149" s="4"/>
      <c r="AT149" s="4"/>
      <c r="AU149" s="4"/>
      <c r="AV149" s="4"/>
      <c r="AW149" s="4"/>
      <c r="AX149" s="4"/>
      <c r="AY149" s="4"/>
      <c r="AZ149" s="4"/>
      <c r="BA149" s="4"/>
      <c r="BB149" s="4"/>
      <c r="BC149" s="4"/>
    </row>
    <row r="150" spans="1:55">
      <c r="A150" s="2"/>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4"/>
      <c r="AR150" s="4"/>
      <c r="AS150" s="4"/>
      <c r="AT150" s="4"/>
      <c r="AU150" s="4"/>
      <c r="AV150" s="4"/>
      <c r="AW150" s="4"/>
      <c r="AX150" s="4"/>
      <c r="AY150" s="4"/>
      <c r="AZ150" s="4"/>
      <c r="BA150" s="4"/>
      <c r="BB150" s="4"/>
      <c r="BC150" s="4"/>
    </row>
    <row r="151" spans="1:55">
      <c r="A151" s="2"/>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4"/>
      <c r="AR151" s="4"/>
      <c r="AS151" s="4"/>
      <c r="AT151" s="4"/>
      <c r="AU151" s="4"/>
      <c r="AV151" s="4"/>
      <c r="AW151" s="4"/>
      <c r="AX151" s="4"/>
      <c r="AY151" s="4"/>
      <c r="AZ151" s="4"/>
      <c r="BA151" s="4"/>
      <c r="BB151" s="4"/>
      <c r="BC151" s="4"/>
    </row>
    <row r="152" spans="1:55">
      <c r="A152" s="2"/>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4"/>
      <c r="AR152" s="4"/>
      <c r="AS152" s="4"/>
      <c r="AT152" s="4"/>
      <c r="AU152" s="4"/>
      <c r="AV152" s="4"/>
      <c r="AW152" s="4"/>
      <c r="AX152" s="4"/>
      <c r="AY152" s="4"/>
      <c r="AZ152" s="4"/>
      <c r="BA152" s="4"/>
      <c r="BB152" s="4"/>
      <c r="BC152" s="4"/>
    </row>
    <row r="153" spans="1:55">
      <c r="A153" s="2"/>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4"/>
      <c r="AR153" s="4"/>
      <c r="AS153" s="4"/>
      <c r="AT153" s="4"/>
      <c r="AU153" s="4"/>
      <c r="AV153" s="4"/>
      <c r="AW153" s="4"/>
      <c r="AX153" s="4"/>
      <c r="AY153" s="4"/>
      <c r="AZ153" s="4"/>
      <c r="BA153" s="4"/>
      <c r="BB153" s="4"/>
      <c r="BC153" s="4"/>
    </row>
    <row r="154" spans="1:55">
      <c r="A154" s="2"/>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4"/>
      <c r="AR154" s="4"/>
      <c r="AS154" s="4"/>
      <c r="AT154" s="4"/>
      <c r="AU154" s="4"/>
      <c r="AV154" s="4"/>
      <c r="AW154" s="4"/>
      <c r="AX154" s="4"/>
      <c r="AY154" s="4"/>
      <c r="AZ154" s="4"/>
      <c r="BA154" s="4"/>
      <c r="BB154" s="4"/>
      <c r="BC154" s="4"/>
    </row>
    <row r="155" spans="1:55">
      <c r="A155" s="2"/>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4"/>
      <c r="AR155" s="4"/>
      <c r="AS155" s="4"/>
      <c r="AT155" s="4"/>
      <c r="AU155" s="4"/>
      <c r="AV155" s="4"/>
      <c r="AW155" s="4"/>
      <c r="AX155" s="4"/>
      <c r="AY155" s="4"/>
      <c r="AZ155" s="4"/>
      <c r="BA155" s="4"/>
      <c r="BB155" s="4"/>
      <c r="BC155" s="4"/>
    </row>
    <row r="156" spans="1:55">
      <c r="A156" s="2"/>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4"/>
      <c r="AR156" s="4"/>
      <c r="AS156" s="4"/>
      <c r="AT156" s="4"/>
      <c r="AU156" s="4"/>
      <c r="AV156" s="4"/>
      <c r="AW156" s="4"/>
      <c r="AX156" s="4"/>
      <c r="AY156" s="4"/>
      <c r="AZ156" s="4"/>
      <c r="BA156" s="4"/>
      <c r="BB156" s="4"/>
      <c r="BC156" s="4"/>
    </row>
    <row r="157" spans="1:55">
      <c r="A157" s="2"/>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4"/>
      <c r="AR157" s="4"/>
      <c r="AS157" s="4"/>
      <c r="AT157" s="4"/>
      <c r="AU157" s="4"/>
      <c r="AV157" s="4"/>
      <c r="AW157" s="4"/>
      <c r="AX157" s="4"/>
      <c r="AY157" s="4"/>
      <c r="AZ157" s="4"/>
      <c r="BA157" s="4"/>
      <c r="BB157" s="4"/>
      <c r="BC157" s="4"/>
    </row>
    <row r="158" spans="1:55">
      <c r="A158" s="2"/>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4"/>
      <c r="AR158" s="4"/>
      <c r="AS158" s="4"/>
      <c r="AT158" s="4"/>
      <c r="AU158" s="4"/>
      <c r="AV158" s="4"/>
      <c r="AW158" s="4"/>
      <c r="AX158" s="4"/>
      <c r="AY158" s="4"/>
      <c r="AZ158" s="4"/>
      <c r="BA158" s="4"/>
      <c r="BB158" s="4"/>
      <c r="BC158" s="4"/>
    </row>
    <row r="159" spans="1:55">
      <c r="A159" s="2"/>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4"/>
      <c r="AR159" s="4"/>
      <c r="AS159" s="4"/>
      <c r="AT159" s="4"/>
      <c r="AU159" s="4"/>
      <c r="AV159" s="4"/>
      <c r="AW159" s="4"/>
      <c r="AX159" s="4"/>
      <c r="AY159" s="4"/>
      <c r="AZ159" s="4"/>
      <c r="BA159" s="4"/>
      <c r="BB159" s="4"/>
      <c r="BC159" s="4"/>
    </row>
    <row r="160" spans="1:55">
      <c r="A160" s="2"/>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4"/>
      <c r="AR160" s="4"/>
      <c r="AS160" s="4"/>
      <c r="AT160" s="4"/>
      <c r="AU160" s="4"/>
      <c r="AV160" s="4"/>
      <c r="AW160" s="4"/>
      <c r="AX160" s="4"/>
      <c r="AY160" s="4"/>
      <c r="AZ160" s="4"/>
      <c r="BA160" s="4"/>
      <c r="BB160" s="4"/>
      <c r="BC160" s="4"/>
    </row>
    <row r="161" spans="1:55">
      <c r="A161" s="2"/>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4"/>
      <c r="AR161" s="4"/>
      <c r="AS161" s="4"/>
      <c r="AT161" s="4"/>
      <c r="AU161" s="4"/>
      <c r="AV161" s="4"/>
      <c r="AW161" s="4"/>
      <c r="AX161" s="4"/>
      <c r="AY161" s="4"/>
      <c r="AZ161" s="4"/>
      <c r="BA161" s="4"/>
      <c r="BB161" s="4"/>
      <c r="BC161" s="4"/>
    </row>
    <row r="162" spans="1:55">
      <c r="A162" s="2"/>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4"/>
      <c r="AR162" s="4"/>
      <c r="AS162" s="4"/>
      <c r="AT162" s="4"/>
      <c r="AU162" s="4"/>
      <c r="AV162" s="4"/>
      <c r="AW162" s="4"/>
      <c r="AX162" s="4"/>
      <c r="AY162" s="4"/>
      <c r="AZ162" s="4"/>
      <c r="BA162" s="4"/>
      <c r="BB162" s="4"/>
      <c r="BC162" s="4"/>
    </row>
    <row r="163" spans="1:55">
      <c r="A163" s="2"/>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4"/>
      <c r="AR163" s="4"/>
      <c r="AS163" s="4"/>
      <c r="AT163" s="4"/>
      <c r="AU163" s="4"/>
      <c r="AV163" s="4"/>
      <c r="AW163" s="4"/>
      <c r="AX163" s="4"/>
      <c r="AY163" s="4"/>
      <c r="AZ163" s="4"/>
      <c r="BA163" s="4"/>
      <c r="BB163" s="4"/>
      <c r="BC163" s="4"/>
    </row>
    <row r="164" spans="1:55">
      <c r="A164" s="2"/>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4"/>
      <c r="AR164" s="4"/>
      <c r="AS164" s="4"/>
      <c r="AT164" s="4"/>
      <c r="AU164" s="4"/>
      <c r="AV164" s="4"/>
      <c r="AW164" s="4"/>
      <c r="AX164" s="4"/>
      <c r="AY164" s="4"/>
      <c r="AZ164" s="4"/>
      <c r="BA164" s="4"/>
      <c r="BB164" s="4"/>
      <c r="BC164" s="4"/>
    </row>
    <row r="165" spans="1:55">
      <c r="A165" s="2"/>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4"/>
      <c r="AR165" s="4"/>
      <c r="AS165" s="4"/>
      <c r="AT165" s="4"/>
      <c r="AU165" s="4"/>
      <c r="AV165" s="4"/>
      <c r="AW165" s="4"/>
      <c r="AX165" s="4"/>
      <c r="AY165" s="4"/>
      <c r="AZ165" s="4"/>
      <c r="BA165" s="4"/>
      <c r="BB165" s="4"/>
      <c r="BC165" s="4"/>
    </row>
    <row r="166" spans="1:55">
      <c r="A166" s="2"/>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4"/>
      <c r="AR166" s="4"/>
      <c r="AS166" s="4"/>
      <c r="AT166" s="4"/>
      <c r="AU166" s="4"/>
      <c r="AV166" s="4"/>
      <c r="AW166" s="4"/>
      <c r="AX166" s="4"/>
      <c r="AY166" s="4"/>
      <c r="AZ166" s="4"/>
      <c r="BA166" s="4"/>
      <c r="BB166" s="4"/>
      <c r="BC166" s="4"/>
    </row>
    <row r="167" spans="1:55">
      <c r="A167" s="2"/>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4"/>
      <c r="AR167" s="4"/>
      <c r="AS167" s="4"/>
      <c r="AT167" s="4"/>
      <c r="AU167" s="4"/>
      <c r="AV167" s="4"/>
      <c r="AW167" s="4"/>
      <c r="AX167" s="4"/>
      <c r="AY167" s="4"/>
      <c r="AZ167" s="4"/>
      <c r="BA167" s="4"/>
      <c r="BB167" s="4"/>
      <c r="BC167" s="4"/>
    </row>
    <row r="168" spans="1:55">
      <c r="A168" s="2"/>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4"/>
      <c r="AR168" s="4"/>
      <c r="AS168" s="4"/>
      <c r="AT168" s="4"/>
      <c r="AU168" s="4"/>
      <c r="AV168" s="4"/>
      <c r="AW168" s="4"/>
      <c r="AX168" s="4"/>
      <c r="AY168" s="4"/>
      <c r="AZ168" s="4"/>
      <c r="BA168" s="4"/>
      <c r="BB168" s="4"/>
      <c r="BC168" s="4"/>
    </row>
    <row r="169" spans="1:55">
      <c r="A169" s="2"/>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4"/>
      <c r="AR169" s="4"/>
      <c r="AS169" s="4"/>
      <c r="AT169" s="4"/>
      <c r="AU169" s="4"/>
      <c r="AV169" s="4"/>
      <c r="AW169" s="4"/>
      <c r="AX169" s="4"/>
      <c r="AY169" s="4"/>
      <c r="AZ169" s="4"/>
      <c r="BA169" s="4"/>
      <c r="BB169" s="4"/>
      <c r="BC169" s="4"/>
    </row>
    <row r="170" spans="1:55">
      <c r="A170" s="2"/>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4"/>
      <c r="AR170" s="4"/>
      <c r="AS170" s="4"/>
      <c r="AT170" s="4"/>
      <c r="AU170" s="4"/>
      <c r="AV170" s="4"/>
      <c r="AW170" s="4"/>
      <c r="AX170" s="4"/>
      <c r="AY170" s="4"/>
      <c r="AZ170" s="4"/>
      <c r="BA170" s="4"/>
      <c r="BB170" s="4"/>
      <c r="BC170" s="4"/>
    </row>
    <row r="171" spans="1:55">
      <c r="A171" s="2"/>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4"/>
      <c r="AR171" s="4"/>
      <c r="AS171" s="4"/>
      <c r="AT171" s="4"/>
      <c r="AU171" s="4"/>
      <c r="AV171" s="4"/>
      <c r="AW171" s="4"/>
      <c r="AX171" s="4"/>
      <c r="AY171" s="4"/>
      <c r="AZ171" s="4"/>
      <c r="BA171" s="4"/>
      <c r="BB171" s="4"/>
      <c r="BC171" s="4"/>
    </row>
    <row r="172" spans="1:55">
      <c r="A172" s="2"/>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4"/>
      <c r="AR172" s="4"/>
      <c r="AS172" s="4"/>
      <c r="AT172" s="4"/>
      <c r="AU172" s="4"/>
      <c r="AV172" s="4"/>
      <c r="AW172" s="4"/>
      <c r="AX172" s="4"/>
      <c r="AY172" s="4"/>
      <c r="AZ172" s="4"/>
      <c r="BA172" s="4"/>
      <c r="BB172" s="4"/>
      <c r="BC172" s="4"/>
    </row>
    <row r="173" spans="1:55">
      <c r="A173" s="2"/>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4"/>
      <c r="AR173" s="4"/>
      <c r="AS173" s="4"/>
      <c r="AT173" s="4"/>
      <c r="AU173" s="4"/>
      <c r="AV173" s="4"/>
      <c r="AW173" s="4"/>
      <c r="AX173" s="4"/>
      <c r="AY173" s="4"/>
      <c r="AZ173" s="4"/>
      <c r="BA173" s="4"/>
      <c r="BB173" s="4"/>
      <c r="BC173" s="4"/>
    </row>
    <row r="174" spans="1:55">
      <c r="A174" s="2"/>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4"/>
      <c r="AR174" s="4"/>
      <c r="AS174" s="4"/>
      <c r="AT174" s="4"/>
      <c r="AU174" s="4"/>
      <c r="AV174" s="4"/>
      <c r="AW174" s="4"/>
      <c r="AX174" s="4"/>
      <c r="AY174" s="4"/>
      <c r="AZ174" s="4"/>
      <c r="BA174" s="4"/>
      <c r="BB174" s="4"/>
      <c r="BC174" s="4"/>
    </row>
    <row r="175" spans="1:55">
      <c r="A175" s="2"/>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4"/>
      <c r="AR175" s="4"/>
      <c r="AS175" s="4"/>
      <c r="AT175" s="4"/>
      <c r="AU175" s="4"/>
      <c r="AV175" s="4"/>
      <c r="AW175" s="4"/>
      <c r="AX175" s="4"/>
      <c r="AY175" s="4"/>
      <c r="AZ175" s="4"/>
      <c r="BA175" s="4"/>
      <c r="BB175" s="4"/>
      <c r="BC175" s="4"/>
    </row>
    <row r="176" spans="1:55">
      <c r="A176" s="2"/>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4"/>
      <c r="AR176" s="4"/>
      <c r="AS176" s="4"/>
      <c r="AT176" s="4"/>
      <c r="AU176" s="4"/>
      <c r="AV176" s="4"/>
      <c r="AW176" s="4"/>
      <c r="AX176" s="4"/>
      <c r="AY176" s="4"/>
      <c r="AZ176" s="4"/>
      <c r="BA176" s="4"/>
      <c r="BB176" s="4"/>
      <c r="BC176" s="4"/>
    </row>
    <row r="177" spans="1:55">
      <c r="A177" s="2"/>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4"/>
      <c r="AR177" s="4"/>
      <c r="AS177" s="4"/>
      <c r="AT177" s="4"/>
      <c r="AU177" s="4"/>
      <c r="AV177" s="4"/>
      <c r="AW177" s="4"/>
      <c r="AX177" s="4"/>
      <c r="AY177" s="4"/>
      <c r="AZ177" s="4"/>
      <c r="BA177" s="4"/>
      <c r="BB177" s="4"/>
      <c r="BC177" s="4"/>
    </row>
    <row r="178" spans="1:55">
      <c r="A178" s="2"/>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4"/>
      <c r="AR178" s="4"/>
      <c r="AS178" s="4"/>
      <c r="AT178" s="4"/>
      <c r="AU178" s="4"/>
      <c r="AV178" s="4"/>
      <c r="AW178" s="4"/>
      <c r="AX178" s="4"/>
      <c r="AY178" s="4"/>
      <c r="AZ178" s="4"/>
      <c r="BA178" s="4"/>
      <c r="BB178" s="4"/>
      <c r="BC178" s="4"/>
    </row>
    <row r="179" spans="1:55">
      <c r="A179" s="2"/>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4"/>
      <c r="AR179" s="4"/>
      <c r="AS179" s="4"/>
      <c r="AT179" s="4"/>
      <c r="AU179" s="4"/>
      <c r="AV179" s="4"/>
      <c r="AW179" s="4"/>
      <c r="AX179" s="4"/>
      <c r="AY179" s="4"/>
      <c r="AZ179" s="4"/>
      <c r="BA179" s="4"/>
      <c r="BB179" s="4"/>
      <c r="BC179" s="4"/>
    </row>
    <row r="180" spans="1:55">
      <c r="A180" s="2"/>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4"/>
      <c r="AR180" s="4"/>
      <c r="AS180" s="4"/>
      <c r="AT180" s="4"/>
      <c r="AU180" s="4"/>
      <c r="AV180" s="4"/>
      <c r="AW180" s="4"/>
      <c r="AX180" s="4"/>
      <c r="AY180" s="4"/>
      <c r="AZ180" s="4"/>
      <c r="BA180" s="4"/>
      <c r="BB180" s="4"/>
      <c r="BC180" s="4"/>
    </row>
    <row r="181" spans="1:55">
      <c r="A181" s="2"/>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4"/>
      <c r="AR181" s="4"/>
      <c r="AS181" s="4"/>
      <c r="AT181" s="4"/>
      <c r="AU181" s="4"/>
      <c r="AV181" s="4"/>
      <c r="AW181" s="4"/>
      <c r="AX181" s="4"/>
      <c r="AY181" s="4"/>
      <c r="AZ181" s="4"/>
      <c r="BA181" s="4"/>
      <c r="BB181" s="4"/>
      <c r="BC181" s="4"/>
    </row>
    <row r="182" spans="1:55">
      <c r="A182" s="2"/>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4"/>
      <c r="AR182" s="4"/>
      <c r="AS182" s="4"/>
      <c r="AT182" s="4"/>
      <c r="AU182" s="4"/>
      <c r="AV182" s="4"/>
      <c r="AW182" s="4"/>
      <c r="AX182" s="4"/>
      <c r="AY182" s="4"/>
      <c r="AZ182" s="4"/>
      <c r="BA182" s="4"/>
      <c r="BB182" s="4"/>
      <c r="BC182" s="4"/>
    </row>
    <row r="183" spans="1:55">
      <c r="A183" s="2"/>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4"/>
      <c r="AR183" s="4"/>
      <c r="AS183" s="4"/>
      <c r="AT183" s="4"/>
      <c r="AU183" s="4"/>
      <c r="AV183" s="4"/>
      <c r="AW183" s="4"/>
      <c r="AX183" s="4"/>
      <c r="AY183" s="4"/>
      <c r="AZ183" s="4"/>
      <c r="BA183" s="4"/>
      <c r="BB183" s="4"/>
      <c r="BC183" s="4"/>
    </row>
    <row r="184" spans="1:55">
      <c r="A184" s="2"/>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4"/>
      <c r="AR184" s="4"/>
      <c r="AS184" s="4"/>
      <c r="AT184" s="4"/>
      <c r="AU184" s="4"/>
      <c r="AV184" s="4"/>
      <c r="AW184" s="4"/>
      <c r="AX184" s="4"/>
      <c r="AY184" s="4"/>
      <c r="AZ184" s="4"/>
      <c r="BA184" s="4"/>
      <c r="BB184" s="4"/>
      <c r="BC184" s="4"/>
    </row>
    <row r="185" spans="1:55">
      <c r="A185" s="2"/>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4"/>
      <c r="AR185" s="4"/>
      <c r="AS185" s="4"/>
      <c r="AT185" s="4"/>
      <c r="AU185" s="4"/>
      <c r="AV185" s="4"/>
      <c r="AW185" s="4"/>
      <c r="AX185" s="4"/>
      <c r="AY185" s="4"/>
      <c r="AZ185" s="4"/>
      <c r="BA185" s="4"/>
      <c r="BB185" s="4"/>
      <c r="BC185" s="4"/>
    </row>
    <row r="186" spans="1:55">
      <c r="A186" s="2"/>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4"/>
      <c r="AR186" s="4"/>
      <c r="AS186" s="4"/>
      <c r="AT186" s="4"/>
      <c r="AU186" s="4"/>
      <c r="AV186" s="4"/>
      <c r="AW186" s="4"/>
      <c r="AX186" s="4"/>
      <c r="AY186" s="4"/>
      <c r="AZ186" s="4"/>
      <c r="BA186" s="4"/>
      <c r="BB186" s="4"/>
      <c r="BC186" s="4"/>
    </row>
    <row r="187" spans="1:55">
      <c r="A187" s="2"/>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4"/>
      <c r="AR187" s="4"/>
      <c r="AS187" s="4"/>
      <c r="AT187" s="4"/>
      <c r="AU187" s="4"/>
      <c r="AV187" s="4"/>
      <c r="AW187" s="4"/>
      <c r="AX187" s="4"/>
      <c r="AY187" s="4"/>
      <c r="AZ187" s="4"/>
      <c r="BA187" s="4"/>
      <c r="BB187" s="4"/>
      <c r="BC187" s="4"/>
    </row>
    <row r="188" spans="1:55">
      <c r="A188" s="2"/>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4"/>
      <c r="AR188" s="4"/>
      <c r="AS188" s="4"/>
      <c r="AT188" s="4"/>
      <c r="AU188" s="4"/>
      <c r="AV188" s="4"/>
      <c r="AW188" s="4"/>
      <c r="AX188" s="4"/>
      <c r="AY188" s="4"/>
      <c r="AZ188" s="4"/>
      <c r="BA188" s="4"/>
      <c r="BB188" s="4"/>
      <c r="BC188" s="4"/>
    </row>
    <row r="189" spans="1:55">
      <c r="A189" s="2"/>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4"/>
      <c r="AR189" s="4"/>
      <c r="AS189" s="4"/>
      <c r="AT189" s="4"/>
      <c r="AU189" s="4"/>
      <c r="AV189" s="4"/>
      <c r="AW189" s="4"/>
      <c r="AX189" s="4"/>
      <c r="AY189" s="4"/>
      <c r="AZ189" s="4"/>
      <c r="BA189" s="4"/>
      <c r="BB189" s="4"/>
      <c r="BC189" s="4"/>
    </row>
    <row r="190" spans="1:55">
      <c r="A190" s="2"/>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4"/>
      <c r="AR190" s="4"/>
      <c r="AS190" s="4"/>
      <c r="AT190" s="4"/>
      <c r="AU190" s="4"/>
      <c r="AV190" s="4"/>
      <c r="AW190" s="4"/>
      <c r="AX190" s="4"/>
      <c r="AY190" s="4"/>
      <c r="AZ190" s="4"/>
      <c r="BA190" s="4"/>
      <c r="BB190" s="4"/>
      <c r="BC190" s="4"/>
    </row>
    <row r="191" spans="1:55">
      <c r="A191" s="2"/>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4"/>
      <c r="AR191" s="4"/>
      <c r="AS191" s="4"/>
      <c r="AT191" s="4"/>
      <c r="AU191" s="4"/>
      <c r="AV191" s="4"/>
      <c r="AW191" s="4"/>
      <c r="AX191" s="4"/>
      <c r="AY191" s="4"/>
      <c r="AZ191" s="4"/>
      <c r="BA191" s="4"/>
      <c r="BB191" s="4"/>
      <c r="BC191" s="4"/>
    </row>
    <row r="192" spans="1:55">
      <c r="A192" s="2"/>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4"/>
      <c r="AR192" s="4"/>
      <c r="AS192" s="4"/>
      <c r="AT192" s="4"/>
      <c r="AU192" s="4"/>
      <c r="AV192" s="4"/>
      <c r="AW192" s="4"/>
      <c r="AX192" s="4"/>
      <c r="AY192" s="4"/>
      <c r="AZ192" s="4"/>
      <c r="BA192" s="4"/>
      <c r="BB192" s="4"/>
      <c r="BC192" s="4"/>
    </row>
    <row r="193" spans="1:55">
      <c r="A193" s="2"/>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4"/>
      <c r="AR193" s="4"/>
      <c r="AS193" s="4"/>
      <c r="AT193" s="4"/>
      <c r="AU193" s="4"/>
      <c r="AV193" s="4"/>
      <c r="AW193" s="4"/>
      <c r="AX193" s="4"/>
      <c r="AY193" s="4"/>
      <c r="AZ193" s="4"/>
      <c r="BA193" s="4"/>
      <c r="BB193" s="4"/>
      <c r="BC193" s="4"/>
    </row>
    <row r="194" spans="1:55">
      <c r="A194" s="2"/>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4"/>
      <c r="AR194" s="4"/>
      <c r="AS194" s="4"/>
      <c r="AT194" s="4"/>
      <c r="AU194" s="4"/>
      <c r="AV194" s="4"/>
      <c r="AW194" s="4"/>
      <c r="AX194" s="4"/>
      <c r="AY194" s="4"/>
      <c r="AZ194" s="4"/>
      <c r="BA194" s="4"/>
      <c r="BB194" s="4"/>
      <c r="BC194" s="4"/>
    </row>
    <row r="195" spans="1:55">
      <c r="A195" s="2"/>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4"/>
      <c r="AR195" s="4"/>
      <c r="AS195" s="4"/>
      <c r="AT195" s="4"/>
      <c r="AU195" s="4"/>
      <c r="AV195" s="4"/>
      <c r="AW195" s="4"/>
      <c r="AX195" s="4"/>
      <c r="AY195" s="4"/>
      <c r="AZ195" s="4"/>
      <c r="BA195" s="4"/>
      <c r="BB195" s="4"/>
      <c r="BC195" s="4"/>
    </row>
    <row r="196" spans="1:55">
      <c r="A196" s="2"/>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4"/>
      <c r="AR196" s="4"/>
      <c r="AS196" s="4"/>
      <c r="AT196" s="4"/>
      <c r="AU196" s="4"/>
      <c r="AV196" s="4"/>
      <c r="AW196" s="4"/>
      <c r="AX196" s="4"/>
      <c r="AY196" s="4"/>
      <c r="AZ196" s="4"/>
      <c r="BA196" s="4"/>
      <c r="BB196" s="4"/>
      <c r="BC196" s="4"/>
    </row>
    <row r="197" spans="1:55">
      <c r="A197" s="2"/>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4"/>
      <c r="AR197" s="4"/>
      <c r="AS197" s="4"/>
      <c r="AT197" s="4"/>
      <c r="AU197" s="4"/>
      <c r="AV197" s="4"/>
      <c r="AW197" s="4"/>
      <c r="AX197" s="4"/>
      <c r="AY197" s="4"/>
      <c r="AZ197" s="4"/>
      <c r="BA197" s="4"/>
      <c r="BB197" s="4"/>
      <c r="BC197" s="4"/>
    </row>
    <row r="198" spans="1:55">
      <c r="A198" s="2"/>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4"/>
      <c r="AR198" s="4"/>
      <c r="AS198" s="4"/>
      <c r="AT198" s="4"/>
      <c r="AU198" s="4"/>
      <c r="AV198" s="4"/>
      <c r="AW198" s="4"/>
      <c r="AX198" s="4"/>
      <c r="AY198" s="4"/>
      <c r="AZ198" s="4"/>
      <c r="BA198" s="4"/>
      <c r="BB198" s="4"/>
      <c r="BC198" s="4"/>
    </row>
    <row r="199" spans="1:55">
      <c r="A199" s="2"/>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4"/>
      <c r="AR199" s="4"/>
      <c r="AS199" s="4"/>
      <c r="AT199" s="4"/>
      <c r="AU199" s="4"/>
      <c r="AV199" s="4"/>
      <c r="AW199" s="4"/>
      <c r="AX199" s="4"/>
      <c r="AY199" s="4"/>
      <c r="AZ199" s="4"/>
      <c r="BA199" s="4"/>
      <c r="BB199" s="4"/>
      <c r="BC199" s="4"/>
    </row>
    <row r="200" spans="1:55">
      <c r="A200" s="2"/>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4"/>
      <c r="AR200" s="4"/>
      <c r="AS200" s="4"/>
      <c r="AT200" s="4"/>
      <c r="AU200" s="4"/>
      <c r="AV200" s="4"/>
      <c r="AW200" s="4"/>
      <c r="AX200" s="4"/>
      <c r="AY200" s="4"/>
      <c r="AZ200" s="4"/>
      <c r="BA200" s="4"/>
      <c r="BB200" s="4"/>
      <c r="BC200" s="4"/>
    </row>
    <row r="201" spans="1:55">
      <c r="A201" s="2"/>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4"/>
      <c r="AR201" s="4"/>
      <c r="AS201" s="4"/>
      <c r="AT201" s="4"/>
      <c r="AU201" s="4"/>
      <c r="AV201" s="4"/>
      <c r="AW201" s="4"/>
      <c r="AX201" s="4"/>
      <c r="AY201" s="4"/>
      <c r="AZ201" s="4"/>
      <c r="BA201" s="4"/>
      <c r="BB201" s="4"/>
      <c r="BC201" s="4"/>
    </row>
    <row r="202" spans="1:55">
      <c r="A202" s="2"/>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4"/>
      <c r="AR202" s="4"/>
      <c r="AS202" s="4"/>
      <c r="AT202" s="4"/>
      <c r="AU202" s="4"/>
      <c r="AV202" s="4"/>
      <c r="AW202" s="4"/>
      <c r="AX202" s="4"/>
      <c r="AY202" s="4"/>
      <c r="AZ202" s="4"/>
      <c r="BA202" s="4"/>
      <c r="BB202" s="4"/>
      <c r="BC202" s="4"/>
    </row>
    <row r="203" spans="1:55">
      <c r="A203" s="2"/>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4"/>
      <c r="AR203" s="4"/>
      <c r="AS203" s="4"/>
      <c r="AT203" s="4"/>
      <c r="AU203" s="4"/>
      <c r="AV203" s="4"/>
      <c r="AW203" s="4"/>
      <c r="AX203" s="4"/>
      <c r="AY203" s="4"/>
      <c r="AZ203" s="4"/>
      <c r="BA203" s="4"/>
      <c r="BB203" s="4"/>
      <c r="BC203" s="4"/>
    </row>
    <row r="204" spans="1:55">
      <c r="A204" s="2"/>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4"/>
      <c r="AR204" s="4"/>
      <c r="AS204" s="4"/>
      <c r="AT204" s="4"/>
      <c r="AU204" s="4"/>
      <c r="AV204" s="4"/>
      <c r="AW204" s="4"/>
      <c r="AX204" s="4"/>
      <c r="AY204" s="4"/>
      <c r="AZ204" s="4"/>
      <c r="BA204" s="4"/>
      <c r="BB204" s="4"/>
      <c r="BC204" s="4"/>
    </row>
    <row r="205" spans="1:55">
      <c r="A205" s="2"/>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4"/>
      <c r="AR205" s="4"/>
      <c r="AS205" s="4"/>
      <c r="AT205" s="4"/>
      <c r="AU205" s="4"/>
      <c r="AV205" s="4"/>
      <c r="AW205" s="4"/>
      <c r="AX205" s="4"/>
      <c r="AY205" s="4"/>
      <c r="AZ205" s="4"/>
      <c r="BA205" s="4"/>
      <c r="BB205" s="4"/>
      <c r="BC205" s="4"/>
    </row>
    <row r="206" spans="1:55">
      <c r="A206" s="2"/>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4"/>
      <c r="AR206" s="4"/>
      <c r="AS206" s="4"/>
      <c r="AT206" s="4"/>
      <c r="AU206" s="4"/>
      <c r="AV206" s="4"/>
      <c r="AW206" s="4"/>
      <c r="AX206" s="4"/>
      <c r="AY206" s="4"/>
      <c r="AZ206" s="4"/>
      <c r="BA206" s="4"/>
      <c r="BB206" s="4"/>
      <c r="BC206" s="4"/>
    </row>
    <row r="207" spans="1:55">
      <c r="A207" s="2"/>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4"/>
      <c r="AR207" s="4"/>
      <c r="AS207" s="4"/>
      <c r="AT207" s="4"/>
      <c r="AU207" s="4"/>
      <c r="AV207" s="4"/>
      <c r="AW207" s="4"/>
      <c r="AX207" s="4"/>
      <c r="AY207" s="4"/>
      <c r="AZ207" s="4"/>
      <c r="BA207" s="4"/>
      <c r="BB207" s="4"/>
      <c r="BC207" s="4"/>
    </row>
    <row r="208" spans="1:55">
      <c r="A208" s="2"/>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4"/>
      <c r="AR208" s="4"/>
      <c r="AS208" s="4"/>
      <c r="AT208" s="4"/>
      <c r="AU208" s="4"/>
      <c r="AV208" s="4"/>
      <c r="AW208" s="4"/>
      <c r="AX208" s="4"/>
      <c r="AY208" s="4"/>
      <c r="AZ208" s="4"/>
      <c r="BA208" s="4"/>
      <c r="BB208" s="4"/>
      <c r="BC208" s="4"/>
    </row>
    <row r="209" spans="1:55">
      <c r="A209" s="2"/>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4"/>
      <c r="AR209" s="4"/>
      <c r="AS209" s="4"/>
      <c r="AT209" s="4"/>
      <c r="AU209" s="4"/>
      <c r="AV209" s="4"/>
      <c r="AW209" s="4"/>
      <c r="AX209" s="4"/>
      <c r="AY209" s="4"/>
      <c r="AZ209" s="4"/>
      <c r="BA209" s="4"/>
      <c r="BB209" s="4"/>
      <c r="BC209" s="4"/>
    </row>
    <row r="210" spans="1:55">
      <c r="A210" s="2"/>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4"/>
      <c r="AR210" s="4"/>
      <c r="AS210" s="4"/>
      <c r="AT210" s="4"/>
      <c r="AU210" s="4"/>
      <c r="AV210" s="4"/>
      <c r="AW210" s="4"/>
      <c r="AX210" s="4"/>
      <c r="AY210" s="4"/>
      <c r="AZ210" s="4"/>
      <c r="BA210" s="4"/>
      <c r="BB210" s="4"/>
      <c r="BC210" s="4"/>
    </row>
    <row r="211" spans="1:55">
      <c r="A211" s="2"/>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4"/>
      <c r="AR211" s="4"/>
      <c r="AS211" s="4"/>
      <c r="AT211" s="4"/>
      <c r="AU211" s="4"/>
      <c r="AV211" s="4"/>
      <c r="AW211" s="4"/>
      <c r="AX211" s="4"/>
      <c r="AY211" s="4"/>
      <c r="AZ211" s="4"/>
      <c r="BA211" s="4"/>
      <c r="BB211" s="4"/>
      <c r="BC211" s="4"/>
    </row>
    <row r="212" spans="1:55">
      <c r="A212" s="2"/>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4"/>
      <c r="AR212" s="4"/>
      <c r="AS212" s="4"/>
      <c r="AT212" s="4"/>
      <c r="AU212" s="4"/>
      <c r="AV212" s="4"/>
      <c r="AW212" s="4"/>
      <c r="AX212" s="4"/>
      <c r="AY212" s="4"/>
      <c r="AZ212" s="4"/>
      <c r="BA212" s="4"/>
      <c r="BB212" s="4"/>
      <c r="BC212" s="4"/>
    </row>
    <row r="213" spans="1:55">
      <c r="A213" s="2"/>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4"/>
      <c r="AR213" s="4"/>
      <c r="AS213" s="4"/>
      <c r="AT213" s="4"/>
      <c r="AU213" s="4"/>
      <c r="AV213" s="4"/>
      <c r="AW213" s="4"/>
      <c r="AX213" s="4"/>
      <c r="AY213" s="4"/>
      <c r="AZ213" s="4"/>
      <c r="BA213" s="4"/>
      <c r="BB213" s="4"/>
      <c r="BC213" s="4"/>
    </row>
    <row r="214" spans="1:55">
      <c r="A214" s="2"/>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4"/>
      <c r="AR214" s="4"/>
      <c r="AS214" s="4"/>
      <c r="AT214" s="4"/>
      <c r="AU214" s="4"/>
      <c r="AV214" s="4"/>
      <c r="AW214" s="4"/>
      <c r="AX214" s="4"/>
      <c r="AY214" s="4"/>
      <c r="AZ214" s="4"/>
      <c r="BA214" s="4"/>
      <c r="BB214" s="4"/>
      <c r="BC214" s="4"/>
    </row>
    <row r="215" spans="1:55">
      <c r="A215" s="2"/>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4"/>
      <c r="AR215" s="4"/>
      <c r="AS215" s="4"/>
      <c r="AT215" s="4"/>
      <c r="AU215" s="4"/>
      <c r="AV215" s="4"/>
      <c r="AW215" s="4"/>
      <c r="AX215" s="4"/>
      <c r="AY215" s="4"/>
      <c r="AZ215" s="4"/>
      <c r="BA215" s="4"/>
      <c r="BB215" s="4"/>
      <c r="BC215" s="4"/>
    </row>
    <row r="216" spans="1:55">
      <c r="A216" s="2"/>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4"/>
      <c r="AR216" s="4"/>
      <c r="AS216" s="4"/>
      <c r="AT216" s="4"/>
      <c r="AU216" s="4"/>
      <c r="AV216" s="4"/>
      <c r="AW216" s="4"/>
      <c r="AX216" s="4"/>
      <c r="AY216" s="4"/>
      <c r="AZ216" s="4"/>
      <c r="BA216" s="4"/>
      <c r="BB216" s="4"/>
      <c r="BC216" s="4"/>
    </row>
    <row r="217" spans="1:55">
      <c r="A217" s="2"/>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4"/>
      <c r="AR217" s="4"/>
      <c r="AS217" s="4"/>
      <c r="AT217" s="4"/>
      <c r="AU217" s="4"/>
      <c r="AV217" s="4"/>
      <c r="AW217" s="4"/>
      <c r="AX217" s="4"/>
      <c r="AY217" s="4"/>
      <c r="AZ217" s="4"/>
      <c r="BA217" s="4"/>
      <c r="BB217" s="4"/>
      <c r="BC217" s="4"/>
    </row>
    <row r="218" spans="1:55">
      <c r="A218" s="2"/>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4"/>
      <c r="AR218" s="4"/>
      <c r="AS218" s="4"/>
      <c r="AT218" s="4"/>
      <c r="AU218" s="4"/>
      <c r="AV218" s="4"/>
      <c r="AW218" s="4"/>
      <c r="AX218" s="4"/>
      <c r="AY218" s="4"/>
      <c r="AZ218" s="4"/>
      <c r="BA218" s="4"/>
      <c r="BB218" s="4"/>
      <c r="BC218" s="4"/>
    </row>
    <row r="219" spans="1:55">
      <c r="A219" s="2"/>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4"/>
      <c r="AR219" s="4"/>
      <c r="AS219" s="4"/>
      <c r="AT219" s="4"/>
      <c r="AU219" s="4"/>
      <c r="AV219" s="4"/>
      <c r="AW219" s="4"/>
      <c r="AX219" s="4"/>
      <c r="AY219" s="4"/>
      <c r="AZ219" s="4"/>
      <c r="BA219" s="4"/>
      <c r="BB219" s="4"/>
      <c r="BC219" s="4"/>
    </row>
    <row r="220" spans="1:55">
      <c r="A220" s="2"/>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4"/>
      <c r="AR220" s="4"/>
      <c r="AS220" s="4"/>
      <c r="AT220" s="4"/>
      <c r="AU220" s="4"/>
      <c r="AV220" s="4"/>
      <c r="AW220" s="4"/>
      <c r="AX220" s="4"/>
      <c r="AY220" s="4"/>
      <c r="AZ220" s="4"/>
      <c r="BA220" s="4"/>
      <c r="BB220" s="4"/>
      <c r="BC220" s="4"/>
    </row>
    <row r="221" spans="1:55">
      <c r="A221" s="2"/>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4"/>
      <c r="AR221" s="4"/>
      <c r="AS221" s="4"/>
      <c r="AT221" s="4"/>
      <c r="AU221" s="4"/>
      <c r="AV221" s="4"/>
      <c r="AW221" s="4"/>
      <c r="AX221" s="4"/>
      <c r="AY221" s="4"/>
      <c r="AZ221" s="4"/>
      <c r="BA221" s="4"/>
      <c r="BB221" s="4"/>
      <c r="BC221" s="4"/>
    </row>
    <row r="222" spans="1:55">
      <c r="A222" s="2"/>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4"/>
      <c r="AR222" s="4"/>
      <c r="AS222" s="4"/>
      <c r="AT222" s="4"/>
      <c r="AU222" s="4"/>
      <c r="AV222" s="4"/>
      <c r="AW222" s="4"/>
      <c r="AX222" s="4"/>
      <c r="AY222" s="4"/>
      <c r="AZ222" s="4"/>
      <c r="BA222" s="4"/>
      <c r="BB222" s="4"/>
      <c r="BC222" s="4"/>
    </row>
    <row r="223" spans="1:55">
      <c r="A223" s="2"/>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4"/>
      <c r="AR223" s="4"/>
      <c r="AS223" s="4"/>
      <c r="AT223" s="4"/>
      <c r="AU223" s="4"/>
      <c r="AV223" s="4"/>
      <c r="AW223" s="4"/>
      <c r="AX223" s="4"/>
      <c r="AY223" s="4"/>
      <c r="AZ223" s="4"/>
      <c r="BA223" s="4"/>
      <c r="BB223" s="4"/>
      <c r="BC223" s="4"/>
    </row>
    <row r="224" spans="1:55">
      <c r="A224" s="2"/>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4"/>
      <c r="AR224" s="4"/>
      <c r="AS224" s="4"/>
      <c r="AT224" s="4"/>
      <c r="AU224" s="4"/>
      <c r="AV224" s="4"/>
      <c r="AW224" s="4"/>
      <c r="AX224" s="4"/>
      <c r="AY224" s="4"/>
      <c r="AZ224" s="4"/>
      <c r="BA224" s="4"/>
      <c r="BB224" s="4"/>
      <c r="BC224" s="4"/>
    </row>
    <row r="225" spans="1:55">
      <c r="A225" s="2"/>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4"/>
      <c r="AR225" s="4"/>
      <c r="AS225" s="4"/>
      <c r="AT225" s="4"/>
      <c r="AU225" s="4"/>
      <c r="AV225" s="4"/>
      <c r="AW225" s="4"/>
      <c r="AX225" s="4"/>
      <c r="AY225" s="4"/>
      <c r="AZ225" s="4"/>
      <c r="BA225" s="4"/>
      <c r="BB225" s="4"/>
      <c r="BC225" s="4"/>
    </row>
    <row r="226" spans="1:55">
      <c r="A226" s="2"/>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4"/>
      <c r="AR226" s="4"/>
      <c r="AS226" s="4"/>
      <c r="AT226" s="4"/>
      <c r="AU226" s="4"/>
      <c r="AV226" s="4"/>
      <c r="AW226" s="4"/>
      <c r="AX226" s="4"/>
      <c r="AY226" s="4"/>
      <c r="AZ226" s="4"/>
      <c r="BA226" s="4"/>
      <c r="BB226" s="4"/>
      <c r="BC226" s="4"/>
    </row>
    <row r="227" spans="1:55">
      <c r="A227" s="2"/>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4"/>
      <c r="AR227" s="4"/>
      <c r="AS227" s="4"/>
      <c r="AT227" s="4"/>
      <c r="AU227" s="4"/>
      <c r="AV227" s="4"/>
      <c r="AW227" s="4"/>
      <c r="AX227" s="4"/>
      <c r="AY227" s="4"/>
      <c r="AZ227" s="4"/>
      <c r="BA227" s="4"/>
      <c r="BB227" s="4"/>
      <c r="BC227" s="4"/>
    </row>
    <row r="228" spans="1:55">
      <c r="A228" s="2"/>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4"/>
      <c r="AR228" s="4"/>
      <c r="AS228" s="4"/>
      <c r="AT228" s="4"/>
      <c r="AU228" s="4"/>
      <c r="AV228" s="4"/>
      <c r="AW228" s="4"/>
      <c r="AX228" s="4"/>
      <c r="AY228" s="4"/>
      <c r="AZ228" s="4"/>
      <c r="BA228" s="4"/>
      <c r="BB228" s="4"/>
      <c r="BC228" s="4"/>
    </row>
    <row r="229" spans="1:55">
      <c r="A229" s="2"/>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4"/>
      <c r="AR229" s="4"/>
      <c r="AS229" s="4"/>
      <c r="AT229" s="4"/>
      <c r="AU229" s="4"/>
      <c r="AV229" s="4"/>
      <c r="AW229" s="4"/>
      <c r="AX229" s="4"/>
      <c r="AY229" s="4"/>
      <c r="AZ229" s="4"/>
      <c r="BA229" s="4"/>
      <c r="BB229" s="4"/>
      <c r="BC229" s="4"/>
    </row>
    <row r="230" spans="1:55">
      <c r="A230" s="2"/>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4"/>
      <c r="AR230" s="4"/>
      <c r="AS230" s="4"/>
      <c r="AT230" s="4"/>
      <c r="AU230" s="4"/>
      <c r="AV230" s="4"/>
      <c r="AW230" s="4"/>
      <c r="AX230" s="4"/>
      <c r="AY230" s="4"/>
      <c r="AZ230" s="4"/>
      <c r="BA230" s="4"/>
      <c r="BB230" s="4"/>
      <c r="BC230" s="4"/>
    </row>
    <row r="231" spans="1:55">
      <c r="A231" s="2"/>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4"/>
      <c r="AR231" s="4"/>
      <c r="AS231" s="4"/>
      <c r="AT231" s="4"/>
      <c r="AU231" s="4"/>
      <c r="AV231" s="4"/>
      <c r="AW231" s="4"/>
      <c r="AX231" s="4"/>
      <c r="AY231" s="4"/>
      <c r="AZ231" s="4"/>
      <c r="BA231" s="4"/>
      <c r="BB231" s="4"/>
      <c r="BC231" s="4"/>
    </row>
    <row r="232" spans="1:55">
      <c r="A232" s="2"/>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4"/>
      <c r="AR232" s="4"/>
      <c r="AS232" s="4"/>
      <c r="AT232" s="4"/>
      <c r="AU232" s="4"/>
      <c r="AV232" s="4"/>
      <c r="AW232" s="4"/>
      <c r="AX232" s="4"/>
      <c r="AY232" s="4"/>
      <c r="AZ232" s="4"/>
      <c r="BA232" s="4"/>
      <c r="BB232" s="4"/>
      <c r="BC232" s="4"/>
    </row>
    <row r="233" spans="1:55">
      <c r="A233" s="2"/>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4"/>
      <c r="AR233" s="4"/>
      <c r="AS233" s="4"/>
      <c r="AT233" s="4"/>
      <c r="AU233" s="4"/>
      <c r="AV233" s="4"/>
      <c r="AW233" s="4"/>
      <c r="AX233" s="4"/>
      <c r="AY233" s="4"/>
      <c r="AZ233" s="4"/>
      <c r="BA233" s="4"/>
      <c r="BB233" s="4"/>
      <c r="BC233" s="4"/>
    </row>
    <row r="234" spans="1:55">
      <c r="A234" s="2"/>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4"/>
      <c r="AR234" s="4"/>
      <c r="AS234" s="4"/>
      <c r="AT234" s="4"/>
      <c r="AU234" s="4"/>
      <c r="AV234" s="4"/>
      <c r="AW234" s="4"/>
      <c r="AX234" s="4"/>
      <c r="AY234" s="4"/>
      <c r="AZ234" s="4"/>
      <c r="BA234" s="4"/>
      <c r="BB234" s="4"/>
      <c r="BC234" s="4"/>
    </row>
    <row r="235" spans="1:55">
      <c r="A235" s="2"/>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4"/>
      <c r="AR235" s="4"/>
      <c r="AS235" s="4"/>
      <c r="AT235" s="4"/>
      <c r="AU235" s="4"/>
      <c r="AV235" s="4"/>
      <c r="AW235" s="4"/>
      <c r="AX235" s="4"/>
      <c r="AY235" s="4"/>
      <c r="AZ235" s="4"/>
      <c r="BA235" s="4"/>
      <c r="BB235" s="4"/>
      <c r="BC235" s="4"/>
    </row>
    <row r="236" spans="1:55">
      <c r="A236" s="2"/>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4"/>
      <c r="AR236" s="4"/>
      <c r="AS236" s="4"/>
      <c r="AT236" s="4"/>
      <c r="AU236" s="4"/>
      <c r="AV236" s="4"/>
      <c r="AW236" s="4"/>
      <c r="AX236" s="4"/>
      <c r="AY236" s="4"/>
      <c r="AZ236" s="4"/>
      <c r="BA236" s="4"/>
      <c r="BB236" s="4"/>
      <c r="BC236" s="4"/>
    </row>
    <row r="237" spans="1:55">
      <c r="A237" s="2"/>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4"/>
      <c r="AR237" s="4"/>
      <c r="AS237" s="4"/>
      <c r="AT237" s="4"/>
      <c r="AU237" s="4"/>
      <c r="AV237" s="4"/>
      <c r="AW237" s="4"/>
      <c r="AX237" s="4"/>
      <c r="AY237" s="4"/>
      <c r="AZ237" s="4"/>
      <c r="BA237" s="4"/>
      <c r="BB237" s="4"/>
      <c r="BC237" s="4"/>
    </row>
    <row r="238" spans="1:55">
      <c r="A238" s="2"/>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4"/>
      <c r="AR238" s="4"/>
      <c r="AS238" s="4"/>
      <c r="AT238" s="4"/>
      <c r="AU238" s="4"/>
      <c r="AV238" s="4"/>
      <c r="AW238" s="4"/>
      <c r="AX238" s="4"/>
      <c r="AY238" s="4"/>
      <c r="AZ238" s="4"/>
      <c r="BA238" s="4"/>
      <c r="BB238" s="4"/>
      <c r="BC238" s="4"/>
    </row>
    <row r="239" spans="1:55">
      <c r="A239" s="2"/>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4"/>
      <c r="AR239" s="4"/>
      <c r="AS239" s="4"/>
      <c r="AT239" s="4"/>
      <c r="AU239" s="4"/>
      <c r="AV239" s="4"/>
      <c r="AW239" s="4"/>
      <c r="AX239" s="4"/>
      <c r="AY239" s="4"/>
      <c r="AZ239" s="4"/>
      <c r="BA239" s="4"/>
      <c r="BB239" s="4"/>
      <c r="BC239" s="4"/>
    </row>
    <row r="240" spans="1:55">
      <c r="A240" s="2"/>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4"/>
      <c r="AR240" s="4"/>
      <c r="AS240" s="4"/>
      <c r="AT240" s="4"/>
      <c r="AU240" s="4"/>
      <c r="AV240" s="4"/>
      <c r="AW240" s="4"/>
      <c r="AX240" s="4"/>
      <c r="AY240" s="4"/>
      <c r="AZ240" s="4"/>
      <c r="BA240" s="4"/>
      <c r="BB240" s="4"/>
      <c r="BC240" s="4"/>
    </row>
    <row r="241" spans="1:55">
      <c r="A241" s="2"/>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4"/>
      <c r="AR241" s="4"/>
      <c r="AS241" s="4"/>
      <c r="AT241" s="4"/>
      <c r="AU241" s="4"/>
      <c r="AV241" s="4"/>
      <c r="AW241" s="4"/>
      <c r="AX241" s="4"/>
      <c r="AY241" s="4"/>
      <c r="AZ241" s="4"/>
      <c r="BA241" s="4"/>
      <c r="BB241" s="4"/>
      <c r="BC241" s="4"/>
    </row>
    <row r="242" spans="1:55">
      <c r="A242" s="2"/>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4"/>
      <c r="AR242" s="4"/>
      <c r="AS242" s="4"/>
      <c r="AT242" s="4"/>
      <c r="AU242" s="4"/>
      <c r="AV242" s="4"/>
      <c r="AW242" s="4"/>
      <c r="AX242" s="4"/>
      <c r="AY242" s="4"/>
      <c r="AZ242" s="4"/>
      <c r="BA242" s="4"/>
      <c r="BB242" s="4"/>
      <c r="BC242" s="4"/>
    </row>
    <row r="243" spans="1:55">
      <c r="A243" s="2"/>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4"/>
      <c r="AR243" s="4"/>
      <c r="AS243" s="4"/>
      <c r="AT243" s="4"/>
      <c r="AU243" s="4"/>
      <c r="AV243" s="4"/>
      <c r="AW243" s="4"/>
      <c r="AX243" s="4"/>
      <c r="AY243" s="4"/>
      <c r="AZ243" s="4"/>
      <c r="BA243" s="4"/>
      <c r="BB243" s="4"/>
      <c r="BC243" s="4"/>
    </row>
    <row r="244" spans="1:55">
      <c r="A244" s="2"/>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4"/>
      <c r="AR244" s="4"/>
      <c r="AS244" s="4"/>
      <c r="AT244" s="4"/>
      <c r="AU244" s="4"/>
      <c r="AV244" s="4"/>
      <c r="AW244" s="4"/>
      <c r="AX244" s="4"/>
      <c r="AY244" s="4"/>
      <c r="AZ244" s="4"/>
      <c r="BA244" s="4"/>
      <c r="BB244" s="4"/>
      <c r="BC244" s="4"/>
    </row>
    <row r="245" spans="1:55">
      <c r="A245" s="2"/>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4"/>
      <c r="AR245" s="4"/>
      <c r="AS245" s="4"/>
      <c r="AT245" s="4"/>
      <c r="AU245" s="4"/>
      <c r="AV245" s="4"/>
      <c r="AW245" s="4"/>
      <c r="AX245" s="4"/>
      <c r="AY245" s="4"/>
      <c r="AZ245" s="4"/>
      <c r="BA245" s="4"/>
      <c r="BB245" s="4"/>
      <c r="BC245" s="4"/>
    </row>
    <row r="246" spans="1:55">
      <c r="A246" s="2"/>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4"/>
      <c r="AR246" s="4"/>
      <c r="AS246" s="4"/>
      <c r="AT246" s="4"/>
      <c r="AU246" s="4"/>
      <c r="AV246" s="4"/>
      <c r="AW246" s="4"/>
      <c r="AX246" s="4"/>
      <c r="AY246" s="4"/>
      <c r="AZ246" s="4"/>
      <c r="BA246" s="4"/>
      <c r="BB246" s="4"/>
      <c r="BC246" s="4"/>
    </row>
    <row r="247" spans="1:55">
      <c r="A247" s="2"/>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4"/>
      <c r="AR247" s="4"/>
      <c r="AS247" s="4"/>
      <c r="AT247" s="4"/>
      <c r="AU247" s="4"/>
      <c r="AV247" s="4"/>
      <c r="AW247" s="4"/>
      <c r="AX247" s="4"/>
      <c r="AY247" s="4"/>
      <c r="AZ247" s="4"/>
      <c r="BA247" s="4"/>
      <c r="BB247" s="4"/>
      <c r="BC247" s="4"/>
    </row>
    <row r="248" spans="1:55">
      <c r="A248" s="2"/>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4"/>
      <c r="AR248" s="4"/>
      <c r="AS248" s="4"/>
      <c r="AT248" s="4"/>
      <c r="AU248" s="4"/>
      <c r="AV248" s="4"/>
      <c r="AW248" s="4"/>
      <c r="AX248" s="4"/>
      <c r="AY248" s="4"/>
      <c r="AZ248" s="4"/>
      <c r="BA248" s="4"/>
      <c r="BB248" s="4"/>
      <c r="BC248" s="4"/>
    </row>
    <row r="249" spans="1:55">
      <c r="A249" s="2"/>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4"/>
      <c r="AR249" s="4"/>
      <c r="AS249" s="4"/>
      <c r="AT249" s="4"/>
      <c r="AU249" s="4"/>
      <c r="AV249" s="4"/>
      <c r="AW249" s="4"/>
      <c r="AX249" s="4"/>
      <c r="AY249" s="4"/>
      <c r="AZ249" s="4"/>
      <c r="BA249" s="4"/>
      <c r="BB249" s="4"/>
      <c r="BC249" s="4"/>
    </row>
    <row r="250" spans="1:55">
      <c r="A250" s="2"/>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4"/>
      <c r="AR250" s="4"/>
      <c r="AS250" s="4"/>
      <c r="AT250" s="4"/>
      <c r="AU250" s="4"/>
      <c r="AV250" s="4"/>
      <c r="AW250" s="4"/>
      <c r="AX250" s="4"/>
      <c r="AY250" s="4"/>
      <c r="AZ250" s="4"/>
      <c r="BA250" s="4"/>
      <c r="BB250" s="4"/>
      <c r="BC250" s="4"/>
    </row>
    <row r="251" spans="1:55">
      <c r="A251" s="2"/>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4"/>
      <c r="AR251" s="4"/>
      <c r="AS251" s="4"/>
      <c r="AT251" s="4"/>
      <c r="AU251" s="4"/>
      <c r="AV251" s="4"/>
      <c r="AW251" s="4"/>
      <c r="AX251" s="4"/>
      <c r="AY251" s="4"/>
      <c r="AZ251" s="4"/>
      <c r="BA251" s="4"/>
      <c r="BB251" s="4"/>
      <c r="BC251" s="4"/>
    </row>
    <row r="252" spans="1:55">
      <c r="A252" s="2"/>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4"/>
      <c r="AR252" s="4"/>
      <c r="AS252" s="4"/>
      <c r="AT252" s="4"/>
      <c r="AU252" s="4"/>
      <c r="AV252" s="4"/>
      <c r="AW252" s="4"/>
      <c r="AX252" s="4"/>
      <c r="AY252" s="4"/>
      <c r="AZ252" s="4"/>
      <c r="BA252" s="4"/>
      <c r="BB252" s="4"/>
      <c r="BC252" s="4"/>
    </row>
    <row r="253" spans="1:55">
      <c r="A253" s="2"/>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4"/>
      <c r="AR253" s="4"/>
      <c r="AS253" s="4"/>
      <c r="AT253" s="4"/>
      <c r="AU253" s="4"/>
      <c r="AV253" s="4"/>
      <c r="AW253" s="4"/>
      <c r="AX253" s="4"/>
      <c r="AY253" s="4"/>
      <c r="AZ253" s="4"/>
      <c r="BA253" s="4"/>
      <c r="BB253" s="4"/>
      <c r="BC253" s="4"/>
    </row>
    <row r="254" spans="1:55">
      <c r="A254" s="2"/>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4"/>
      <c r="AR254" s="4"/>
      <c r="AS254" s="4"/>
      <c r="AT254" s="4"/>
      <c r="AU254" s="4"/>
      <c r="AV254" s="4"/>
      <c r="AW254" s="4"/>
      <c r="AX254" s="4"/>
      <c r="AY254" s="4"/>
      <c r="AZ254" s="4"/>
      <c r="BA254" s="4"/>
      <c r="BB254" s="4"/>
      <c r="BC254" s="4"/>
    </row>
    <row r="255" spans="1:55">
      <c r="A255" s="2"/>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4"/>
      <c r="AR255" s="4"/>
      <c r="AS255" s="4"/>
      <c r="AT255" s="4"/>
      <c r="AU255" s="4"/>
      <c r="AV255" s="4"/>
      <c r="AW255" s="4"/>
      <c r="AX255" s="4"/>
      <c r="AY255" s="4"/>
      <c r="AZ255" s="4"/>
      <c r="BA255" s="4"/>
      <c r="BB255" s="4"/>
      <c r="BC255" s="4"/>
    </row>
    <row r="256" spans="1:55">
      <c r="A256" s="2"/>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4"/>
      <c r="AR256" s="4"/>
      <c r="AS256" s="4"/>
      <c r="AT256" s="4"/>
      <c r="AU256" s="4"/>
      <c r="AV256" s="4"/>
      <c r="AW256" s="4"/>
      <c r="AX256" s="4"/>
      <c r="AY256" s="4"/>
      <c r="AZ256" s="4"/>
      <c r="BA256" s="4"/>
      <c r="BB256" s="4"/>
      <c r="BC256" s="4"/>
    </row>
    <row r="257" spans="1:55">
      <c r="A257" s="2"/>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4"/>
      <c r="AR257" s="4"/>
      <c r="AS257" s="4"/>
      <c r="AT257" s="4"/>
      <c r="AU257" s="4"/>
      <c r="AV257" s="4"/>
      <c r="AW257" s="4"/>
      <c r="AX257" s="4"/>
      <c r="AY257" s="4"/>
      <c r="AZ257" s="4"/>
      <c r="BA257" s="4"/>
      <c r="BB257" s="4"/>
      <c r="BC257" s="4"/>
    </row>
    <row r="258" spans="1:55">
      <c r="A258" s="2"/>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4"/>
      <c r="AR258" s="4"/>
      <c r="AS258" s="4"/>
      <c r="AT258" s="4"/>
      <c r="AU258" s="4"/>
      <c r="AV258" s="4"/>
      <c r="AW258" s="4"/>
      <c r="AX258" s="4"/>
      <c r="AY258" s="4"/>
      <c r="AZ258" s="4"/>
      <c r="BA258" s="4"/>
      <c r="BB258" s="4"/>
      <c r="BC258" s="4"/>
    </row>
    <row r="259" spans="1:55">
      <c r="A259" s="2"/>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4"/>
      <c r="AR259" s="4"/>
      <c r="AS259" s="4"/>
      <c r="AT259" s="4"/>
      <c r="AU259" s="4"/>
      <c r="AV259" s="4"/>
      <c r="AW259" s="4"/>
      <c r="AX259" s="4"/>
      <c r="AY259" s="4"/>
      <c r="AZ259" s="4"/>
      <c r="BA259" s="4"/>
      <c r="BB259" s="4"/>
      <c r="BC259" s="4"/>
    </row>
    <row r="260" spans="1:55">
      <c r="A260" s="2"/>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4"/>
      <c r="AR260" s="4"/>
      <c r="AS260" s="4"/>
      <c r="AT260" s="4"/>
      <c r="AU260" s="4"/>
      <c r="AV260" s="4"/>
      <c r="AW260" s="4"/>
      <c r="AX260" s="4"/>
      <c r="AY260" s="4"/>
      <c r="AZ260" s="4"/>
      <c r="BA260" s="4"/>
      <c r="BB260" s="4"/>
      <c r="BC260" s="4"/>
    </row>
    <row r="261" spans="1:55">
      <c r="A261" s="2"/>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4"/>
      <c r="AR261" s="4"/>
      <c r="AS261" s="4"/>
      <c r="AT261" s="4"/>
      <c r="AU261" s="4"/>
      <c r="AV261" s="4"/>
      <c r="AW261" s="4"/>
      <c r="AX261" s="4"/>
      <c r="AY261" s="4"/>
      <c r="AZ261" s="4"/>
      <c r="BA261" s="4"/>
      <c r="BB261" s="4"/>
      <c r="BC261" s="4"/>
    </row>
    <row r="262" spans="1:55">
      <c r="A262" s="2"/>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4"/>
      <c r="AR262" s="4"/>
      <c r="AS262" s="4"/>
      <c r="AT262" s="4"/>
      <c r="AU262" s="4"/>
      <c r="AV262" s="4"/>
      <c r="AW262" s="4"/>
      <c r="AX262" s="4"/>
      <c r="AY262" s="4"/>
      <c r="AZ262" s="4"/>
      <c r="BA262" s="4"/>
      <c r="BB262" s="4"/>
      <c r="BC262" s="4"/>
    </row>
    <row r="263" spans="1:55">
      <c r="A263" s="2"/>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4"/>
      <c r="AR263" s="4"/>
      <c r="AS263" s="4"/>
      <c r="AT263" s="4"/>
      <c r="AU263" s="4"/>
      <c r="AV263" s="4"/>
      <c r="AW263" s="4"/>
      <c r="AX263" s="4"/>
      <c r="AY263" s="4"/>
      <c r="AZ263" s="4"/>
      <c r="BA263" s="4"/>
      <c r="BB263" s="4"/>
      <c r="BC263" s="4"/>
    </row>
    <row r="264" spans="1:55">
      <c r="A264" s="2"/>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4"/>
      <c r="AR264" s="4"/>
      <c r="AS264" s="4"/>
      <c r="AT264" s="4"/>
      <c r="AU264" s="4"/>
      <c r="AV264" s="4"/>
      <c r="AW264" s="4"/>
      <c r="AX264" s="4"/>
      <c r="AY264" s="4"/>
      <c r="AZ264" s="4"/>
      <c r="BA264" s="4"/>
      <c r="BB264" s="4"/>
      <c r="BC264" s="4"/>
    </row>
    <row r="265" spans="1:55">
      <c r="A265" s="2"/>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4"/>
      <c r="AR265" s="4"/>
      <c r="AS265" s="4"/>
      <c r="AT265" s="4"/>
      <c r="AU265" s="4"/>
      <c r="AV265" s="4"/>
      <c r="AW265" s="4"/>
      <c r="AX265" s="4"/>
      <c r="AY265" s="4"/>
      <c r="AZ265" s="4"/>
      <c r="BA265" s="4"/>
      <c r="BB265" s="4"/>
      <c r="BC265" s="4"/>
    </row>
    <row r="266" spans="1:55">
      <c r="A266" s="2"/>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4"/>
      <c r="AR266" s="4"/>
      <c r="AS266" s="4"/>
      <c r="AT266" s="4"/>
      <c r="AU266" s="4"/>
      <c r="AV266" s="4"/>
      <c r="AW266" s="4"/>
      <c r="AX266" s="4"/>
      <c r="AY266" s="4"/>
      <c r="AZ266" s="4"/>
      <c r="BA266" s="4"/>
      <c r="BB266" s="4"/>
      <c r="BC266" s="4"/>
    </row>
    <row r="267" spans="1:55">
      <c r="A267" s="2"/>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4"/>
      <c r="AR267" s="4"/>
      <c r="AS267" s="4"/>
      <c r="AT267" s="4"/>
      <c r="AU267" s="4"/>
      <c r="AV267" s="4"/>
      <c r="AW267" s="4"/>
      <c r="AX267" s="4"/>
      <c r="AY267" s="4"/>
      <c r="AZ267" s="4"/>
      <c r="BA267" s="4"/>
      <c r="BB267" s="4"/>
      <c r="BC267" s="4"/>
    </row>
    <row r="268" spans="1:55">
      <c r="A268" s="2"/>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4"/>
      <c r="AR268" s="4"/>
      <c r="AS268" s="4"/>
      <c r="AT268" s="4"/>
      <c r="AU268" s="4"/>
      <c r="AV268" s="4"/>
      <c r="AW268" s="4"/>
      <c r="AX268" s="4"/>
      <c r="AY268" s="4"/>
      <c r="AZ268" s="4"/>
      <c r="BA268" s="4"/>
      <c r="BB268" s="4"/>
      <c r="BC268" s="4"/>
    </row>
    <row r="269" spans="1:55">
      <c r="A269" s="2"/>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4"/>
      <c r="AR269" s="4"/>
      <c r="AS269" s="4"/>
      <c r="AT269" s="4"/>
      <c r="AU269" s="4"/>
      <c r="AV269" s="4"/>
      <c r="AW269" s="4"/>
      <c r="AX269" s="4"/>
      <c r="AY269" s="4"/>
      <c r="AZ269" s="4"/>
      <c r="BA269" s="4"/>
      <c r="BB269" s="4"/>
      <c r="BC269" s="4"/>
    </row>
    <row r="270" spans="1:55">
      <c r="A270" s="2"/>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4"/>
      <c r="AR270" s="4"/>
      <c r="AS270" s="4"/>
      <c r="AT270" s="4"/>
      <c r="AU270" s="4"/>
      <c r="AV270" s="4"/>
      <c r="AW270" s="4"/>
      <c r="AX270" s="4"/>
      <c r="AY270" s="4"/>
      <c r="AZ270" s="4"/>
      <c r="BA270" s="4"/>
      <c r="BB270" s="4"/>
      <c r="BC270" s="4"/>
    </row>
    <row r="271" spans="1:55">
      <c r="A271" s="2"/>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4"/>
      <c r="AR271" s="4"/>
      <c r="AS271" s="4"/>
      <c r="AT271" s="4"/>
      <c r="AU271" s="4"/>
      <c r="AV271" s="4"/>
      <c r="AW271" s="4"/>
      <c r="AX271" s="4"/>
      <c r="AY271" s="4"/>
      <c r="AZ271" s="4"/>
      <c r="BA271" s="4"/>
      <c r="BB271" s="4"/>
      <c r="BC271" s="4"/>
    </row>
    <row r="272" spans="1:55">
      <c r="A272" s="2"/>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4"/>
      <c r="AR272" s="4"/>
      <c r="AS272" s="4"/>
      <c r="AT272" s="4"/>
      <c r="AU272" s="4"/>
      <c r="AV272" s="4"/>
      <c r="AW272" s="4"/>
      <c r="AX272" s="4"/>
      <c r="AY272" s="4"/>
      <c r="AZ272" s="4"/>
      <c r="BA272" s="4"/>
      <c r="BB272" s="4"/>
      <c r="BC272" s="4"/>
    </row>
    <row r="273" spans="1:55">
      <c r="A273" s="2"/>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4"/>
      <c r="AR273" s="4"/>
      <c r="AS273" s="4"/>
      <c r="AT273" s="4"/>
      <c r="AU273" s="4"/>
      <c r="AV273" s="4"/>
      <c r="AW273" s="4"/>
      <c r="AX273" s="4"/>
      <c r="AY273" s="4"/>
      <c r="AZ273" s="4"/>
      <c r="BA273" s="4"/>
      <c r="BB273" s="4"/>
      <c r="BC273" s="4"/>
    </row>
    <row r="274" spans="1:55">
      <c r="AQ274" s="4"/>
      <c r="AR274" s="4"/>
      <c r="AS274" s="4"/>
      <c r="AT274" s="4"/>
      <c r="AU274" s="4"/>
      <c r="AV274" s="4"/>
      <c r="AW274" s="4"/>
      <c r="AX274" s="4"/>
      <c r="AY274" s="4"/>
      <c r="AZ274" s="4"/>
      <c r="BA274" s="4"/>
      <c r="BB274" s="4"/>
      <c r="BC274" s="4"/>
    </row>
    <row r="275" spans="1:55">
      <c r="AQ275" s="4"/>
      <c r="AR275" s="4"/>
      <c r="AS275" s="4"/>
      <c r="AT275" s="4"/>
      <c r="AU275" s="4"/>
      <c r="AV275" s="4"/>
      <c r="AW275" s="4"/>
      <c r="AX275" s="4"/>
      <c r="AY275" s="4"/>
      <c r="AZ275" s="4"/>
      <c r="BA275" s="4"/>
      <c r="BB275" s="4"/>
      <c r="BC275" s="4"/>
    </row>
    <row r="276" spans="1:55">
      <c r="AQ276" s="4"/>
      <c r="AR276" s="4"/>
      <c r="AS276" s="4"/>
      <c r="AT276" s="4"/>
      <c r="AU276" s="4"/>
      <c r="AV276" s="4"/>
      <c r="AW276" s="4"/>
      <c r="AX276" s="4"/>
      <c r="AY276" s="4"/>
      <c r="AZ276" s="4"/>
      <c r="BA276" s="4"/>
      <c r="BB276" s="4"/>
      <c r="BC276" s="4"/>
    </row>
    <row r="277" spans="1:55">
      <c r="AQ277" s="4"/>
      <c r="AR277" s="4"/>
      <c r="AS277" s="4"/>
      <c r="AT277" s="4"/>
      <c r="AU277" s="4"/>
      <c r="AV277" s="4"/>
      <c r="AW277" s="4"/>
      <c r="AX277" s="4"/>
      <c r="AY277" s="4"/>
      <c r="AZ277" s="4"/>
      <c r="BA277" s="4"/>
      <c r="BB277" s="4"/>
      <c r="BC277" s="4"/>
    </row>
    <row r="278" spans="1:55">
      <c r="AQ278" s="4"/>
      <c r="AR278" s="4"/>
      <c r="AS278" s="4"/>
      <c r="AT278" s="4"/>
      <c r="AU278" s="4"/>
      <c r="AV278" s="4"/>
      <c r="AW278" s="4"/>
      <c r="AX278" s="4"/>
      <c r="AY278" s="4"/>
      <c r="AZ278" s="4"/>
      <c r="BA278" s="4"/>
      <c r="BB278" s="4"/>
      <c r="BC278" s="4"/>
    </row>
    <row r="279" spans="1:55">
      <c r="AQ279" s="4"/>
      <c r="AR279" s="4"/>
      <c r="AS279" s="4"/>
      <c r="AT279" s="4"/>
      <c r="AU279" s="4"/>
      <c r="AV279" s="4"/>
      <c r="AW279" s="4"/>
      <c r="AX279" s="4"/>
      <c r="AY279" s="4"/>
      <c r="AZ279" s="4"/>
      <c r="BA279" s="4"/>
      <c r="BB279" s="4"/>
      <c r="BC279" s="4"/>
    </row>
    <row r="280" spans="1:55">
      <c r="AQ280" s="4"/>
      <c r="AR280" s="4"/>
      <c r="AS280" s="4"/>
      <c r="AT280" s="4"/>
      <c r="AU280" s="4"/>
      <c r="AV280" s="4"/>
      <c r="AW280" s="4"/>
      <c r="AX280" s="4"/>
      <c r="AY280" s="4"/>
      <c r="AZ280" s="4"/>
      <c r="BA280" s="4"/>
      <c r="BB280" s="4"/>
      <c r="BC280" s="4"/>
    </row>
  </sheetData>
  <pageMargins left="0.7" right="0.7" top="0.78740157499999996" bottom="0.78740157499999996" header="0.3" footer="0.3"/>
  <pageSetup paperSize="9" orientation="landscape" r:id="rId1"/>
  <rowBreaks count="1" manualBreakCount="1">
    <brk id="232" min="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W24"/>
  <sheetViews>
    <sheetView zoomScale="90" zoomScaleNormal="90" workbookViewId="0"/>
  </sheetViews>
  <sheetFormatPr baseColWidth="10" defaultColWidth="7.125" defaultRowHeight="12.75"/>
  <cols>
    <col min="1" max="16384" width="7.125" style="16"/>
  </cols>
  <sheetData>
    <row r="1" spans="1:49" ht="20.25">
      <c r="A1" s="778" t="s">
        <v>86</v>
      </c>
    </row>
    <row r="7" spans="1:49" ht="18">
      <c r="AT7" s="1077" t="s">
        <v>959</v>
      </c>
      <c r="AU7" s="1078"/>
      <c r="AV7" s="1078"/>
      <c r="AW7" s="1078"/>
    </row>
    <row r="24" spans="28:28" ht="25.5">
      <c r="AB24" s="779"/>
    </row>
  </sheetData>
  <sheetProtection sheet="1" objects="1" scenarios="1"/>
  <printOptions horizontalCentered="1" verticalCentered="1"/>
  <pageMargins left="0.39370078740157483" right="0.39370078740157483" top="0.39370078740157483" bottom="0.39370078740157483" header="0.19685039370078741" footer="0.19685039370078741"/>
  <pageSetup paperSize="9" scale="34" orientation="landscape" verticalDpi="60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C46"/>
  <sheetViews>
    <sheetView topLeftCell="B1" zoomScale="90" zoomScaleNormal="90" workbookViewId="0">
      <selection activeCell="B9" sqref="B9:C9"/>
    </sheetView>
  </sheetViews>
  <sheetFormatPr baseColWidth="10" defaultColWidth="8.125" defaultRowHeight="14.25" customHeight="1"/>
  <cols>
    <col min="1" max="1" width="7.125" style="311" customWidth="1"/>
    <col min="2" max="2" width="52.25" style="311" customWidth="1"/>
    <col min="3" max="3" width="1" style="311" customWidth="1"/>
    <col min="4" max="4" width="29.375" style="311" customWidth="1"/>
    <col min="5" max="5" width="34.75" style="311" customWidth="1"/>
    <col min="6" max="7" width="8.125" style="311"/>
    <col min="8" max="8" width="13.125" style="311" bestFit="1" customWidth="1"/>
    <col min="9" max="9" width="9.5" style="311" customWidth="1"/>
    <col min="10" max="16384" width="8.125" style="311"/>
  </cols>
  <sheetData>
    <row r="1" spans="1:29" ht="15.75">
      <c r="A1" s="16"/>
      <c r="B1" s="777" t="s">
        <v>668</v>
      </c>
      <c r="C1" s="16"/>
      <c r="D1" s="16"/>
      <c r="E1" s="16"/>
      <c r="F1" s="16"/>
      <c r="G1" s="16"/>
      <c r="H1" s="16"/>
      <c r="I1" s="16"/>
      <c r="J1" s="16"/>
      <c r="K1" s="16"/>
      <c r="L1" s="16"/>
      <c r="M1" s="16"/>
      <c r="N1" s="16"/>
      <c r="O1" s="16"/>
      <c r="P1" s="16"/>
      <c r="Q1" s="16"/>
      <c r="R1" s="16"/>
      <c r="S1" s="16"/>
      <c r="T1" s="16"/>
    </row>
    <row r="2" spans="1:29" ht="18.75" thickBot="1">
      <c r="A2" s="16"/>
      <c r="B2" s="16"/>
      <c r="C2" s="16"/>
      <c r="D2" s="16"/>
      <c r="E2" s="16"/>
      <c r="F2" s="16"/>
      <c r="G2" s="16"/>
      <c r="H2" s="16"/>
      <c r="I2" s="16"/>
      <c r="J2" s="16"/>
      <c r="K2" s="16"/>
      <c r="L2" s="16"/>
      <c r="M2" s="16"/>
      <c r="N2" s="16"/>
      <c r="O2" s="16"/>
      <c r="P2" s="16"/>
      <c r="Q2" s="16"/>
      <c r="R2" s="16"/>
      <c r="S2" s="16"/>
      <c r="T2" s="16"/>
      <c r="AC2" s="1058" t="s">
        <v>960</v>
      </c>
    </row>
    <row r="3" spans="1:29" ht="16.149999999999999" customHeight="1">
      <c r="A3" s="16"/>
      <c r="B3" s="1217" t="s">
        <v>670</v>
      </c>
      <c r="C3" s="1218"/>
      <c r="D3" s="1218"/>
      <c r="E3" s="1259"/>
      <c r="F3" s="16"/>
      <c r="G3" s="16"/>
      <c r="H3" s="16"/>
      <c r="I3" s="16"/>
      <c r="J3" s="16"/>
      <c r="K3" s="16"/>
      <c r="L3" s="16"/>
      <c r="M3" s="16"/>
      <c r="N3" s="16"/>
      <c r="O3" s="16"/>
      <c r="P3" s="16"/>
      <c r="Q3" s="16"/>
      <c r="R3" s="16"/>
      <c r="S3" s="16"/>
      <c r="T3" s="16"/>
    </row>
    <row r="4" spans="1:29" ht="16.149999999999999" customHeight="1" thickBot="1">
      <c r="A4" s="16"/>
      <c r="B4" s="1219"/>
      <c r="C4" s="1220"/>
      <c r="D4" s="1220"/>
      <c r="E4" s="1260"/>
      <c r="F4" s="16"/>
      <c r="G4" s="16"/>
      <c r="H4" s="16"/>
      <c r="I4" s="16"/>
      <c r="J4" s="16"/>
      <c r="K4" s="16"/>
      <c r="L4" s="16"/>
      <c r="M4" s="16"/>
      <c r="N4" s="16"/>
      <c r="O4" s="16"/>
      <c r="P4" s="16"/>
      <c r="Q4" s="16"/>
      <c r="R4" s="16"/>
      <c r="S4" s="16"/>
      <c r="T4" s="16"/>
    </row>
    <row r="5" spans="1:29">
      <c r="A5" s="16"/>
      <c r="B5" s="1255" t="s">
        <v>57</v>
      </c>
      <c r="C5" s="1256"/>
      <c r="D5" s="1223" t="s">
        <v>669</v>
      </c>
      <c r="E5" s="1251" t="s">
        <v>671</v>
      </c>
      <c r="F5" s="16"/>
      <c r="G5" s="16"/>
      <c r="H5" s="16"/>
      <c r="I5" s="16"/>
      <c r="J5" s="16"/>
      <c r="K5" s="16"/>
      <c r="L5" s="16"/>
      <c r="M5" s="16"/>
      <c r="N5" s="16"/>
      <c r="O5" s="16"/>
      <c r="P5" s="16"/>
      <c r="Q5" s="16"/>
      <c r="R5" s="16"/>
      <c r="S5" s="16"/>
      <c r="T5" s="16"/>
    </row>
    <row r="6" spans="1:29" ht="13.9" customHeight="1" thickBot="1">
      <c r="A6" s="16"/>
      <c r="B6" s="1257"/>
      <c r="C6" s="1258"/>
      <c r="D6" s="1224"/>
      <c r="E6" s="1252"/>
      <c r="F6" s="16"/>
      <c r="G6" s="16"/>
      <c r="H6" s="16"/>
      <c r="I6" s="16"/>
      <c r="J6" s="16"/>
      <c r="K6" s="16"/>
      <c r="L6" s="16"/>
      <c r="M6" s="16"/>
      <c r="N6" s="16"/>
      <c r="O6" s="16"/>
      <c r="P6" s="16"/>
      <c r="Q6" s="16"/>
      <c r="R6" s="16"/>
      <c r="S6" s="16"/>
      <c r="T6" s="16"/>
    </row>
    <row r="7" spans="1:29" ht="31.9" customHeight="1" thickBot="1">
      <c r="A7" s="16"/>
      <c r="B7" s="1276" t="s">
        <v>28</v>
      </c>
      <c r="C7" s="1277"/>
      <c r="D7" s="1277"/>
      <c r="E7" s="1278"/>
      <c r="F7" s="16"/>
      <c r="G7" s="16"/>
      <c r="H7" s="16"/>
      <c r="I7" s="16"/>
      <c r="J7" s="16"/>
      <c r="K7" s="16"/>
      <c r="L7" s="16"/>
      <c r="M7" s="16"/>
      <c r="N7" s="16"/>
      <c r="O7" s="16"/>
      <c r="P7" s="16"/>
      <c r="Q7" s="16"/>
      <c r="R7" s="16"/>
      <c r="S7" s="16"/>
      <c r="T7" s="16"/>
    </row>
    <row r="8" spans="1:29">
      <c r="A8" s="16"/>
      <c r="B8" s="1253" t="s">
        <v>619</v>
      </c>
      <c r="C8" s="1254"/>
      <c r="D8" s="961">
        <f>'Ergebnis CCF'!I8</f>
        <v>0</v>
      </c>
      <c r="E8" s="964">
        <f>D8*$D$44</f>
        <v>0</v>
      </c>
      <c r="F8" s="16"/>
      <c r="G8" s="16"/>
      <c r="H8" s="16"/>
      <c r="I8" s="16"/>
      <c r="J8" s="16"/>
      <c r="K8" s="16"/>
      <c r="L8" s="16"/>
      <c r="M8" s="16"/>
      <c r="N8" s="16"/>
      <c r="O8" s="16"/>
      <c r="P8" s="16"/>
      <c r="Q8" s="16"/>
      <c r="R8" s="16"/>
      <c r="S8" s="16"/>
      <c r="T8" s="16"/>
    </row>
    <row r="9" spans="1:29">
      <c r="A9" s="16"/>
      <c r="B9" s="1196" t="s">
        <v>624</v>
      </c>
      <c r="C9" s="1197"/>
      <c r="D9" s="962">
        <f>'Ergebnis CCF'!I13</f>
        <v>0</v>
      </c>
      <c r="E9" s="965">
        <f t="shared" ref="E9:E10" si="0">D9*$D$44</f>
        <v>0</v>
      </c>
      <c r="F9" s="16"/>
      <c r="G9" s="16"/>
      <c r="H9" s="16"/>
      <c r="I9" s="16"/>
      <c r="J9" s="16"/>
      <c r="K9" s="16"/>
      <c r="L9" s="16"/>
      <c r="M9" s="16"/>
      <c r="N9" s="16"/>
      <c r="O9" s="16"/>
      <c r="P9" s="16"/>
      <c r="Q9" s="16"/>
      <c r="R9" s="16"/>
      <c r="S9" s="16"/>
      <c r="T9" s="16"/>
    </row>
    <row r="10" spans="1:29">
      <c r="A10" s="16"/>
      <c r="B10" s="1196" t="s">
        <v>627</v>
      </c>
      <c r="C10" s="1197"/>
      <c r="D10" s="962">
        <f>'Ergebnis CCF'!I14</f>
        <v>0</v>
      </c>
      <c r="E10" s="965">
        <f t="shared" si="0"/>
        <v>0</v>
      </c>
      <c r="F10" s="16"/>
      <c r="G10" s="16"/>
      <c r="H10" s="16"/>
      <c r="I10" s="16"/>
      <c r="J10" s="16"/>
      <c r="K10" s="16"/>
      <c r="L10" s="16"/>
      <c r="M10" s="16"/>
      <c r="N10" s="16"/>
      <c r="O10" s="16"/>
      <c r="P10" s="16"/>
      <c r="Q10" s="16"/>
      <c r="R10" s="16"/>
      <c r="S10" s="16"/>
      <c r="T10" s="16"/>
    </row>
    <row r="11" spans="1:29" ht="16.149999999999999" customHeight="1" thickBot="1">
      <c r="A11" s="16"/>
      <c r="B11" s="1245" t="s">
        <v>58</v>
      </c>
      <c r="C11" s="1246"/>
      <c r="D11" s="963">
        <f>SUM(D8:D10)</f>
        <v>0</v>
      </c>
      <c r="E11" s="966">
        <f>SUM(E8:E10)</f>
        <v>0</v>
      </c>
      <c r="F11" s="16"/>
      <c r="G11" s="16"/>
      <c r="H11" s="16"/>
      <c r="I11" s="16"/>
      <c r="J11" s="16"/>
      <c r="K11" s="16"/>
      <c r="L11" s="16"/>
      <c r="M11" s="16"/>
      <c r="N11" s="16"/>
      <c r="O11" s="16"/>
      <c r="P11" s="16"/>
      <c r="Q11" s="16"/>
      <c r="R11" s="16"/>
      <c r="S11" s="16"/>
      <c r="T11" s="16"/>
    </row>
    <row r="12" spans="1:29" ht="31.9" customHeight="1" thickBot="1">
      <c r="A12" s="16"/>
      <c r="B12" s="1279" t="s">
        <v>30</v>
      </c>
      <c r="C12" s="1280"/>
      <c r="D12" s="1280"/>
      <c r="E12" s="1281"/>
      <c r="F12" s="16"/>
      <c r="G12" s="16"/>
      <c r="H12" s="16"/>
      <c r="I12" s="16"/>
      <c r="J12" s="16"/>
      <c r="K12" s="16"/>
      <c r="L12" s="16"/>
      <c r="M12" s="16"/>
      <c r="N12" s="16"/>
      <c r="O12" s="16"/>
      <c r="P12" s="16"/>
      <c r="Q12" s="16"/>
      <c r="R12" s="16"/>
      <c r="S12" s="16"/>
      <c r="T12" s="16"/>
    </row>
    <row r="13" spans="1:29">
      <c r="A13" s="16"/>
      <c r="B13" s="1289" t="s">
        <v>592</v>
      </c>
      <c r="C13" s="1290"/>
      <c r="D13" s="958">
        <f>'Ergebnis CCF'!I17</f>
        <v>0</v>
      </c>
      <c r="E13" s="967">
        <f>D13*$D$44</f>
        <v>0</v>
      </c>
      <c r="F13" s="16"/>
      <c r="G13" s="16"/>
      <c r="H13" s="16"/>
      <c r="I13" s="16"/>
      <c r="J13" s="16"/>
      <c r="K13" s="16"/>
      <c r="L13" s="16"/>
      <c r="M13" s="16"/>
      <c r="N13" s="16"/>
      <c r="O13" s="16"/>
      <c r="P13" s="16"/>
      <c r="Q13" s="16"/>
      <c r="R13" s="16"/>
      <c r="S13" s="16"/>
      <c r="T13" s="16"/>
    </row>
    <row r="14" spans="1:29">
      <c r="A14" s="16"/>
      <c r="B14" s="1211" t="s">
        <v>591</v>
      </c>
      <c r="C14" s="1212"/>
      <c r="D14" s="799">
        <f>'Ergebnis CCF'!I21</f>
        <v>0</v>
      </c>
      <c r="E14" s="967">
        <f>D14*$D$44</f>
        <v>0</v>
      </c>
      <c r="F14" s="16"/>
      <c r="G14" s="16"/>
      <c r="H14" s="16"/>
      <c r="I14" s="16"/>
      <c r="J14" s="16"/>
      <c r="K14" s="16"/>
      <c r="L14" s="16"/>
      <c r="M14" s="16"/>
      <c r="N14" s="16"/>
      <c r="O14" s="16"/>
      <c r="P14" s="16"/>
      <c r="Q14" s="16"/>
      <c r="R14" s="16"/>
      <c r="S14" s="16"/>
      <c r="T14" s="16"/>
    </row>
    <row r="15" spans="1:29" ht="16.149999999999999" customHeight="1" thickBot="1">
      <c r="A15" s="16"/>
      <c r="B15" s="1248" t="s">
        <v>59</v>
      </c>
      <c r="C15" s="1249"/>
      <c r="D15" s="955">
        <f>SUM(D13:D14)</f>
        <v>0</v>
      </c>
      <c r="E15" s="968">
        <f>SUM(E13:E14)</f>
        <v>0</v>
      </c>
      <c r="F15" s="16"/>
      <c r="G15" s="16"/>
      <c r="H15" s="16"/>
      <c r="I15" s="16"/>
      <c r="J15" s="16"/>
      <c r="K15" s="16"/>
      <c r="L15" s="16"/>
      <c r="M15" s="16"/>
      <c r="N15" s="16"/>
      <c r="O15" s="16"/>
      <c r="P15" s="16"/>
      <c r="Q15" s="16"/>
      <c r="R15" s="16"/>
      <c r="S15" s="16"/>
      <c r="T15" s="16"/>
    </row>
    <row r="16" spans="1:29" ht="31.9" customHeight="1" thickBot="1">
      <c r="A16" s="16"/>
      <c r="B16" s="1282" t="s">
        <v>32</v>
      </c>
      <c r="C16" s="1283"/>
      <c r="D16" s="1283"/>
      <c r="E16" s="1284"/>
      <c r="F16" s="16"/>
      <c r="G16" s="16"/>
      <c r="H16" s="16"/>
      <c r="I16" s="16"/>
      <c r="J16" s="16"/>
      <c r="K16" s="16"/>
      <c r="L16" s="16"/>
      <c r="M16" s="16"/>
      <c r="N16" s="16"/>
      <c r="O16" s="16"/>
      <c r="P16" s="16"/>
      <c r="Q16" s="16"/>
      <c r="R16" s="16"/>
      <c r="S16" s="16"/>
      <c r="T16" s="16"/>
    </row>
    <row r="17" spans="1:20">
      <c r="A17" s="16"/>
      <c r="B17" s="1287" t="s">
        <v>604</v>
      </c>
      <c r="C17" s="1288"/>
      <c r="D17" s="959">
        <f>'Ergebnis CCF'!I24</f>
        <v>0</v>
      </c>
      <c r="E17" s="969">
        <f>D17*$D$44</f>
        <v>0</v>
      </c>
      <c r="F17" s="16"/>
      <c r="G17" s="16"/>
      <c r="H17" s="16"/>
      <c r="I17" s="16"/>
      <c r="J17" s="16"/>
      <c r="K17" s="16"/>
      <c r="L17" s="16"/>
      <c r="M17" s="16"/>
      <c r="N17" s="16"/>
      <c r="O17" s="16"/>
      <c r="P17" s="16"/>
      <c r="Q17" s="16"/>
      <c r="R17" s="16"/>
      <c r="S17" s="16"/>
      <c r="T17" s="16"/>
    </row>
    <row r="18" spans="1:20">
      <c r="A18" s="16"/>
      <c r="B18" s="1196" t="s">
        <v>60</v>
      </c>
      <c r="C18" s="1197"/>
      <c r="D18" s="801">
        <f>'Ergebnis CCF'!I29</f>
        <v>0</v>
      </c>
      <c r="E18" s="969">
        <f t="shared" ref="E18:E31" si="1">D18*$D$44</f>
        <v>0</v>
      </c>
      <c r="F18" s="935"/>
      <c r="G18" s="16"/>
      <c r="H18" s="16"/>
      <c r="I18" s="16"/>
      <c r="J18" s="16"/>
      <c r="K18" s="16"/>
      <c r="L18" s="16"/>
      <c r="M18" s="16"/>
      <c r="N18" s="16"/>
      <c r="O18" s="16"/>
      <c r="P18" s="16"/>
      <c r="Q18" s="16"/>
      <c r="R18" s="16"/>
      <c r="S18" s="16"/>
      <c r="T18" s="16"/>
    </row>
    <row r="19" spans="1:20">
      <c r="A19" s="16"/>
      <c r="B19" s="1196" t="s">
        <v>596</v>
      </c>
      <c r="C19" s="1197"/>
      <c r="D19" s="801">
        <f>'Ergebnis CCF'!I30</f>
        <v>0</v>
      </c>
      <c r="E19" s="969">
        <f t="shared" si="1"/>
        <v>0</v>
      </c>
      <c r="F19" s="16"/>
      <c r="G19" s="16"/>
      <c r="H19" s="16"/>
      <c r="I19" s="16"/>
      <c r="J19" s="16"/>
      <c r="K19" s="16"/>
      <c r="L19" s="16"/>
      <c r="M19" s="16"/>
      <c r="N19" s="16"/>
      <c r="O19" s="16"/>
      <c r="P19" s="16"/>
      <c r="Q19" s="16"/>
      <c r="R19" s="16"/>
      <c r="S19" s="16"/>
      <c r="T19" s="16"/>
    </row>
    <row r="20" spans="1:20">
      <c r="A20" s="16"/>
      <c r="B20" s="1196" t="s">
        <v>63</v>
      </c>
      <c r="C20" s="1197"/>
      <c r="D20" s="801">
        <f>'Ergebnis CCF'!I40</f>
        <v>0</v>
      </c>
      <c r="E20" s="969">
        <f t="shared" si="1"/>
        <v>0</v>
      </c>
      <c r="F20" s="16"/>
      <c r="G20" s="16"/>
      <c r="H20" s="16"/>
      <c r="I20" s="16"/>
      <c r="J20" s="16"/>
      <c r="K20" s="16"/>
      <c r="L20" s="16"/>
      <c r="M20" s="16"/>
      <c r="N20" s="16"/>
      <c r="O20" s="16"/>
      <c r="P20" s="16"/>
      <c r="Q20" s="16"/>
      <c r="R20" s="16"/>
      <c r="S20" s="16"/>
      <c r="T20" s="16"/>
    </row>
    <row r="21" spans="1:20">
      <c r="A21" s="16"/>
      <c r="B21" s="1213" t="s">
        <v>605</v>
      </c>
      <c r="C21" s="1214"/>
      <c r="D21" s="801">
        <f>'Ergebnis CCF'!I41</f>
        <v>0</v>
      </c>
      <c r="E21" s="969">
        <f t="shared" si="1"/>
        <v>0</v>
      </c>
      <c r="F21" s="16"/>
      <c r="G21" s="16"/>
      <c r="H21" s="16"/>
      <c r="I21" s="16"/>
      <c r="J21" s="16"/>
      <c r="K21" s="16"/>
      <c r="L21" s="16"/>
      <c r="M21" s="16"/>
      <c r="N21" s="16"/>
      <c r="O21" s="16"/>
      <c r="P21" s="16"/>
      <c r="Q21" s="16"/>
      <c r="R21" s="16"/>
      <c r="S21" s="16"/>
      <c r="T21" s="16"/>
    </row>
    <row r="22" spans="1:20">
      <c r="A22" s="16"/>
      <c r="B22" s="1213" t="s">
        <v>626</v>
      </c>
      <c r="C22" s="1214"/>
      <c r="D22" s="801">
        <f>'Ergebnis CCF'!I45</f>
        <v>0</v>
      </c>
      <c r="E22" s="969">
        <f t="shared" si="1"/>
        <v>0</v>
      </c>
      <c r="F22" s="16"/>
      <c r="G22" s="16"/>
      <c r="H22" s="16"/>
      <c r="I22" s="16"/>
      <c r="J22" s="16"/>
      <c r="K22" s="16"/>
      <c r="L22" s="16"/>
      <c r="M22" s="16"/>
      <c r="N22" s="16"/>
      <c r="O22" s="16"/>
      <c r="P22" s="16"/>
      <c r="Q22" s="16"/>
      <c r="R22" s="16"/>
      <c r="S22" s="16"/>
      <c r="T22" s="16"/>
    </row>
    <row r="23" spans="1:20">
      <c r="A23" s="16"/>
      <c r="B23" s="1196" t="s">
        <v>657</v>
      </c>
      <c r="C23" s="1197"/>
      <c r="D23" s="801">
        <f>'Ergebnis CCF'!I52</f>
        <v>0</v>
      </c>
      <c r="E23" s="969">
        <f t="shared" si="1"/>
        <v>0</v>
      </c>
      <c r="F23" s="16"/>
      <c r="G23" s="16"/>
      <c r="H23" s="16"/>
      <c r="I23" s="16"/>
      <c r="J23" s="16"/>
      <c r="K23" s="16"/>
      <c r="L23" s="16"/>
      <c r="M23" s="16"/>
      <c r="N23" s="16"/>
      <c r="O23" s="16"/>
      <c r="P23" s="16"/>
      <c r="Q23" s="16"/>
      <c r="R23" s="16"/>
      <c r="S23" s="16"/>
      <c r="T23" s="16"/>
    </row>
    <row r="24" spans="1:20">
      <c r="A24" s="16"/>
      <c r="B24" s="1196" t="s">
        <v>67</v>
      </c>
      <c r="C24" s="1197"/>
      <c r="D24" s="801">
        <f>'Ergebnis CCF'!I53</f>
        <v>0</v>
      </c>
      <c r="E24" s="969">
        <f t="shared" si="1"/>
        <v>0</v>
      </c>
      <c r="F24" s="16"/>
      <c r="G24" s="16"/>
      <c r="H24" s="16"/>
      <c r="I24" s="16"/>
      <c r="J24" s="16"/>
      <c r="K24" s="16"/>
      <c r="L24" s="16"/>
      <c r="M24" s="16"/>
      <c r="N24" s="16"/>
      <c r="O24" s="16"/>
      <c r="P24" s="16"/>
      <c r="Q24" s="16"/>
      <c r="R24" s="16"/>
      <c r="S24" s="16"/>
      <c r="T24" s="16"/>
    </row>
    <row r="25" spans="1:20">
      <c r="A25" s="16"/>
      <c r="B25" s="1196" t="s">
        <v>68</v>
      </c>
      <c r="C25" s="1197"/>
      <c r="D25" s="801">
        <f>'Ergebnis CCF'!I54</f>
        <v>0</v>
      </c>
      <c r="E25" s="969">
        <f t="shared" si="1"/>
        <v>0</v>
      </c>
      <c r="F25" s="16"/>
      <c r="G25" s="16"/>
      <c r="H25" s="16"/>
      <c r="I25" s="16"/>
      <c r="J25" s="16"/>
      <c r="K25" s="16"/>
      <c r="L25" s="16"/>
      <c r="M25" s="16"/>
      <c r="N25" s="16"/>
      <c r="O25" s="16"/>
      <c r="P25" s="16"/>
      <c r="Q25" s="16"/>
      <c r="R25" s="16"/>
      <c r="S25" s="16"/>
      <c r="T25" s="16"/>
    </row>
    <row r="26" spans="1:20">
      <c r="A26" s="16"/>
      <c r="B26" s="1196" t="s">
        <v>69</v>
      </c>
      <c r="C26" s="1197"/>
      <c r="D26" s="801">
        <f>'Ergebnis CCF'!I55</f>
        <v>0</v>
      </c>
      <c r="E26" s="969">
        <f t="shared" si="1"/>
        <v>0</v>
      </c>
      <c r="F26" s="16"/>
      <c r="G26" s="16"/>
      <c r="H26" s="16"/>
      <c r="I26" s="16"/>
      <c r="J26" s="16"/>
      <c r="K26" s="16"/>
      <c r="L26" s="16"/>
      <c r="M26" s="16"/>
      <c r="N26" s="16"/>
      <c r="O26" s="16"/>
      <c r="P26" s="16"/>
      <c r="Q26" s="16"/>
      <c r="R26" s="16"/>
      <c r="S26" s="16"/>
      <c r="T26" s="16"/>
    </row>
    <row r="27" spans="1:20">
      <c r="A27" s="16"/>
      <c r="B27" s="1196" t="s">
        <v>70</v>
      </c>
      <c r="C27" s="1197"/>
      <c r="D27" s="801">
        <f>'Ergebnis CCF'!I56</f>
        <v>0</v>
      </c>
      <c r="E27" s="969">
        <f t="shared" si="1"/>
        <v>0</v>
      </c>
      <c r="F27" s="16"/>
      <c r="G27" s="16"/>
      <c r="H27" s="16"/>
      <c r="I27" s="16"/>
      <c r="J27" s="16"/>
      <c r="K27" s="16"/>
      <c r="L27" s="16"/>
      <c r="M27" s="16"/>
      <c r="N27" s="16"/>
      <c r="O27" s="16"/>
      <c r="P27" s="16"/>
      <c r="Q27" s="16"/>
      <c r="R27" s="16"/>
      <c r="S27" s="16"/>
      <c r="T27" s="16"/>
    </row>
    <row r="28" spans="1:20" ht="13.9" customHeight="1">
      <c r="A28" s="16"/>
      <c r="B28" s="1198" t="s">
        <v>71</v>
      </c>
      <c r="C28" s="1199"/>
      <c r="D28" s="801">
        <f>'Ergebnis CCF'!I57</f>
        <v>0</v>
      </c>
      <c r="E28" s="969">
        <f t="shared" si="1"/>
        <v>0</v>
      </c>
      <c r="F28" s="16"/>
      <c r="G28" s="16"/>
      <c r="H28" s="16"/>
      <c r="I28" s="16"/>
      <c r="J28" s="16"/>
      <c r="K28" s="16"/>
      <c r="L28" s="16"/>
      <c r="M28" s="16"/>
      <c r="N28" s="16"/>
      <c r="O28" s="16"/>
      <c r="P28" s="16"/>
      <c r="Q28" s="16"/>
      <c r="R28" s="16"/>
      <c r="S28" s="16"/>
      <c r="T28" s="16"/>
    </row>
    <row r="29" spans="1:20" ht="13.9" customHeight="1">
      <c r="A29" s="16"/>
      <c r="B29" s="1196" t="s">
        <v>72</v>
      </c>
      <c r="C29" s="1197"/>
      <c r="D29" s="801">
        <f>'Ergebnis CCF'!I58</f>
        <v>0</v>
      </c>
      <c r="E29" s="969">
        <f t="shared" si="1"/>
        <v>0</v>
      </c>
      <c r="F29" s="16"/>
      <c r="G29" s="16"/>
      <c r="H29" s="16"/>
      <c r="I29" s="16"/>
      <c r="J29" s="16"/>
      <c r="K29" s="16"/>
      <c r="L29" s="16"/>
      <c r="M29" s="16"/>
      <c r="N29" s="16"/>
      <c r="O29" s="16"/>
      <c r="P29" s="16"/>
      <c r="Q29" s="16"/>
      <c r="R29" s="16"/>
      <c r="S29" s="16"/>
      <c r="T29" s="16"/>
    </row>
    <row r="30" spans="1:20">
      <c r="A30" s="16"/>
      <c r="B30" s="1196" t="s">
        <v>73</v>
      </c>
      <c r="C30" s="1197"/>
      <c r="D30" s="801">
        <f>'Ergebnis CCF'!I59</f>
        <v>0</v>
      </c>
      <c r="E30" s="969">
        <f t="shared" si="1"/>
        <v>0</v>
      </c>
      <c r="F30" s="16"/>
      <c r="G30" s="16"/>
      <c r="H30" s="16"/>
      <c r="I30" s="16"/>
      <c r="J30" s="16"/>
      <c r="K30" s="16"/>
      <c r="L30" s="16"/>
      <c r="M30" s="16"/>
      <c r="N30" s="16"/>
      <c r="O30" s="16"/>
      <c r="P30" s="16"/>
      <c r="Q30" s="16"/>
      <c r="R30" s="16"/>
      <c r="S30" s="16"/>
      <c r="T30" s="16"/>
    </row>
    <row r="31" spans="1:20">
      <c r="A31" s="16"/>
      <c r="B31" s="1196" t="s">
        <v>74</v>
      </c>
      <c r="C31" s="1197"/>
      <c r="D31" s="801">
        <f>'Ergebnis CCF'!I60</f>
        <v>0</v>
      </c>
      <c r="E31" s="969">
        <f t="shared" si="1"/>
        <v>0</v>
      </c>
      <c r="F31" s="16"/>
      <c r="G31" s="16"/>
      <c r="H31" s="16"/>
      <c r="I31" s="16"/>
      <c r="J31" s="16"/>
      <c r="K31" s="16"/>
      <c r="L31" s="16"/>
      <c r="M31" s="16"/>
      <c r="N31" s="16"/>
      <c r="O31" s="16"/>
      <c r="P31" s="16"/>
      <c r="Q31" s="16"/>
      <c r="R31" s="16"/>
      <c r="S31" s="16"/>
      <c r="T31" s="16"/>
    </row>
    <row r="32" spans="1:20" ht="16.149999999999999" customHeight="1" thickBot="1">
      <c r="A32" s="16"/>
      <c r="B32" s="1202" t="s">
        <v>75</v>
      </c>
      <c r="C32" s="1203"/>
      <c r="D32" s="142">
        <f>SUM(D17:D31)</f>
        <v>0</v>
      </c>
      <c r="E32" s="970">
        <f>SUM(E17:E31)</f>
        <v>0</v>
      </c>
      <c r="F32" s="16"/>
      <c r="G32" s="16"/>
      <c r="H32" s="16"/>
      <c r="I32" s="16"/>
      <c r="J32" s="16"/>
      <c r="K32" s="16"/>
      <c r="L32" s="16"/>
      <c r="M32" s="16"/>
      <c r="N32" s="16"/>
      <c r="O32" s="16"/>
      <c r="P32" s="16"/>
      <c r="Q32" s="16"/>
      <c r="R32" s="16"/>
      <c r="S32" s="16"/>
      <c r="T32" s="16"/>
    </row>
    <row r="33" spans="1:20" ht="24.75" customHeight="1" thickBot="1">
      <c r="A33" s="16"/>
      <c r="B33" s="1194" t="s">
        <v>76</v>
      </c>
      <c r="C33" s="1195"/>
      <c r="D33" s="678">
        <f>D11+D15+D32</f>
        <v>0</v>
      </c>
      <c r="E33" s="971">
        <f>E11+E15+E32</f>
        <v>0</v>
      </c>
      <c r="F33" s="16"/>
      <c r="G33" s="16"/>
      <c r="H33" s="16"/>
      <c r="I33" s="16"/>
      <c r="J33" s="16"/>
      <c r="K33" s="16"/>
      <c r="L33" s="16"/>
      <c r="M33" s="16"/>
      <c r="N33" s="16"/>
      <c r="O33" s="16"/>
      <c r="P33" s="16"/>
      <c r="Q33" s="16"/>
      <c r="R33" s="16"/>
      <c r="S33" s="16"/>
      <c r="T33" s="16"/>
    </row>
    <row r="34" spans="1:20" ht="15" thickBot="1">
      <c r="A34" s="16"/>
      <c r="B34" s="16"/>
      <c r="C34" s="16"/>
      <c r="D34" s="16"/>
      <c r="E34" s="16"/>
      <c r="F34" s="16"/>
      <c r="G34" s="16"/>
      <c r="H34" s="16"/>
      <c r="I34" s="16"/>
      <c r="J34" s="16"/>
      <c r="K34" s="16"/>
      <c r="L34" s="16"/>
      <c r="M34" s="16"/>
      <c r="N34" s="16"/>
      <c r="O34" s="16"/>
      <c r="P34" s="16"/>
      <c r="Q34" s="16"/>
      <c r="R34" s="16"/>
      <c r="S34" s="16"/>
      <c r="T34" s="16"/>
    </row>
    <row r="35" spans="1:20">
      <c r="A35" s="16"/>
      <c r="B35" s="1261" t="s">
        <v>34</v>
      </c>
      <c r="C35" s="1262"/>
      <c r="D35" s="1262"/>
      <c r="E35" s="1263"/>
      <c r="F35" s="16"/>
      <c r="G35" s="16"/>
      <c r="H35" s="16"/>
      <c r="I35" s="16"/>
      <c r="J35" s="16"/>
      <c r="K35" s="16"/>
      <c r="L35" s="16"/>
      <c r="M35" s="16"/>
      <c r="N35" s="16"/>
      <c r="O35" s="16"/>
      <c r="P35" s="16"/>
      <c r="Q35" s="16"/>
      <c r="R35" s="16"/>
      <c r="S35" s="16"/>
      <c r="T35" s="16"/>
    </row>
    <row r="36" spans="1:20">
      <c r="A36" s="16"/>
      <c r="B36" s="1196" t="s">
        <v>628</v>
      </c>
      <c r="C36" s="1197"/>
      <c r="D36" s="805">
        <f>'Ergebnis CCF'!I65</f>
        <v>0</v>
      </c>
      <c r="E36" s="972">
        <f>D36*$D$44</f>
        <v>0</v>
      </c>
      <c r="F36" s="16"/>
      <c r="G36" s="16"/>
      <c r="H36" s="16"/>
      <c r="I36" s="16"/>
      <c r="J36" s="16"/>
      <c r="K36" s="16"/>
      <c r="L36" s="16"/>
      <c r="M36" s="16"/>
      <c r="N36" s="16"/>
      <c r="O36" s="16"/>
      <c r="P36" s="16"/>
      <c r="Q36" s="16"/>
      <c r="R36" s="16"/>
      <c r="S36" s="16"/>
      <c r="T36" s="16"/>
    </row>
    <row r="37" spans="1:20">
      <c r="A37" s="16"/>
      <c r="B37" s="1196" t="s">
        <v>609</v>
      </c>
      <c r="C37" s="1197"/>
      <c r="D37" s="805">
        <f>'Ergebnis CCF'!I66</f>
        <v>0</v>
      </c>
      <c r="E37" s="972">
        <f>D37*$D$44</f>
        <v>0</v>
      </c>
      <c r="F37" s="16"/>
      <c r="G37" s="16"/>
      <c r="H37" s="16"/>
      <c r="I37" s="16"/>
      <c r="J37" s="16"/>
      <c r="K37" s="16"/>
      <c r="L37" s="16"/>
      <c r="M37" s="16"/>
      <c r="N37" s="16"/>
      <c r="O37" s="16"/>
      <c r="P37" s="16"/>
      <c r="Q37" s="16"/>
      <c r="R37" s="16"/>
      <c r="S37" s="16"/>
      <c r="T37" s="16"/>
    </row>
    <row r="38" spans="1:20" ht="26.25" customHeight="1" thickBot="1">
      <c r="A38" s="16"/>
      <c r="B38" s="1285"/>
      <c r="C38" s="1286"/>
      <c r="D38" s="528">
        <f>SUM(D36:D37)</f>
        <v>0</v>
      </c>
      <c r="E38" s="973">
        <f>SUM(E36:E37)</f>
        <v>0</v>
      </c>
      <c r="F38" s="16"/>
      <c r="G38" s="16"/>
      <c r="H38" s="16"/>
      <c r="I38" s="16"/>
      <c r="J38" s="16"/>
      <c r="K38" s="16"/>
      <c r="L38" s="16"/>
      <c r="M38" s="16"/>
      <c r="N38" s="16"/>
      <c r="O38" s="16"/>
      <c r="P38" s="16"/>
      <c r="Q38" s="16"/>
      <c r="R38" s="16"/>
      <c r="S38" s="16"/>
      <c r="T38" s="16"/>
    </row>
    <row r="39" spans="1:20">
      <c r="A39" s="16"/>
      <c r="B39" s="16"/>
      <c r="C39" s="16"/>
      <c r="D39" s="16"/>
      <c r="E39" s="16"/>
      <c r="F39" s="16"/>
      <c r="G39" s="16"/>
      <c r="H39" s="16"/>
      <c r="I39" s="16"/>
      <c r="J39" s="16"/>
      <c r="K39" s="16"/>
      <c r="L39" s="16"/>
      <c r="M39" s="16"/>
      <c r="N39" s="16"/>
      <c r="O39" s="16"/>
      <c r="P39" s="16"/>
      <c r="Q39" s="16"/>
      <c r="R39" s="16"/>
      <c r="S39" s="16"/>
      <c r="T39" s="16"/>
    </row>
    <row r="40" spans="1:20" ht="14.25" customHeight="1" thickBot="1"/>
    <row r="41" spans="1:20" ht="14.25" customHeight="1">
      <c r="B41" s="1264" t="s">
        <v>672</v>
      </c>
      <c r="C41" s="1265"/>
      <c r="D41" s="1265"/>
      <c r="E41" s="1266"/>
    </row>
    <row r="42" spans="1:20" ht="14.25" customHeight="1">
      <c r="B42" s="1267"/>
      <c r="C42" s="1268"/>
      <c r="D42" s="1268"/>
      <c r="E42" s="1269"/>
    </row>
    <row r="43" spans="1:20" ht="31.15" customHeight="1">
      <c r="B43" s="1267"/>
      <c r="C43" s="1268"/>
      <c r="D43" s="1268"/>
      <c r="E43" s="1269"/>
    </row>
    <row r="44" spans="1:20" ht="14.25" customHeight="1">
      <c r="B44" s="960" t="s">
        <v>674</v>
      </c>
      <c r="C44" s="1023"/>
      <c r="D44" s="1022">
        <v>201</v>
      </c>
      <c r="E44" s="1021" t="s">
        <v>458</v>
      </c>
    </row>
    <row r="45" spans="1:20" ht="31.15" customHeight="1">
      <c r="B45" s="1270" t="s">
        <v>673</v>
      </c>
      <c r="C45" s="1271"/>
      <c r="D45" s="1271"/>
      <c r="E45" s="1272"/>
    </row>
    <row r="46" spans="1:20" ht="27.6" customHeight="1" thickBot="1">
      <c r="B46" s="1273"/>
      <c r="C46" s="1274"/>
      <c r="D46" s="1274"/>
      <c r="E46" s="1275"/>
    </row>
  </sheetData>
  <sheetProtection sheet="1" objects="1" scenarios="1"/>
  <mergeCells count="37">
    <mergeCell ref="B41:E43"/>
    <mergeCell ref="B45:E46"/>
    <mergeCell ref="B7:E7"/>
    <mergeCell ref="B12:E12"/>
    <mergeCell ref="B16:E16"/>
    <mergeCell ref="B37:C37"/>
    <mergeCell ref="B38:C38"/>
    <mergeCell ref="B21:C21"/>
    <mergeCell ref="B17:C17"/>
    <mergeCell ref="B18:C18"/>
    <mergeCell ref="B19:C19"/>
    <mergeCell ref="B13:C13"/>
    <mergeCell ref="B14:C14"/>
    <mergeCell ref="B15:C15"/>
    <mergeCell ref="B9:C9"/>
    <mergeCell ref="B10:C10"/>
    <mergeCell ref="B3:E4"/>
    <mergeCell ref="B35:E35"/>
    <mergeCell ref="B32:C32"/>
    <mergeCell ref="B33:C33"/>
    <mergeCell ref="B36:C36"/>
    <mergeCell ref="B26:C26"/>
    <mergeCell ref="B27:C27"/>
    <mergeCell ref="B28:C28"/>
    <mergeCell ref="B29:C29"/>
    <mergeCell ref="B30:C30"/>
    <mergeCell ref="B31:C31"/>
    <mergeCell ref="B23:C23"/>
    <mergeCell ref="B24:C24"/>
    <mergeCell ref="B25:C25"/>
    <mergeCell ref="B22:C22"/>
    <mergeCell ref="B20:C20"/>
    <mergeCell ref="B11:C11"/>
    <mergeCell ref="E5:E6"/>
    <mergeCell ref="B8:C8"/>
    <mergeCell ref="D5:D6"/>
    <mergeCell ref="B5:C6"/>
  </mergeCells>
  <printOptions horizontalCentered="1"/>
  <pageMargins left="0.39370078740157483" right="0.39370078740157483" top="0.39370078740157483" bottom="0.59055118110236227" header="0.19685039370078741" footer="0.19685039370078741"/>
  <pageSetup paperSize="9" scale="63" orientation="portrait" verticalDpi="60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S67"/>
  <sheetViews>
    <sheetView showGridLines="0" topLeftCell="B3" zoomScale="90" zoomScaleNormal="90" workbookViewId="0">
      <selection activeCell="F11" sqref="F11"/>
    </sheetView>
  </sheetViews>
  <sheetFormatPr baseColWidth="10" defaultColWidth="8.125" defaultRowHeight="14.25" customHeight="1" outlineLevelCol="1"/>
  <cols>
    <col min="1" max="1" width="3.625" style="311" customWidth="1"/>
    <col min="2" max="2" width="9.125" style="311" customWidth="1"/>
    <col min="3" max="3" width="4.25" style="311" customWidth="1"/>
    <col min="4" max="4" width="14.25" style="311" customWidth="1"/>
    <col min="5" max="5" width="22.5" style="311" customWidth="1"/>
    <col min="6" max="6" width="15.125" style="311" customWidth="1"/>
    <col min="7" max="7" width="11.375" style="311" customWidth="1"/>
    <col min="8" max="8" width="25" style="311" hidden="1" customWidth="1" outlineLevel="1"/>
    <col min="9" max="9" width="27.875" style="311" hidden="1" customWidth="1" outlineLevel="1"/>
    <col min="10" max="10" width="27" style="311" hidden="1" customWidth="1" outlineLevel="1"/>
    <col min="11" max="11" width="19.125" style="311" customWidth="1" collapsed="1"/>
    <col min="12" max="12" width="18.625" style="311" customWidth="1"/>
    <col min="13" max="13" width="18.5" style="311" customWidth="1"/>
    <col min="14" max="14" width="18.25" style="311" customWidth="1"/>
    <col min="15" max="15" width="19.5" style="311" customWidth="1"/>
    <col min="16" max="16" width="18.625" style="311" customWidth="1"/>
    <col min="17" max="17" width="15.25" style="311" customWidth="1"/>
    <col min="18" max="18" width="8.625" style="311" customWidth="1"/>
    <col min="19" max="19" width="3.625" style="311" customWidth="1"/>
    <col min="20" max="16384" width="8.125" style="311"/>
  </cols>
  <sheetData>
    <row r="1" spans="1:19" ht="20.100000000000001" customHeight="1">
      <c r="A1" s="151"/>
      <c r="B1" s="338"/>
      <c r="C1" s="338"/>
      <c r="D1" s="338"/>
      <c r="E1" s="338"/>
      <c r="F1" s="338"/>
      <c r="G1" s="338"/>
      <c r="H1" s="338"/>
      <c r="I1" s="338"/>
      <c r="J1" s="338"/>
      <c r="K1" s="338"/>
      <c r="L1" s="338"/>
      <c r="M1" s="338"/>
      <c r="N1" s="338"/>
      <c r="O1" s="338"/>
      <c r="P1" s="338"/>
      <c r="Q1" s="338"/>
      <c r="R1" s="338"/>
      <c r="S1" s="338"/>
    </row>
    <row r="2" spans="1:19" ht="30" customHeight="1">
      <c r="A2" s="151"/>
      <c r="B2" s="339"/>
      <c r="C2" s="339"/>
      <c r="D2" s="339"/>
      <c r="E2" s="48"/>
      <c r="F2" s="48"/>
      <c r="G2" s="48"/>
      <c r="H2" s="48"/>
      <c r="I2" s="48"/>
      <c r="J2" s="689"/>
      <c r="K2" s="48"/>
      <c r="L2" s="48"/>
      <c r="M2" s="48"/>
      <c r="N2" s="339"/>
      <c r="O2" s="339"/>
      <c r="P2" s="339"/>
      <c r="Q2" s="339"/>
      <c r="R2" s="272">
        <f>Ref_Firma</f>
        <v>0</v>
      </c>
      <c r="S2" s="338"/>
    </row>
    <row r="3" spans="1:19" ht="23.25">
      <c r="A3" s="151"/>
      <c r="B3" s="339"/>
      <c r="C3" s="1291" t="s">
        <v>912</v>
      </c>
      <c r="D3" s="1291"/>
      <c r="E3" s="1291"/>
      <c r="F3" s="1291"/>
      <c r="G3" s="1291"/>
      <c r="H3" s="1291"/>
      <c r="I3" s="1291"/>
      <c r="J3" s="1291"/>
      <c r="K3" s="1291"/>
      <c r="L3" s="1291"/>
      <c r="M3" s="1291"/>
      <c r="N3" s="339"/>
      <c r="O3" s="339"/>
      <c r="P3" s="339"/>
      <c r="Q3" s="339"/>
      <c r="R3" s="272">
        <f>Ref_Berichtsjahr</f>
        <v>0</v>
      </c>
      <c r="S3" s="338"/>
    </row>
    <row r="4" spans="1:19" ht="23.25">
      <c r="A4" s="151"/>
      <c r="B4" s="339"/>
      <c r="C4" s="1296"/>
      <c r="D4" s="1296"/>
      <c r="E4" s="1296"/>
      <c r="F4" s="1296"/>
      <c r="G4" s="1296"/>
      <c r="H4" s="1296"/>
      <c r="I4" s="1296"/>
      <c r="J4" s="1296"/>
      <c r="K4" s="1296"/>
      <c r="L4" s="48"/>
      <c r="M4" s="48"/>
      <c r="N4" s="272"/>
      <c r="O4" s="339"/>
      <c r="P4" s="339"/>
      <c r="Q4" s="339"/>
      <c r="R4" s="339"/>
      <c r="S4" s="338"/>
    </row>
    <row r="5" spans="1:19" ht="23.25">
      <c r="A5" s="151"/>
      <c r="B5" s="48"/>
      <c r="C5" s="1297" t="s">
        <v>87</v>
      </c>
      <c r="D5" s="1297"/>
      <c r="E5" s="1297"/>
      <c r="F5" s="1297"/>
      <c r="G5" s="1297"/>
      <c r="H5" s="1297"/>
      <c r="I5" s="1297"/>
      <c r="J5" s="1297"/>
      <c r="K5" s="1297"/>
      <c r="L5" s="51"/>
      <c r="M5" s="51"/>
      <c r="N5" s="48"/>
      <c r="O5" s="339"/>
      <c r="P5" s="339"/>
      <c r="Q5" s="339"/>
      <c r="R5" s="339"/>
      <c r="S5" s="338"/>
    </row>
    <row r="6" spans="1:19" ht="23.25">
      <c r="A6" s="151"/>
      <c r="B6" s="48"/>
      <c r="C6" s="1291"/>
      <c r="D6" s="1291"/>
      <c r="E6" s="1291"/>
      <c r="F6" s="1291"/>
      <c r="G6" s="1291"/>
      <c r="H6" s="1291"/>
      <c r="I6" s="1291"/>
      <c r="J6" s="1291"/>
      <c r="K6" s="1291"/>
      <c r="L6" s="48"/>
      <c r="M6" s="48"/>
      <c r="N6" s="48"/>
      <c r="O6" s="339"/>
      <c r="P6" s="339"/>
      <c r="Q6" s="339"/>
      <c r="R6" s="339"/>
      <c r="S6" s="338"/>
    </row>
    <row r="7" spans="1:19" ht="24" thickBot="1">
      <c r="A7" s="151"/>
      <c r="B7" s="48"/>
      <c r="C7" s="1291"/>
      <c r="D7" s="1291"/>
      <c r="E7" s="1291"/>
      <c r="F7" s="1291"/>
      <c r="G7" s="1291"/>
      <c r="H7" s="1291"/>
      <c r="I7" s="1291"/>
      <c r="J7" s="1291"/>
      <c r="K7" s="1291"/>
      <c r="L7" s="48"/>
      <c r="M7" s="48"/>
      <c r="N7" s="48"/>
      <c r="O7" s="339"/>
      <c r="P7" s="339"/>
      <c r="Q7" s="339"/>
      <c r="R7" s="339"/>
      <c r="S7" s="338"/>
    </row>
    <row r="8" spans="1:19" ht="46.15" customHeight="1" thickBot="1">
      <c r="A8" s="151"/>
      <c r="B8" s="339"/>
      <c r="C8" s="771" t="s">
        <v>104</v>
      </c>
      <c r="D8" s="771"/>
      <c r="E8" s="771"/>
      <c r="F8" s="771"/>
      <c r="G8" s="771"/>
      <c r="H8" s="771"/>
      <c r="I8" s="771"/>
      <c r="J8" s="771"/>
      <c r="K8" s="1298" t="s">
        <v>105</v>
      </c>
      <c r="L8" s="1299"/>
      <c r="M8" s="1298" t="s">
        <v>106</v>
      </c>
      <c r="N8" s="1299"/>
      <c r="O8" s="547" t="s">
        <v>90</v>
      </c>
      <c r="P8" s="547" t="s">
        <v>91</v>
      </c>
      <c r="Q8" s="339"/>
      <c r="R8" s="339"/>
      <c r="S8" s="338"/>
    </row>
    <row r="9" spans="1:19" ht="15" thickBot="1">
      <c r="A9" s="151"/>
      <c r="B9" s="339"/>
      <c r="C9" s="339"/>
      <c r="D9" s="339"/>
      <c r="E9" s="339"/>
      <c r="F9" s="339"/>
      <c r="G9" s="339"/>
      <c r="H9" s="339"/>
      <c r="I9" s="339"/>
      <c r="J9" s="340"/>
      <c r="K9" s="341"/>
      <c r="L9" s="339"/>
      <c r="M9" s="342"/>
      <c r="N9" s="339"/>
      <c r="O9" s="14"/>
      <c r="P9" s="14"/>
      <c r="Q9" s="339"/>
      <c r="R9" s="339"/>
      <c r="S9" s="338"/>
    </row>
    <row r="10" spans="1:19" ht="36.6" customHeight="1" thickBot="1">
      <c r="A10" s="151"/>
      <c r="B10" s="339"/>
      <c r="C10" s="339"/>
      <c r="D10" s="275" t="s">
        <v>92</v>
      </c>
      <c r="E10" s="152" t="s">
        <v>107</v>
      </c>
      <c r="F10" s="152" t="s">
        <v>108</v>
      </c>
      <c r="G10" s="155" t="s">
        <v>109</v>
      </c>
      <c r="H10" s="275" t="s">
        <v>96</v>
      </c>
      <c r="I10" s="153" t="s">
        <v>97</v>
      </c>
      <c r="J10" s="155" t="s">
        <v>98</v>
      </c>
      <c r="K10" s="343" t="s">
        <v>28</v>
      </c>
      <c r="L10" s="344" t="s">
        <v>32</v>
      </c>
      <c r="M10" s="345" t="s">
        <v>28</v>
      </c>
      <c r="N10" s="344" t="s">
        <v>32</v>
      </c>
      <c r="O10" s="559" t="s">
        <v>34</v>
      </c>
      <c r="P10" s="560" t="s">
        <v>34</v>
      </c>
      <c r="Q10" s="339"/>
      <c r="R10" s="339"/>
      <c r="S10" s="338"/>
    </row>
    <row r="11" spans="1:19">
      <c r="A11" s="151"/>
      <c r="B11" s="339"/>
      <c r="C11" s="339"/>
      <c r="D11" s="294" t="s">
        <v>13</v>
      </c>
      <c r="E11" s="936" t="s">
        <v>99</v>
      </c>
      <c r="F11" s="937"/>
      <c r="G11" s="308">
        <f>IF($E11="",0,(IF(E11="Sonstiges","Individuell prüfen",VLOOKUP(E11,EF!$B:$F,2,FALSE))))</f>
        <v>0</v>
      </c>
      <c r="H11" s="938"/>
      <c r="I11" s="939"/>
      <c r="J11" s="940"/>
      <c r="K11" s="346">
        <f>IF($E11="",0,(IF($E11="Sonstiges","Individuell prüfen",VLOOKUP($E11,EF!$B:$F,3,FALSE))))</f>
        <v>0</v>
      </c>
      <c r="L11" s="620">
        <f>IF($E11="",0,(IF($E11="Sonstiges","Individuell prüfen",VLOOKUP($E11,EF!$B:$F,5,FALSE))))</f>
        <v>0</v>
      </c>
      <c r="M11" s="621">
        <f t="shared" ref="M11:M34" si="0">K11*F11</f>
        <v>0</v>
      </c>
      <c r="N11" s="622">
        <f t="shared" ref="N11:N34" si="1">L11*F11</f>
        <v>0</v>
      </c>
      <c r="O11" s="887">
        <f>IF($E11="",0,(IF($E11="Sonstiges","Individuell prüfen",VLOOKUP($E11,EF!$B:$H,7,FALSE))))</f>
        <v>0</v>
      </c>
      <c r="P11" s="683">
        <f t="shared" ref="P11:P33" si="2">O11*F11</f>
        <v>0</v>
      </c>
      <c r="Q11" s="339"/>
      <c r="R11" s="339"/>
      <c r="S11" s="338"/>
    </row>
    <row r="12" spans="1:19" ht="13.15" customHeight="1">
      <c r="A12" s="151"/>
      <c r="B12" s="339"/>
      <c r="C12" s="339"/>
      <c r="D12" s="306" t="s">
        <v>13</v>
      </c>
      <c r="E12" s="770" t="s">
        <v>99</v>
      </c>
      <c r="F12" s="189"/>
      <c r="G12" s="684">
        <f>IF($E12="",0,(IF(E12="Sonstiges","Individuell prüfen",VLOOKUP(E12,EF!$B:$F,2,FALSE))))</f>
        <v>0</v>
      </c>
      <c r="H12" s="892"/>
      <c r="I12" s="791"/>
      <c r="J12" s="690"/>
      <c r="K12" s="893">
        <f>IF($E12="",0,(IF($E12="Sonstiges","Individuell prüfen",VLOOKUP($E12,EF!$B:$F,3,FALSE))))</f>
        <v>0</v>
      </c>
      <c r="L12" s="692">
        <f>IF($E12="",0,(IF($E12="Sonstiges","Individuell prüfen",VLOOKUP($E12,EF!$B:$F,5,FALSE))))</f>
        <v>0</v>
      </c>
      <c r="M12" s="347">
        <f t="shared" si="0"/>
        <v>0</v>
      </c>
      <c r="N12" s="693">
        <f t="shared" si="1"/>
        <v>0</v>
      </c>
      <c r="O12" s="887">
        <f>IF($E12="",0,(IF($E12="Sonstiges","Individuell prüfen",VLOOKUP($E12,EF!$B:$H,7,FALSE))))</f>
        <v>0</v>
      </c>
      <c r="P12" s="683">
        <f t="shared" si="2"/>
        <v>0</v>
      </c>
      <c r="Q12" s="339"/>
      <c r="R12" s="339"/>
      <c r="S12" s="338"/>
    </row>
    <row r="13" spans="1:19" ht="13.15" customHeight="1">
      <c r="A13" s="151"/>
      <c r="B13" s="339"/>
      <c r="C13" s="339"/>
      <c r="D13" s="306" t="s">
        <v>13</v>
      </c>
      <c r="E13" s="770" t="s">
        <v>99</v>
      </c>
      <c r="F13" s="189"/>
      <c r="G13" s="684">
        <f>IF($E13="",0,(IF(E13="Sonstiges","Individuell prüfen",VLOOKUP(E13,EF!$B:$F,2,FALSE))))</f>
        <v>0</v>
      </c>
      <c r="H13" s="892"/>
      <c r="I13" s="791"/>
      <c r="J13" s="690"/>
      <c r="K13" s="893">
        <f>IF($E13="",0,(IF($E13="Sonstiges","Individuell prüfen",VLOOKUP($E13,EF!$B:$F,3,FALSE))))</f>
        <v>0</v>
      </c>
      <c r="L13" s="692">
        <f>IF($E13="",0,(IF($E13="Sonstiges","Individuell prüfen",VLOOKUP($E13,EF!$B:$F,5,FALSE))))</f>
        <v>0</v>
      </c>
      <c r="M13" s="347">
        <f t="shared" si="0"/>
        <v>0</v>
      </c>
      <c r="N13" s="693">
        <f t="shared" si="1"/>
        <v>0</v>
      </c>
      <c r="O13" s="887">
        <f>IF($E13="",0,(IF($E13="Sonstiges","Individuell prüfen",VLOOKUP($E13,EF!$B:$H,7,FALSE))))</f>
        <v>0</v>
      </c>
      <c r="P13" s="683">
        <f t="shared" si="2"/>
        <v>0</v>
      </c>
      <c r="Q13" s="339"/>
      <c r="R13" s="339"/>
      <c r="S13" s="338"/>
    </row>
    <row r="14" spans="1:19" ht="13.15" customHeight="1">
      <c r="A14" s="151"/>
      <c r="B14" s="339"/>
      <c r="C14" s="339"/>
      <c r="D14" s="306" t="s">
        <v>13</v>
      </c>
      <c r="E14" s="770" t="s">
        <v>99</v>
      </c>
      <c r="F14" s="189"/>
      <c r="G14" s="684">
        <f>IF($E14="",0,(IF(E14="Sonstiges","Individuell prüfen",VLOOKUP(E14,EF!$B:$F,2,FALSE))))</f>
        <v>0</v>
      </c>
      <c r="H14" s="892"/>
      <c r="I14" s="791"/>
      <c r="J14" s="690"/>
      <c r="K14" s="893">
        <f>IF($E14="",0,(IF($E14="Sonstiges","Individuell prüfen",VLOOKUP($E14,EF!$B:$F,3,FALSE))))</f>
        <v>0</v>
      </c>
      <c r="L14" s="692">
        <f>IF($E14="",0,(IF($E14="Sonstiges","Individuell prüfen",VLOOKUP($E14,EF!$B:$F,5,FALSE))))</f>
        <v>0</v>
      </c>
      <c r="M14" s="347">
        <f t="shared" si="0"/>
        <v>0</v>
      </c>
      <c r="N14" s="693">
        <f t="shared" si="1"/>
        <v>0</v>
      </c>
      <c r="O14" s="887">
        <f>IF($E14="",0,(IF($E14="Sonstiges","Individuell prüfen",VLOOKUP($E14,EF!$B:$H,7,FALSE))))</f>
        <v>0</v>
      </c>
      <c r="P14" s="683">
        <f t="shared" si="2"/>
        <v>0</v>
      </c>
      <c r="Q14" s="339"/>
      <c r="R14" s="339"/>
      <c r="S14" s="338"/>
    </row>
    <row r="15" spans="1:19" ht="13.15" customHeight="1">
      <c r="A15" s="151"/>
      <c r="B15" s="339"/>
      <c r="C15" s="339"/>
      <c r="D15" s="306" t="s">
        <v>13</v>
      </c>
      <c r="E15" s="770" t="s">
        <v>99</v>
      </c>
      <c r="F15" s="189"/>
      <c r="G15" s="684">
        <f>IF($E15="",0,(IF(E15="Sonstiges","Individuell prüfen",VLOOKUP(E15,EF!$B:$F,2,FALSE))))</f>
        <v>0</v>
      </c>
      <c r="H15" s="892"/>
      <c r="I15" s="791"/>
      <c r="J15" s="690"/>
      <c r="K15" s="893">
        <f>IF($E15="",0,(IF($E15="Sonstiges","Individuell prüfen",VLOOKUP($E15,EF!$B:$F,3,FALSE))))</f>
        <v>0</v>
      </c>
      <c r="L15" s="692">
        <f>IF($E15="",0,(IF($E15="Sonstiges","Individuell prüfen",VLOOKUP($E15,EF!$B:$F,5,FALSE))))</f>
        <v>0</v>
      </c>
      <c r="M15" s="347">
        <f t="shared" si="0"/>
        <v>0</v>
      </c>
      <c r="N15" s="693">
        <f t="shared" si="1"/>
        <v>0</v>
      </c>
      <c r="O15" s="887">
        <f>IF($E15="",0,(IF($E15="Sonstiges","Individuell prüfen",VLOOKUP($E15,EF!$B:$H,7,FALSE))))</f>
        <v>0</v>
      </c>
      <c r="P15" s="683">
        <f t="shared" si="2"/>
        <v>0</v>
      </c>
      <c r="Q15" s="339"/>
      <c r="R15" s="339"/>
      <c r="S15" s="338"/>
    </row>
    <row r="16" spans="1:19" ht="13.15" customHeight="1">
      <c r="A16" s="151"/>
      <c r="B16" s="339"/>
      <c r="C16" s="339"/>
      <c r="D16" s="306" t="s">
        <v>13</v>
      </c>
      <c r="E16" s="770" t="s">
        <v>99</v>
      </c>
      <c r="F16" s="189"/>
      <c r="G16" s="684">
        <f>IF($E16="",0,(IF(E16="Sonstiges","Individuell prüfen",VLOOKUP(E16,EF!$B:$F,2,FALSE))))</f>
        <v>0</v>
      </c>
      <c r="H16" s="892"/>
      <c r="I16" s="791"/>
      <c r="J16" s="690"/>
      <c r="K16" s="893">
        <f>IF($E16="",0,(IF($E16="Sonstiges","Individuell prüfen",VLOOKUP($E16,EF!$B:$F,3,FALSE))))</f>
        <v>0</v>
      </c>
      <c r="L16" s="692">
        <f>IF($E16="",0,(IF($E16="Sonstiges","Individuell prüfen",VLOOKUP($E16,EF!$B:$F,5,FALSE))))</f>
        <v>0</v>
      </c>
      <c r="M16" s="347">
        <f t="shared" si="0"/>
        <v>0</v>
      </c>
      <c r="N16" s="693">
        <f t="shared" si="1"/>
        <v>0</v>
      </c>
      <c r="O16" s="887">
        <f>IF($E16="",0,(IF($E16="Sonstiges","Individuell prüfen",VLOOKUP($E16,EF!$B:$H,7,FALSE))))</f>
        <v>0</v>
      </c>
      <c r="P16" s="683">
        <f t="shared" si="2"/>
        <v>0</v>
      </c>
      <c r="Q16" s="339"/>
      <c r="R16" s="339"/>
      <c r="S16" s="338"/>
    </row>
    <row r="17" spans="1:19" ht="13.15" customHeight="1">
      <c r="A17" s="151"/>
      <c r="B17" s="339"/>
      <c r="C17" s="339"/>
      <c r="D17" s="306" t="s">
        <v>13</v>
      </c>
      <c r="E17" s="770" t="s">
        <v>99</v>
      </c>
      <c r="F17" s="189"/>
      <c r="G17" s="684">
        <f>IF($E17="",0,(IF(E17="Sonstiges","Individuell prüfen",VLOOKUP(E17,EF!$B:$F,2,FALSE))))</f>
        <v>0</v>
      </c>
      <c r="H17" s="892"/>
      <c r="I17" s="791"/>
      <c r="J17" s="690"/>
      <c r="K17" s="893">
        <f>IF($E17="",0,(IF($E17="Sonstiges","Individuell prüfen",VLOOKUP($E17,EF!$B:$F,3,FALSE))))</f>
        <v>0</v>
      </c>
      <c r="L17" s="692">
        <f>IF($E17="",0,(IF($E17="Sonstiges","Individuell prüfen",VLOOKUP($E17,EF!$B:$F,5,FALSE))))</f>
        <v>0</v>
      </c>
      <c r="M17" s="347">
        <f t="shared" si="0"/>
        <v>0</v>
      </c>
      <c r="N17" s="693">
        <f t="shared" si="1"/>
        <v>0</v>
      </c>
      <c r="O17" s="887">
        <f>IF($E17="",0,(IF($E17="Sonstiges","Individuell prüfen",VLOOKUP($E17,EF!$B:$H,7,FALSE))))</f>
        <v>0</v>
      </c>
      <c r="P17" s="683">
        <f t="shared" si="2"/>
        <v>0</v>
      </c>
      <c r="Q17" s="339"/>
      <c r="R17" s="339"/>
      <c r="S17" s="338"/>
    </row>
    <row r="18" spans="1:19" ht="13.15" customHeight="1">
      <c r="A18" s="151"/>
      <c r="B18" s="339"/>
      <c r="C18" s="339"/>
      <c r="D18" s="306" t="s">
        <v>13</v>
      </c>
      <c r="E18" s="770" t="s">
        <v>99</v>
      </c>
      <c r="F18" s="189"/>
      <c r="G18" s="684">
        <f>IF($E18="",0,(IF(E18="Sonstiges","Individuell prüfen",VLOOKUP(E18,EF!$B:$F,2,FALSE))))</f>
        <v>0</v>
      </c>
      <c r="H18" s="892"/>
      <c r="I18" s="791"/>
      <c r="J18" s="690"/>
      <c r="K18" s="893">
        <f>IF($E18="",0,(IF($E18="Sonstiges","Individuell prüfen",VLOOKUP($E18,EF!$B:$F,3,FALSE))))</f>
        <v>0</v>
      </c>
      <c r="L18" s="692">
        <f>IF($E18="",0,(IF($E18="Sonstiges","Individuell prüfen",VLOOKUP($E18,EF!$B:$F,5,FALSE))))</f>
        <v>0</v>
      </c>
      <c r="M18" s="347">
        <f t="shared" si="0"/>
        <v>0</v>
      </c>
      <c r="N18" s="693">
        <f t="shared" si="1"/>
        <v>0</v>
      </c>
      <c r="O18" s="887">
        <f>IF($E18="",0,(IF($E18="Sonstiges","Individuell prüfen",VLOOKUP($E18,EF!$B:$H,7,FALSE))))</f>
        <v>0</v>
      </c>
      <c r="P18" s="683">
        <f t="shared" si="2"/>
        <v>0</v>
      </c>
      <c r="Q18" s="339"/>
      <c r="R18" s="339"/>
      <c r="S18" s="338"/>
    </row>
    <row r="19" spans="1:19" ht="13.15" customHeight="1">
      <c r="A19" s="151"/>
      <c r="B19" s="339"/>
      <c r="C19" s="339"/>
      <c r="D19" s="306" t="s">
        <v>13</v>
      </c>
      <c r="E19" s="770" t="s">
        <v>99</v>
      </c>
      <c r="F19" s="189"/>
      <c r="G19" s="684">
        <f>IF($E19="",0,(IF(E19="Sonstiges","Individuell prüfen",VLOOKUP(E19,EF!$B:$F,2,FALSE))))</f>
        <v>0</v>
      </c>
      <c r="H19" s="892"/>
      <c r="I19" s="791"/>
      <c r="J19" s="690"/>
      <c r="K19" s="893">
        <f>IF($E19="",0,(IF($E19="Sonstiges","Individuell prüfen",VLOOKUP($E19,EF!$B:$F,3,FALSE))))</f>
        <v>0</v>
      </c>
      <c r="L19" s="692">
        <f>IF($E19="",0,(IF($E19="Sonstiges","Individuell prüfen",VLOOKUP($E19,EF!$B:$F,5,FALSE))))</f>
        <v>0</v>
      </c>
      <c r="M19" s="347">
        <f t="shared" si="0"/>
        <v>0</v>
      </c>
      <c r="N19" s="693">
        <f t="shared" si="1"/>
        <v>0</v>
      </c>
      <c r="O19" s="887">
        <f>IF($E19="",0,(IF($E19="Sonstiges","Individuell prüfen",VLOOKUP($E19,EF!$B:$H,7,FALSE))))</f>
        <v>0</v>
      </c>
      <c r="P19" s="683">
        <f t="shared" si="2"/>
        <v>0</v>
      </c>
      <c r="Q19" s="339"/>
      <c r="R19" s="339"/>
      <c r="S19" s="338"/>
    </row>
    <row r="20" spans="1:19" ht="13.15" customHeight="1">
      <c r="A20" s="151"/>
      <c r="B20" s="339"/>
      <c r="C20" s="339"/>
      <c r="D20" s="306" t="s">
        <v>13</v>
      </c>
      <c r="E20" s="770" t="s">
        <v>99</v>
      </c>
      <c r="F20" s="189"/>
      <c r="G20" s="684">
        <f>IF($E20="",0,(IF(E20="Sonstiges","Individuell prüfen",VLOOKUP(E20,EF!$B:$F,2,FALSE))))</f>
        <v>0</v>
      </c>
      <c r="H20" s="892"/>
      <c r="I20" s="791"/>
      <c r="J20" s="690"/>
      <c r="K20" s="893">
        <f>IF($E20="",0,(IF($E20="Sonstiges","Individuell prüfen",VLOOKUP($E20,EF!$B:$F,3,FALSE))))</f>
        <v>0</v>
      </c>
      <c r="L20" s="692">
        <f>IF($E20="",0,(IF($E20="Sonstiges","Individuell prüfen",VLOOKUP($E20,EF!$B:$F,5,FALSE))))</f>
        <v>0</v>
      </c>
      <c r="M20" s="347">
        <f t="shared" si="0"/>
        <v>0</v>
      </c>
      <c r="N20" s="693">
        <f t="shared" si="1"/>
        <v>0</v>
      </c>
      <c r="O20" s="887">
        <f>IF($E20="",0,(IF($E20="Sonstiges","Individuell prüfen",VLOOKUP($E20,EF!$B:$H,7,FALSE))))</f>
        <v>0</v>
      </c>
      <c r="P20" s="683">
        <f t="shared" si="2"/>
        <v>0</v>
      </c>
      <c r="Q20" s="339"/>
      <c r="R20" s="339"/>
      <c r="S20" s="338"/>
    </row>
    <row r="21" spans="1:19" ht="13.15" customHeight="1">
      <c r="A21" s="151"/>
      <c r="B21" s="339"/>
      <c r="C21" s="339"/>
      <c r="D21" s="306" t="s">
        <v>13</v>
      </c>
      <c r="E21" s="770" t="s">
        <v>99</v>
      </c>
      <c r="F21" s="189"/>
      <c r="G21" s="684">
        <f>IF($E21="",0,(IF(E21="Sonstiges","Individuell prüfen",VLOOKUP(E21,EF!$B:$F,2,FALSE))))</f>
        <v>0</v>
      </c>
      <c r="H21" s="892"/>
      <c r="I21" s="791"/>
      <c r="J21" s="690"/>
      <c r="K21" s="893">
        <f>IF($E21="",0,(IF($E21="Sonstiges","Individuell prüfen",VLOOKUP($E21,EF!$B:$F,3,FALSE))))</f>
        <v>0</v>
      </c>
      <c r="L21" s="692">
        <f>IF($E21="",0,(IF($E21="Sonstiges","Individuell prüfen",VLOOKUP($E21,EF!$B:$F,5,FALSE))))</f>
        <v>0</v>
      </c>
      <c r="M21" s="347">
        <f t="shared" si="0"/>
        <v>0</v>
      </c>
      <c r="N21" s="693">
        <f t="shared" si="1"/>
        <v>0</v>
      </c>
      <c r="O21" s="887">
        <f>IF($E21="",0,(IF($E21="Sonstiges","Individuell prüfen",VLOOKUP($E21,EF!$B:$H,7,FALSE))))</f>
        <v>0</v>
      </c>
      <c r="P21" s="683">
        <f t="shared" si="2"/>
        <v>0</v>
      </c>
      <c r="Q21" s="339"/>
      <c r="R21" s="339"/>
      <c r="S21" s="338"/>
    </row>
    <row r="22" spans="1:19" ht="13.15" customHeight="1">
      <c r="A22" s="151"/>
      <c r="B22" s="339"/>
      <c r="C22" s="339"/>
      <c r="D22" s="306" t="s">
        <v>13</v>
      </c>
      <c r="E22" s="770" t="s">
        <v>99</v>
      </c>
      <c r="F22" s="189"/>
      <c r="G22" s="684">
        <f>IF($E22="",0,(IF(E22="Sonstiges","Individuell prüfen",VLOOKUP(E22,EF!$B:$F,2,FALSE))))</f>
        <v>0</v>
      </c>
      <c r="H22" s="892"/>
      <c r="I22" s="791"/>
      <c r="J22" s="690"/>
      <c r="K22" s="893">
        <f>IF($E22="",0,(IF($E22="Sonstiges","Individuell prüfen",VLOOKUP($E22,EF!$B:$F,3,FALSE))))</f>
        <v>0</v>
      </c>
      <c r="L22" s="692">
        <f>IF($E22="",0,(IF($E22="Sonstiges","Individuell prüfen",VLOOKUP($E22,EF!$B:$F,5,FALSE))))</f>
        <v>0</v>
      </c>
      <c r="M22" s="347">
        <f t="shared" si="0"/>
        <v>0</v>
      </c>
      <c r="N22" s="693">
        <f t="shared" si="1"/>
        <v>0</v>
      </c>
      <c r="O22" s="887">
        <f>IF($E22="",0,(IF($E22="Sonstiges","Individuell prüfen",VLOOKUP($E22,EF!$B:$H,7,FALSE))))</f>
        <v>0</v>
      </c>
      <c r="P22" s="683">
        <f t="shared" si="2"/>
        <v>0</v>
      </c>
      <c r="Q22" s="339"/>
      <c r="R22" s="339"/>
      <c r="S22" s="338"/>
    </row>
    <row r="23" spans="1:19" ht="13.15" customHeight="1">
      <c r="A23" s="151"/>
      <c r="B23" s="339"/>
      <c r="C23" s="339"/>
      <c r="D23" s="306" t="s">
        <v>13</v>
      </c>
      <c r="E23" s="770" t="s">
        <v>99</v>
      </c>
      <c r="F23" s="189"/>
      <c r="G23" s="684">
        <f>IF($E23="",0,(IF(E23="Sonstiges","Individuell prüfen",VLOOKUP(E23,EF!$B:$F,2,FALSE))))</f>
        <v>0</v>
      </c>
      <c r="H23" s="892"/>
      <c r="I23" s="791"/>
      <c r="J23" s="690"/>
      <c r="K23" s="893">
        <f>IF($E23="",0,(IF($E23="Sonstiges","Individuell prüfen",VLOOKUP($E23,EF!$B:$F,3,FALSE))))</f>
        <v>0</v>
      </c>
      <c r="L23" s="692">
        <f>IF($E23="",0,(IF($E23="Sonstiges","Individuell prüfen",VLOOKUP($E23,EF!$B:$F,5,FALSE))))</f>
        <v>0</v>
      </c>
      <c r="M23" s="347">
        <f t="shared" si="0"/>
        <v>0</v>
      </c>
      <c r="N23" s="693">
        <f t="shared" si="1"/>
        <v>0</v>
      </c>
      <c r="O23" s="887">
        <f>IF($E23="",0,(IF($E23="Sonstiges","Individuell prüfen",VLOOKUP($E23,EF!$B:$H,7,FALSE))))</f>
        <v>0</v>
      </c>
      <c r="P23" s="683">
        <f t="shared" si="2"/>
        <v>0</v>
      </c>
      <c r="Q23" s="339"/>
      <c r="R23" s="339"/>
      <c r="S23" s="338"/>
    </row>
    <row r="24" spans="1:19" ht="13.15" customHeight="1">
      <c r="A24" s="151"/>
      <c r="B24" s="339"/>
      <c r="C24" s="339"/>
      <c r="D24" s="306" t="s">
        <v>13</v>
      </c>
      <c r="E24" s="770" t="s">
        <v>99</v>
      </c>
      <c r="F24" s="189"/>
      <c r="G24" s="684">
        <f>IF($E24="",0,(IF(E24="Sonstiges","Individuell prüfen",VLOOKUP(E24,EF!$B:$F,2,FALSE))))</f>
        <v>0</v>
      </c>
      <c r="H24" s="892"/>
      <c r="I24" s="791"/>
      <c r="J24" s="690"/>
      <c r="K24" s="893">
        <f>IF($E24="",0,(IF($E24="Sonstiges","Individuell prüfen",VLOOKUP($E24,EF!$B:$F,3,FALSE))))</f>
        <v>0</v>
      </c>
      <c r="L24" s="692">
        <f>IF($E24="",0,(IF($E24="Sonstiges","Individuell prüfen",VLOOKUP($E24,EF!$B:$F,5,FALSE))))</f>
        <v>0</v>
      </c>
      <c r="M24" s="347">
        <f t="shared" si="0"/>
        <v>0</v>
      </c>
      <c r="N24" s="693">
        <f t="shared" si="1"/>
        <v>0</v>
      </c>
      <c r="O24" s="887">
        <f>IF($E24="",0,(IF($E24="Sonstiges","Individuell prüfen",VLOOKUP($E24,EF!$B:$H,7,FALSE))))</f>
        <v>0</v>
      </c>
      <c r="P24" s="683">
        <f t="shared" si="2"/>
        <v>0</v>
      </c>
      <c r="Q24" s="339"/>
      <c r="R24" s="339"/>
      <c r="S24" s="338"/>
    </row>
    <row r="25" spans="1:19" ht="13.15" customHeight="1">
      <c r="A25" s="151"/>
      <c r="B25" s="339"/>
      <c r="C25" s="339"/>
      <c r="D25" s="306" t="s">
        <v>13</v>
      </c>
      <c r="E25" s="770" t="s">
        <v>99</v>
      </c>
      <c r="F25" s="189"/>
      <c r="G25" s="684">
        <f>IF($E25="",0,(IF(E25="Sonstiges","Individuell prüfen",VLOOKUP(E25,EF!$B:$F,2,FALSE))))</f>
        <v>0</v>
      </c>
      <c r="H25" s="892"/>
      <c r="I25" s="791"/>
      <c r="J25" s="690"/>
      <c r="K25" s="893">
        <f>IF($E25="",0,(IF($E25="Sonstiges","Individuell prüfen",VLOOKUP($E25,EF!$B:$F,3,FALSE))))</f>
        <v>0</v>
      </c>
      <c r="L25" s="692">
        <f>IF($E25="",0,(IF($E25="Sonstiges","Individuell prüfen",VLOOKUP($E25,EF!$B:$F,5,FALSE))))</f>
        <v>0</v>
      </c>
      <c r="M25" s="347">
        <f t="shared" si="0"/>
        <v>0</v>
      </c>
      <c r="N25" s="693">
        <f t="shared" si="1"/>
        <v>0</v>
      </c>
      <c r="O25" s="887">
        <f>IF($E25="",0,(IF($E25="Sonstiges","Individuell prüfen",VLOOKUP($E25,EF!$B:$H,7,FALSE))))</f>
        <v>0</v>
      </c>
      <c r="P25" s="683">
        <f t="shared" si="2"/>
        <v>0</v>
      </c>
      <c r="Q25" s="339"/>
      <c r="R25" s="339"/>
      <c r="S25" s="338"/>
    </row>
    <row r="26" spans="1:19" ht="13.15" customHeight="1">
      <c r="A26" s="151"/>
      <c r="B26" s="339"/>
      <c r="C26" s="339"/>
      <c r="D26" s="306" t="s">
        <v>13</v>
      </c>
      <c r="E26" s="770" t="s">
        <v>99</v>
      </c>
      <c r="F26" s="189"/>
      <c r="G26" s="684">
        <f>IF($E26="",0,(IF(E26="Sonstiges","Individuell prüfen",VLOOKUP(E26,EF!$B:$F,2,FALSE))))</f>
        <v>0</v>
      </c>
      <c r="H26" s="892"/>
      <c r="I26" s="791"/>
      <c r="J26" s="690"/>
      <c r="K26" s="893">
        <f>IF($E26="",0,(IF($E26="Sonstiges","Individuell prüfen",VLOOKUP($E26,EF!$B:$F,3,FALSE))))</f>
        <v>0</v>
      </c>
      <c r="L26" s="692">
        <f>IF($E26="",0,(IF($E26="Sonstiges","Individuell prüfen",VLOOKUP($E26,EF!$B:$F,5,FALSE))))</f>
        <v>0</v>
      </c>
      <c r="M26" s="347">
        <f t="shared" si="0"/>
        <v>0</v>
      </c>
      <c r="N26" s="693">
        <f t="shared" si="1"/>
        <v>0</v>
      </c>
      <c r="O26" s="887">
        <f>IF($E26="",0,(IF($E26="Sonstiges","Individuell prüfen",VLOOKUP($E26,EF!$B:$H,7,FALSE))))</f>
        <v>0</v>
      </c>
      <c r="P26" s="683">
        <f t="shared" si="2"/>
        <v>0</v>
      </c>
      <c r="Q26" s="339"/>
      <c r="R26" s="339"/>
      <c r="S26" s="338"/>
    </row>
    <row r="27" spans="1:19">
      <c r="A27" s="151"/>
      <c r="B27" s="339"/>
      <c r="C27" s="339"/>
      <c r="D27" s="306" t="s">
        <v>13</v>
      </c>
      <c r="E27" s="770" t="s">
        <v>99</v>
      </c>
      <c r="F27" s="189"/>
      <c r="G27" s="684">
        <f>IF($E27="",0,(IF(E27="Sonstiges","Individuell prüfen",VLOOKUP(E27,EF!$B:$F,2,FALSE))))</f>
        <v>0</v>
      </c>
      <c r="H27" s="892"/>
      <c r="I27" s="791"/>
      <c r="J27" s="690"/>
      <c r="K27" s="893">
        <f>IF($E27="",0,(IF($E27="Sonstiges","Individuell prüfen",VLOOKUP($E27,EF!$B:$F,3,FALSE))))</f>
        <v>0</v>
      </c>
      <c r="L27" s="692">
        <f>IF($E27="",0,(IF($E27="Sonstiges","Individuell prüfen",VLOOKUP($E27,EF!$B:$F,5,FALSE))))</f>
        <v>0</v>
      </c>
      <c r="M27" s="347">
        <f t="shared" si="0"/>
        <v>0</v>
      </c>
      <c r="N27" s="693">
        <f t="shared" si="1"/>
        <v>0</v>
      </c>
      <c r="O27" s="887">
        <f>IF($E27="",0,(IF($E27="Sonstiges","Individuell prüfen",VLOOKUP($E27,EF!$B:$H,7,FALSE))))</f>
        <v>0</v>
      </c>
      <c r="P27" s="683">
        <f t="shared" si="2"/>
        <v>0</v>
      </c>
      <c r="Q27" s="339"/>
      <c r="R27" s="339"/>
      <c r="S27" s="338"/>
    </row>
    <row r="28" spans="1:19" ht="13.15" customHeight="1">
      <c r="A28" s="151"/>
      <c r="B28" s="339"/>
      <c r="C28" s="339"/>
      <c r="D28" s="306" t="s">
        <v>13</v>
      </c>
      <c r="E28" s="770" t="s">
        <v>99</v>
      </c>
      <c r="F28" s="189"/>
      <c r="G28" s="684">
        <f>IF($E28="",0,(IF(E28="Sonstiges","Individuell prüfen",VLOOKUP(E28,EF!$B:$F,2,FALSE))))</f>
        <v>0</v>
      </c>
      <c r="H28" s="892"/>
      <c r="I28" s="791"/>
      <c r="J28" s="690"/>
      <c r="K28" s="893">
        <f>IF($E28="",0,(IF($E28="Sonstiges","Individuell prüfen",VLOOKUP($E28,EF!$B:$F,3,FALSE))))</f>
        <v>0</v>
      </c>
      <c r="L28" s="692">
        <f>IF($E28="",0,(IF($E28="Sonstiges","Individuell prüfen",VLOOKUP($E28,EF!$B:$F,5,FALSE))))</f>
        <v>0</v>
      </c>
      <c r="M28" s="347">
        <f t="shared" si="0"/>
        <v>0</v>
      </c>
      <c r="N28" s="693">
        <f t="shared" si="1"/>
        <v>0</v>
      </c>
      <c r="O28" s="887">
        <f>IF($E28="",0,(IF($E28="Sonstiges","Individuell prüfen",VLOOKUP($E28,EF!$B:$H,7,FALSE))))</f>
        <v>0</v>
      </c>
      <c r="P28" s="683">
        <f t="shared" si="2"/>
        <v>0</v>
      </c>
      <c r="Q28" s="339"/>
      <c r="R28" s="339"/>
      <c r="S28" s="338"/>
    </row>
    <row r="29" spans="1:19">
      <c r="A29" s="151"/>
      <c r="B29" s="339"/>
      <c r="C29" s="339"/>
      <c r="D29" s="306" t="s">
        <v>13</v>
      </c>
      <c r="E29" s="770" t="s">
        <v>99</v>
      </c>
      <c r="F29" s="189"/>
      <c r="G29" s="684">
        <f>IF($E29="",0,(IF(E29="Sonstiges","Individuell prüfen",VLOOKUP(E29,EF!$B:$F,2,FALSE))))</f>
        <v>0</v>
      </c>
      <c r="H29" s="892"/>
      <c r="I29" s="791"/>
      <c r="J29" s="690"/>
      <c r="K29" s="893">
        <f>IF($E29="",0,(IF($E29="Sonstiges","Individuell prüfen",VLOOKUP($E29,EF!$B:$F,3,FALSE))))</f>
        <v>0</v>
      </c>
      <c r="L29" s="692">
        <f>IF($E29="",0,(IF($E29="Sonstiges","Individuell prüfen",VLOOKUP($E29,EF!$B:$F,5,FALSE))))</f>
        <v>0</v>
      </c>
      <c r="M29" s="347">
        <f t="shared" si="0"/>
        <v>0</v>
      </c>
      <c r="N29" s="693">
        <f t="shared" si="1"/>
        <v>0</v>
      </c>
      <c r="O29" s="887">
        <f>IF($E29="",0,(IF($E29="Sonstiges","Individuell prüfen",VLOOKUP($E29,EF!$B:$H,7,FALSE))))</f>
        <v>0</v>
      </c>
      <c r="P29" s="683">
        <f t="shared" si="2"/>
        <v>0</v>
      </c>
      <c r="Q29" s="339"/>
      <c r="R29" s="339"/>
      <c r="S29" s="338"/>
    </row>
    <row r="30" spans="1:19">
      <c r="A30" s="151"/>
      <c r="B30" s="339"/>
      <c r="C30" s="339"/>
      <c r="D30" s="306" t="s">
        <v>13</v>
      </c>
      <c r="E30" s="770" t="s">
        <v>99</v>
      </c>
      <c r="F30" s="189"/>
      <c r="G30" s="684">
        <f>IF($E30="",0,(IF(E30="Sonstiges","Individuell prüfen",VLOOKUP(E30,EF!$B:$F,2,FALSE))))</f>
        <v>0</v>
      </c>
      <c r="H30" s="892"/>
      <c r="I30" s="791"/>
      <c r="J30" s="690"/>
      <c r="K30" s="893">
        <f>IF($E30="",0,(IF($E30="Sonstiges","Individuell prüfen",VLOOKUP($E30,EF!$B:$F,3,FALSE))))</f>
        <v>0</v>
      </c>
      <c r="L30" s="692">
        <f>IF($E30="",0,(IF($E30="Sonstiges","Individuell prüfen",VLOOKUP($E30,EF!$B:$F,5,FALSE))))</f>
        <v>0</v>
      </c>
      <c r="M30" s="347">
        <f t="shared" si="0"/>
        <v>0</v>
      </c>
      <c r="N30" s="693">
        <f t="shared" si="1"/>
        <v>0</v>
      </c>
      <c r="O30" s="887">
        <f>IF($E30="",0,(IF($E30="Sonstiges","Individuell prüfen",VLOOKUP($E30,EF!$B:$H,7,FALSE))))</f>
        <v>0</v>
      </c>
      <c r="P30" s="683">
        <f t="shared" si="2"/>
        <v>0</v>
      </c>
      <c r="Q30" s="339"/>
      <c r="R30" s="339"/>
      <c r="S30" s="338"/>
    </row>
    <row r="31" spans="1:19">
      <c r="A31" s="151"/>
      <c r="B31" s="339"/>
      <c r="C31" s="339"/>
      <c r="D31" s="306" t="s">
        <v>13</v>
      </c>
      <c r="E31" s="770" t="s">
        <v>99</v>
      </c>
      <c r="F31" s="189"/>
      <c r="G31" s="684">
        <f>IF($E31="",0,(IF(E31="Sonstiges","Individuell prüfen",VLOOKUP(E31,EF!$B:$F,2,FALSE))))</f>
        <v>0</v>
      </c>
      <c r="H31" s="892"/>
      <c r="I31" s="791"/>
      <c r="J31" s="690"/>
      <c r="K31" s="893">
        <f>IF($E31="",0,(IF($E31="Sonstiges","Individuell prüfen",VLOOKUP($E31,EF!$B:$F,3,FALSE))))</f>
        <v>0</v>
      </c>
      <c r="L31" s="692">
        <f>IF($E31="",0,(IF($E31="Sonstiges","Individuell prüfen",VLOOKUP($E31,EF!$B:$F,5,FALSE))))</f>
        <v>0</v>
      </c>
      <c r="M31" s="347">
        <f t="shared" si="0"/>
        <v>0</v>
      </c>
      <c r="N31" s="693">
        <f t="shared" si="1"/>
        <v>0</v>
      </c>
      <c r="O31" s="887">
        <f>IF($E31="",0,(IF($E31="Sonstiges","Individuell prüfen",VLOOKUP($E31,EF!$B:$H,7,FALSE))))</f>
        <v>0</v>
      </c>
      <c r="P31" s="683">
        <f t="shared" si="2"/>
        <v>0</v>
      </c>
      <c r="Q31" s="339"/>
      <c r="R31" s="339"/>
      <c r="S31" s="338"/>
    </row>
    <row r="32" spans="1:19">
      <c r="A32" s="151"/>
      <c r="B32" s="339"/>
      <c r="C32" s="339"/>
      <c r="D32" s="306" t="s">
        <v>13</v>
      </c>
      <c r="E32" s="770" t="s">
        <v>99</v>
      </c>
      <c r="F32" s="189"/>
      <c r="G32" s="684">
        <f>IF($E32="",0,(IF(E32="Sonstiges","Individuell prüfen",VLOOKUP(E32,EF!$B:$F,2,FALSE))))</f>
        <v>0</v>
      </c>
      <c r="H32" s="892"/>
      <c r="I32" s="791"/>
      <c r="J32" s="690"/>
      <c r="K32" s="893">
        <f>IF($E32="",0,(IF($E32="Sonstiges","Individuell prüfen",VLOOKUP($E32,EF!$B:$F,3,FALSE))))</f>
        <v>0</v>
      </c>
      <c r="L32" s="692">
        <f>IF($E32="",0,(IF($E32="Sonstiges","Individuell prüfen",VLOOKUP($E32,EF!$B:$F,5,FALSE))))</f>
        <v>0</v>
      </c>
      <c r="M32" s="347">
        <f t="shared" si="0"/>
        <v>0</v>
      </c>
      <c r="N32" s="693">
        <f t="shared" si="1"/>
        <v>0</v>
      </c>
      <c r="O32" s="887">
        <f>IF($E32="",0,(IF($E32="Sonstiges","Individuell prüfen",VLOOKUP($E32,EF!$B:$H,7,FALSE))))</f>
        <v>0</v>
      </c>
      <c r="P32" s="683">
        <f t="shared" si="2"/>
        <v>0</v>
      </c>
      <c r="Q32" s="339"/>
      <c r="R32" s="339"/>
      <c r="S32" s="338"/>
    </row>
    <row r="33" spans="1:19">
      <c r="A33" s="151"/>
      <c r="B33" s="339"/>
      <c r="C33" s="339"/>
      <c r="D33" s="306" t="s">
        <v>13</v>
      </c>
      <c r="E33" s="770" t="s">
        <v>99</v>
      </c>
      <c r="F33" s="189"/>
      <c r="G33" s="684">
        <f>IF($E33="",0,(IF(E33="Sonstiges","Individuell prüfen",VLOOKUP(E33,EF!$B:$F,2,FALSE))))</f>
        <v>0</v>
      </c>
      <c r="H33" s="892"/>
      <c r="I33" s="791"/>
      <c r="J33" s="690"/>
      <c r="K33" s="893">
        <f>IF($E33="",0,(IF($E33="Sonstiges","Individuell prüfen",VLOOKUP($E33,EF!$B:$F,3,FALSE))))</f>
        <v>0</v>
      </c>
      <c r="L33" s="692">
        <f>IF($E33="",0,(IF($E33="Sonstiges","Individuell prüfen",VLOOKUP($E33,EF!$B:$F,5,FALSE))))</f>
        <v>0</v>
      </c>
      <c r="M33" s="347">
        <f t="shared" si="0"/>
        <v>0</v>
      </c>
      <c r="N33" s="693">
        <f t="shared" si="1"/>
        <v>0</v>
      </c>
      <c r="O33" s="887">
        <f>IF($E33="",0,(IF($E33="Sonstiges","Individuell prüfen",VLOOKUP($E33,EF!$B:$H,7,FALSE))))</f>
        <v>0</v>
      </c>
      <c r="P33" s="683">
        <f t="shared" si="2"/>
        <v>0</v>
      </c>
      <c r="Q33" s="339"/>
      <c r="R33" s="339"/>
      <c r="S33" s="338"/>
    </row>
    <row r="34" spans="1:19" ht="15" thickBot="1">
      <c r="A34" s="151"/>
      <c r="B34" s="339"/>
      <c r="C34" s="339"/>
      <c r="D34" s="295" t="s">
        <v>13</v>
      </c>
      <c r="E34" s="941" t="s">
        <v>99</v>
      </c>
      <c r="F34" s="70"/>
      <c r="G34" s="309">
        <f>IF($E34="",0,(IF(E34="Sonstiges","Individuell prüfen",VLOOKUP(E34,EF!$B:$F,2,FALSE))))</f>
        <v>0</v>
      </c>
      <c r="H34" s="792"/>
      <c r="I34" s="71"/>
      <c r="J34" s="190"/>
      <c r="K34" s="348">
        <f>IF($E34="",0,(IF($E34="Sonstiges","Individuell prüfen",VLOOKUP($E34,EF!$B:$F,3,FALSE))))</f>
        <v>0</v>
      </c>
      <c r="L34" s="349">
        <f>IF($E34="",0,(IF($E34="Sonstiges","Individuell prüfen",VLOOKUP($E34,EF!$B:$F,5,FALSE))))</f>
        <v>0</v>
      </c>
      <c r="M34" s="350">
        <f t="shared" si="0"/>
        <v>0</v>
      </c>
      <c r="N34" s="351">
        <f t="shared" si="1"/>
        <v>0</v>
      </c>
      <c r="O34" s="887">
        <f>IF($E33="",0,(IF($E33="Sonstiges","Individuell prüfen",VLOOKUP($E33,EF!$B:$H,7,FALSE))))</f>
        <v>0</v>
      </c>
      <c r="P34" s="683">
        <f>O34*F33</f>
        <v>0</v>
      </c>
      <c r="Q34" s="339"/>
      <c r="R34" s="339"/>
      <c r="S34" s="338"/>
    </row>
    <row r="35" spans="1:19" ht="15" thickBot="1">
      <c r="A35" s="151"/>
      <c r="B35" s="339"/>
      <c r="C35" s="339"/>
      <c r="D35" s="339"/>
      <c r="E35" s="339"/>
      <c r="F35" s="339"/>
      <c r="G35" s="339"/>
      <c r="H35" s="339"/>
      <c r="I35" s="339"/>
      <c r="J35" s="339"/>
      <c r="K35" s="339"/>
      <c r="L35" s="339"/>
      <c r="M35" s="352">
        <f>SUM(M11:M34)</f>
        <v>0</v>
      </c>
      <c r="N35" s="1035">
        <f>SUM(N3:N34)</f>
        <v>0</v>
      </c>
      <c r="O35" s="178"/>
      <c r="P35" s="179">
        <f>SUM(P11:P34)</f>
        <v>0</v>
      </c>
      <c r="Q35" s="339"/>
      <c r="R35" s="339"/>
      <c r="S35" s="338"/>
    </row>
    <row r="36" spans="1:19">
      <c r="A36" s="151"/>
      <c r="B36" s="339"/>
      <c r="C36" s="339"/>
      <c r="D36" s="339"/>
      <c r="E36" s="339"/>
      <c r="F36" s="339"/>
      <c r="G36" s="339"/>
      <c r="H36" s="339"/>
      <c r="I36" s="339"/>
      <c r="J36" s="340"/>
      <c r="K36" s="341"/>
      <c r="L36" s="342"/>
      <c r="M36" s="339"/>
      <c r="N36" s="339"/>
      <c r="O36" s="339"/>
      <c r="P36" s="339"/>
      <c r="Q36" s="339"/>
      <c r="R36" s="339"/>
      <c r="S36" s="338"/>
    </row>
    <row r="37" spans="1:19" ht="24" thickBot="1">
      <c r="A37" s="151"/>
      <c r="B37" s="48"/>
      <c r="C37" s="1291"/>
      <c r="D37" s="1291"/>
      <c r="E37" s="1291"/>
      <c r="F37" s="1291"/>
      <c r="G37" s="1291"/>
      <c r="H37" s="1291"/>
      <c r="I37" s="1291"/>
      <c r="J37" s="1291"/>
      <c r="K37" s="1291"/>
      <c r="L37" s="48"/>
      <c r="M37" s="48"/>
      <c r="N37" s="48"/>
      <c r="O37" s="48"/>
      <c r="P37" s="48"/>
      <c r="Q37" s="339"/>
      <c r="R37" s="48"/>
      <c r="S37" s="338"/>
    </row>
    <row r="38" spans="1:19" ht="37.15" customHeight="1" thickBot="1">
      <c r="A38" s="151"/>
      <c r="B38" s="14"/>
      <c r="C38" s="1292" t="s">
        <v>114</v>
      </c>
      <c r="D38" s="1292"/>
      <c r="E38" s="1292"/>
      <c r="F38" s="1292"/>
      <c r="G38" s="1292"/>
      <c r="H38" s="1292"/>
      <c r="I38" s="1292"/>
      <c r="J38" s="1293"/>
      <c r="K38" s="1294" t="s">
        <v>88</v>
      </c>
      <c r="L38" s="1295"/>
      <c r="M38" s="793" t="s">
        <v>89</v>
      </c>
      <c r="N38" s="794"/>
      <c r="O38" s="547" t="s">
        <v>90</v>
      </c>
      <c r="P38" s="547" t="s">
        <v>91</v>
      </c>
      <c r="Q38" s="339"/>
      <c r="R38" s="48"/>
      <c r="S38" s="338"/>
    </row>
    <row r="39" spans="1:19" ht="14.45" customHeight="1" thickBot="1">
      <c r="A39" s="151"/>
      <c r="B39" s="14"/>
      <c r="C39" s="14"/>
      <c r="D39" s="14"/>
      <c r="E39" s="14"/>
      <c r="F39" s="14"/>
      <c r="G39" s="14"/>
      <c r="H39" s="14"/>
      <c r="I39" s="14"/>
      <c r="J39" s="14"/>
      <c r="K39" s="14"/>
      <c r="L39" s="14"/>
      <c r="M39" s="14"/>
      <c r="N39" s="14"/>
      <c r="O39" s="14"/>
      <c r="P39" s="14"/>
      <c r="Q39" s="339"/>
      <c r="R39" s="48"/>
      <c r="S39" s="151"/>
    </row>
    <row r="40" spans="1:19" ht="36.6" customHeight="1" thickBot="1">
      <c r="A40" s="151"/>
      <c r="B40" s="14"/>
      <c r="C40" s="14"/>
      <c r="D40" s="275" t="s">
        <v>92</v>
      </c>
      <c r="E40" s="153" t="s">
        <v>93</v>
      </c>
      <c r="F40" s="153" t="s">
        <v>94</v>
      </c>
      <c r="G40" s="228" t="s">
        <v>95</v>
      </c>
      <c r="H40" s="156" t="s">
        <v>96</v>
      </c>
      <c r="I40" s="154" t="s">
        <v>97</v>
      </c>
      <c r="J40" s="182" t="s">
        <v>98</v>
      </c>
      <c r="K40" s="158" t="s">
        <v>28</v>
      </c>
      <c r="L40" s="54" t="s">
        <v>32</v>
      </c>
      <c r="M40" s="293" t="s">
        <v>28</v>
      </c>
      <c r="N40" s="558" t="s">
        <v>32</v>
      </c>
      <c r="O40" s="559" t="s">
        <v>34</v>
      </c>
      <c r="P40" s="560" t="s">
        <v>34</v>
      </c>
      <c r="Q40" s="339"/>
      <c r="R40" s="48"/>
      <c r="S40" s="151"/>
    </row>
    <row r="41" spans="1:19" ht="14.25" customHeight="1">
      <c r="A41" s="151"/>
      <c r="B41" s="14"/>
      <c r="C41" s="14"/>
      <c r="D41" s="294" t="s">
        <v>13</v>
      </c>
      <c r="E41" s="46" t="s">
        <v>99</v>
      </c>
      <c r="F41" s="812"/>
      <c r="G41" s="684">
        <f>IF($E41="",0,(IF(E41="Sonstiges","Individuell prüfen",VLOOKUP(E41,EF!$B:$F,2,FALSE))))</f>
        <v>0</v>
      </c>
      <c r="H41" s="888"/>
      <c r="I41" s="813"/>
      <c r="J41" s="682"/>
      <c r="K41" s="298">
        <f>IF($E41="",0,(IF(E41="Sonstiges","Individuell prüfen",VLOOKUP(E41,EF!$B:$F,3,FALSE))))</f>
        <v>0</v>
      </c>
      <c r="L41" s="299">
        <f>IF($E41="",0,(IF(E41="Sonstiges","Individuell prüfen",VLOOKUP(E41,EF!$B:$F,5,FALSE))))</f>
        <v>0</v>
      </c>
      <c r="M41" s="300">
        <f t="shared" ref="M41:M64" si="3">K41*F41</f>
        <v>0</v>
      </c>
      <c r="N41" s="548">
        <f t="shared" ref="N41:N64" si="4">L41*F41</f>
        <v>0</v>
      </c>
      <c r="O41" s="887">
        <f>IF($E41="",0,(IF($E41="Sonstiges","Individuell prüfen",VLOOKUP($E41,EF!$B:$H,7,FALSE))))</f>
        <v>0</v>
      </c>
      <c r="P41" s="683">
        <f t="shared" ref="P41:P63" si="5">O41*F41</f>
        <v>0</v>
      </c>
      <c r="Q41" s="339"/>
      <c r="R41" s="48"/>
      <c r="S41" s="151"/>
    </row>
    <row r="42" spans="1:19" ht="14.25" customHeight="1">
      <c r="A42" s="151"/>
      <c r="B42" s="14"/>
      <c r="C42" s="14"/>
      <c r="D42" s="306" t="s">
        <v>13</v>
      </c>
      <c r="E42" s="46" t="s">
        <v>99</v>
      </c>
      <c r="F42" s="812"/>
      <c r="G42" s="684">
        <f>IF($E42="",0,(IF(E42="Sonstiges","Individuell prüfen",VLOOKUP(E42,EF!$B:$F,2,FALSE))))</f>
        <v>0</v>
      </c>
      <c r="H42" s="888"/>
      <c r="I42" s="813"/>
      <c r="J42" s="682"/>
      <c r="K42" s="889">
        <f>IF($E42="",0,(IF(E42="Sonstiges","Individuell prüfen",VLOOKUP(E42,EF!$B:$F,3,FALSE))))</f>
        <v>0</v>
      </c>
      <c r="L42" s="685">
        <f>IF($E42="",0,(IF(E42="Sonstiges","Individuell prüfen",VLOOKUP(E42,EF!$B:$F,5,FALSE))))</f>
        <v>0</v>
      </c>
      <c r="M42" s="301">
        <f t="shared" si="3"/>
        <v>0</v>
      </c>
      <c r="N42" s="686">
        <f t="shared" si="4"/>
        <v>0</v>
      </c>
      <c r="O42" s="887">
        <f>IF($E42="",0,(IF($E42="Sonstiges","Individuell prüfen",VLOOKUP($E42,EF!$B:$H,7,FALSE))))</f>
        <v>0</v>
      </c>
      <c r="P42" s="683">
        <f t="shared" si="5"/>
        <v>0</v>
      </c>
      <c r="Q42" s="339"/>
      <c r="R42" s="48"/>
      <c r="S42" s="151"/>
    </row>
    <row r="43" spans="1:19" ht="14.25" customHeight="1">
      <c r="A43" s="151"/>
      <c r="B43" s="14"/>
      <c r="C43" s="14"/>
      <c r="D43" s="306" t="s">
        <v>13</v>
      </c>
      <c r="E43" s="46" t="s">
        <v>99</v>
      </c>
      <c r="F43" s="812"/>
      <c r="G43" s="684">
        <f>IF($E43="",0,(IF(E43="Sonstiges","Individuell prüfen",VLOOKUP(E43,EF!$B:$F,2,FALSE))))</f>
        <v>0</v>
      </c>
      <c r="H43" s="888"/>
      <c r="I43" s="813"/>
      <c r="J43" s="682"/>
      <c r="K43" s="889">
        <f>IF($E43="",0,(IF(E43="Sonstiges","Individuell prüfen",VLOOKUP(E43,EF!$B:$F,3,FALSE))))</f>
        <v>0</v>
      </c>
      <c r="L43" s="685">
        <f>IF($E43="",0,(IF(E43="Sonstiges","Individuell prüfen",VLOOKUP(E43,EF!$B:$F,5,FALSE))))</f>
        <v>0</v>
      </c>
      <c r="M43" s="301">
        <f t="shared" si="3"/>
        <v>0</v>
      </c>
      <c r="N43" s="686">
        <f t="shared" si="4"/>
        <v>0</v>
      </c>
      <c r="O43" s="887">
        <f>IF($E43="",0,(IF($E43="Sonstiges","Individuell prüfen",VLOOKUP($E43,EF!$B:$H,7,FALSE))))</f>
        <v>0</v>
      </c>
      <c r="P43" s="683">
        <f t="shared" si="5"/>
        <v>0</v>
      </c>
      <c r="Q43" s="339"/>
      <c r="R43" s="48"/>
      <c r="S43" s="151"/>
    </row>
    <row r="44" spans="1:19" ht="14.25" customHeight="1">
      <c r="A44" s="151"/>
      <c r="B44" s="14"/>
      <c r="C44" s="14"/>
      <c r="D44" s="306" t="s">
        <v>13</v>
      </c>
      <c r="E44" s="46" t="s">
        <v>99</v>
      </c>
      <c r="F44" s="812"/>
      <c r="G44" s="684">
        <f>IF($E44="",0,(IF(E44="Sonstiges","Individuell prüfen",VLOOKUP(E44,EF!$B:$F,2,FALSE))))</f>
        <v>0</v>
      </c>
      <c r="H44" s="888"/>
      <c r="I44" s="813"/>
      <c r="J44" s="682"/>
      <c r="K44" s="889">
        <f>IF($E44="",0,(IF(E44="Sonstiges","Individuell prüfen",VLOOKUP(E44,EF!$B:$F,3,FALSE))))</f>
        <v>0</v>
      </c>
      <c r="L44" s="685">
        <f>IF($E44="",0,(IF(E44="Sonstiges","Individuell prüfen",VLOOKUP(E44,EF!$B:$F,5,FALSE))))</f>
        <v>0</v>
      </c>
      <c r="M44" s="301">
        <f t="shared" si="3"/>
        <v>0</v>
      </c>
      <c r="N44" s="686">
        <f t="shared" si="4"/>
        <v>0</v>
      </c>
      <c r="O44" s="887">
        <f>IF($E44="",0,(IF($E44="Sonstiges","Individuell prüfen",VLOOKUP($E44,EF!$B:$H,7,FALSE))))</f>
        <v>0</v>
      </c>
      <c r="P44" s="683">
        <f t="shared" si="5"/>
        <v>0</v>
      </c>
      <c r="Q44" s="339"/>
      <c r="R44" s="48"/>
      <c r="S44" s="151"/>
    </row>
    <row r="45" spans="1:19" ht="14.25" customHeight="1">
      <c r="A45" s="151"/>
      <c r="B45" s="14"/>
      <c r="C45" s="14"/>
      <c r="D45" s="306" t="s">
        <v>13</v>
      </c>
      <c r="E45" s="46" t="s">
        <v>99</v>
      </c>
      <c r="F45" s="812"/>
      <c r="G45" s="684">
        <f>IF($E45="",0,(IF(E45="Sonstiges","Individuell prüfen",VLOOKUP(E45,EF!$B:$F,2,FALSE))))</f>
        <v>0</v>
      </c>
      <c r="H45" s="888"/>
      <c r="I45" s="813"/>
      <c r="J45" s="682"/>
      <c r="K45" s="889">
        <f>IF($E45="",0,(IF(E45="Sonstiges","Individuell prüfen",VLOOKUP(E45,EF!$B:$F,3,FALSE))))</f>
        <v>0</v>
      </c>
      <c r="L45" s="685">
        <f>IF($E45="",0,(IF(E45="Sonstiges","Individuell prüfen",VLOOKUP(E45,EF!$B:$F,5,FALSE))))</f>
        <v>0</v>
      </c>
      <c r="M45" s="301">
        <f t="shared" si="3"/>
        <v>0</v>
      </c>
      <c r="N45" s="686">
        <f t="shared" si="4"/>
        <v>0</v>
      </c>
      <c r="O45" s="887">
        <f>IF($E45="",0,(IF($E45="Sonstiges","Individuell prüfen",VLOOKUP($E45,EF!$B:$H,7,FALSE))))</f>
        <v>0</v>
      </c>
      <c r="P45" s="683">
        <f t="shared" si="5"/>
        <v>0</v>
      </c>
      <c r="Q45" s="339"/>
      <c r="R45" s="48"/>
      <c r="S45" s="151"/>
    </row>
    <row r="46" spans="1:19" ht="14.25" customHeight="1">
      <c r="A46" s="151"/>
      <c r="B46" s="14"/>
      <c r="C46" s="14"/>
      <c r="D46" s="306" t="s">
        <v>13</v>
      </c>
      <c r="E46" s="46" t="s">
        <v>99</v>
      </c>
      <c r="F46" s="812"/>
      <c r="G46" s="684">
        <f>IF($E46="",0,(IF(E46="Sonstiges","Individuell prüfen",VLOOKUP(E46,EF!$B:$F,2,FALSE))))</f>
        <v>0</v>
      </c>
      <c r="H46" s="888"/>
      <c r="I46" s="813"/>
      <c r="J46" s="682"/>
      <c r="K46" s="889">
        <f>IF($E46="",0,(IF(E46="Sonstiges","Individuell prüfen",VLOOKUP(E46,EF!$B:$F,3,FALSE))))</f>
        <v>0</v>
      </c>
      <c r="L46" s="685">
        <f>IF($E46="",0,(IF(E46="Sonstiges","Individuell prüfen",VLOOKUP(E46,EF!$B:$F,5,FALSE))))</f>
        <v>0</v>
      </c>
      <c r="M46" s="301">
        <f t="shared" si="3"/>
        <v>0</v>
      </c>
      <c r="N46" s="686">
        <f t="shared" si="4"/>
        <v>0</v>
      </c>
      <c r="O46" s="887">
        <f>IF($E46="",0,(IF($E46="Sonstiges","Individuell prüfen",VLOOKUP($E46,EF!$B:$H,7,FALSE))))</f>
        <v>0</v>
      </c>
      <c r="P46" s="683">
        <f t="shared" si="5"/>
        <v>0</v>
      </c>
      <c r="Q46" s="339"/>
      <c r="R46" s="48"/>
      <c r="S46" s="151"/>
    </row>
    <row r="47" spans="1:19" ht="14.25" customHeight="1">
      <c r="A47" s="151"/>
      <c r="B47" s="14"/>
      <c r="C47" s="14"/>
      <c r="D47" s="306" t="s">
        <v>13</v>
      </c>
      <c r="E47" s="46" t="s">
        <v>99</v>
      </c>
      <c r="F47" s="812"/>
      <c r="G47" s="684">
        <f>IF($E47="",0,(IF(E47="Sonstiges","Individuell prüfen",VLOOKUP(E47,EF!$B:$F,2,FALSE))))</f>
        <v>0</v>
      </c>
      <c r="H47" s="888"/>
      <c r="I47" s="813"/>
      <c r="J47" s="682"/>
      <c r="K47" s="889">
        <f>IF($E47="",0,(IF(E47="Sonstiges","Individuell prüfen",VLOOKUP(E47,EF!$B:$F,3,FALSE))))</f>
        <v>0</v>
      </c>
      <c r="L47" s="685">
        <f>IF($E47="",0,(IF(E47="Sonstiges","Individuell prüfen",VLOOKUP(E47,EF!$B:$F,5,FALSE))))</f>
        <v>0</v>
      </c>
      <c r="M47" s="301">
        <f t="shared" si="3"/>
        <v>0</v>
      </c>
      <c r="N47" s="686">
        <f t="shared" si="4"/>
        <v>0</v>
      </c>
      <c r="O47" s="887">
        <f>IF($E47="",0,(IF($E47="Sonstiges","Individuell prüfen",VLOOKUP($E47,EF!$B:$H,7,FALSE))))</f>
        <v>0</v>
      </c>
      <c r="P47" s="683">
        <f t="shared" si="5"/>
        <v>0</v>
      </c>
      <c r="Q47" s="339"/>
      <c r="R47" s="48"/>
      <c r="S47" s="151"/>
    </row>
    <row r="48" spans="1:19" ht="14.25" customHeight="1">
      <c r="A48" s="151"/>
      <c r="B48" s="14"/>
      <c r="C48" s="14"/>
      <c r="D48" s="306" t="s">
        <v>13</v>
      </c>
      <c r="E48" s="46" t="s">
        <v>99</v>
      </c>
      <c r="F48" s="812"/>
      <c r="G48" s="684">
        <f>IF($E48="",0,(IF(E48="Sonstiges","Individuell prüfen",VLOOKUP(E48,EF!$B:$F,2,FALSE))))</f>
        <v>0</v>
      </c>
      <c r="H48" s="888"/>
      <c r="I48" s="813"/>
      <c r="J48" s="682"/>
      <c r="K48" s="889">
        <f>IF($E48="",0,(IF(E48="Sonstiges","Individuell prüfen",VLOOKUP(E48,EF!$B:$F,3,FALSE))))</f>
        <v>0</v>
      </c>
      <c r="L48" s="685">
        <f>IF($E48="",0,(IF(E48="Sonstiges","Individuell prüfen",VLOOKUP(E48,EF!$B:$F,5,FALSE))))</f>
        <v>0</v>
      </c>
      <c r="M48" s="301">
        <f t="shared" si="3"/>
        <v>0</v>
      </c>
      <c r="N48" s="686">
        <f t="shared" si="4"/>
        <v>0</v>
      </c>
      <c r="O48" s="887">
        <f>IF($E48="",0,(IF($E48="Sonstiges","Individuell prüfen",VLOOKUP($E48,EF!$B:$H,7,FALSE))))</f>
        <v>0</v>
      </c>
      <c r="P48" s="683">
        <f t="shared" si="5"/>
        <v>0</v>
      </c>
      <c r="Q48" s="339"/>
      <c r="R48" s="48"/>
      <c r="S48" s="151"/>
    </row>
    <row r="49" spans="1:19" ht="14.25" customHeight="1">
      <c r="A49" s="151"/>
      <c r="B49" s="14"/>
      <c r="C49" s="14"/>
      <c r="D49" s="306" t="s">
        <v>13</v>
      </c>
      <c r="E49" s="46" t="s">
        <v>99</v>
      </c>
      <c r="F49" s="812"/>
      <c r="G49" s="684">
        <f>IF($E49="",0,(IF(E49="Sonstiges","Individuell prüfen",VLOOKUP(E49,EF!$B:$F,2,FALSE))))</f>
        <v>0</v>
      </c>
      <c r="H49" s="888"/>
      <c r="I49" s="813"/>
      <c r="J49" s="682"/>
      <c r="K49" s="889">
        <f>IF($E49="",0,(IF(E49="Sonstiges","Individuell prüfen",VLOOKUP(E49,EF!$B:$F,3,FALSE))))</f>
        <v>0</v>
      </c>
      <c r="L49" s="685">
        <f>IF($E49="",0,(IF(E49="Sonstiges","Individuell prüfen",VLOOKUP(E49,EF!$B:$F,5,FALSE))))</f>
        <v>0</v>
      </c>
      <c r="M49" s="301">
        <f t="shared" si="3"/>
        <v>0</v>
      </c>
      <c r="N49" s="686">
        <f t="shared" si="4"/>
        <v>0</v>
      </c>
      <c r="O49" s="887">
        <f>IF($E49="",0,(IF($E49="Sonstiges","Individuell prüfen",VLOOKUP($E49,EF!$B:$H,7,FALSE))))</f>
        <v>0</v>
      </c>
      <c r="P49" s="683">
        <f t="shared" si="5"/>
        <v>0</v>
      </c>
      <c r="Q49" s="339"/>
      <c r="R49" s="48"/>
      <c r="S49" s="151"/>
    </row>
    <row r="50" spans="1:19" ht="14.25" customHeight="1">
      <c r="A50" s="151"/>
      <c r="B50" s="14"/>
      <c r="C50" s="14"/>
      <c r="D50" s="306" t="s">
        <v>13</v>
      </c>
      <c r="E50" s="46" t="s">
        <v>99</v>
      </c>
      <c r="F50" s="812"/>
      <c r="G50" s="684">
        <f>IF($E50="",0,(IF(E50="Sonstiges","Individuell prüfen",VLOOKUP(E50,EF!$B:$F,2,FALSE))))</f>
        <v>0</v>
      </c>
      <c r="H50" s="888"/>
      <c r="I50" s="813"/>
      <c r="J50" s="682"/>
      <c r="K50" s="889">
        <f>IF($E50="",0,(IF(E50="Sonstiges","Individuell prüfen",VLOOKUP(E50,EF!$B:$F,3,FALSE))))</f>
        <v>0</v>
      </c>
      <c r="L50" s="685">
        <f>IF($E50="",0,(IF(E50="Sonstiges","Individuell prüfen",VLOOKUP(E50,EF!$B:$F,5,FALSE))))</f>
        <v>0</v>
      </c>
      <c r="M50" s="301">
        <f t="shared" si="3"/>
        <v>0</v>
      </c>
      <c r="N50" s="686">
        <f t="shared" si="4"/>
        <v>0</v>
      </c>
      <c r="O50" s="887">
        <f>IF($E50="",0,(IF($E50="Sonstiges","Individuell prüfen",VLOOKUP($E50,EF!$B:$H,7,FALSE))))</f>
        <v>0</v>
      </c>
      <c r="P50" s="683">
        <f t="shared" si="5"/>
        <v>0</v>
      </c>
      <c r="Q50" s="339"/>
      <c r="R50" s="48"/>
      <c r="S50" s="151"/>
    </row>
    <row r="51" spans="1:19" ht="14.25" customHeight="1">
      <c r="A51" s="151"/>
      <c r="B51" s="14"/>
      <c r="C51" s="14"/>
      <c r="D51" s="306" t="s">
        <v>13</v>
      </c>
      <c r="E51" s="46" t="s">
        <v>99</v>
      </c>
      <c r="F51" s="812"/>
      <c r="G51" s="684">
        <f>IF($E51="",0,(IF(E51="Sonstiges","Individuell prüfen",VLOOKUP(E51,EF!$B:$F,2,FALSE))))</f>
        <v>0</v>
      </c>
      <c r="H51" s="888"/>
      <c r="I51" s="813"/>
      <c r="J51" s="682"/>
      <c r="K51" s="889">
        <f>IF($E51="",0,(IF(E51="Sonstiges","Individuell prüfen",VLOOKUP(E51,EF!$B:$F,3,FALSE))))</f>
        <v>0</v>
      </c>
      <c r="L51" s="685">
        <f>IF($E51="",0,(IF(E51="Sonstiges","Individuell prüfen",VLOOKUP(E51,EF!$B:$F,5,FALSE))))</f>
        <v>0</v>
      </c>
      <c r="M51" s="301">
        <f t="shared" si="3"/>
        <v>0</v>
      </c>
      <c r="N51" s="686">
        <f t="shared" si="4"/>
        <v>0</v>
      </c>
      <c r="O51" s="887">
        <f>IF($E51="",0,(IF($E51="Sonstiges","Individuell prüfen",VLOOKUP($E51,EF!$B:$H,7,FALSE))))</f>
        <v>0</v>
      </c>
      <c r="P51" s="683">
        <f t="shared" si="5"/>
        <v>0</v>
      </c>
      <c r="Q51" s="339"/>
      <c r="R51" s="48"/>
      <c r="S51" s="151"/>
    </row>
    <row r="52" spans="1:19" ht="14.25" customHeight="1">
      <c r="A52" s="151"/>
      <c r="B52" s="14"/>
      <c r="C52" s="14"/>
      <c r="D52" s="306" t="s">
        <v>13</v>
      </c>
      <c r="E52" s="46" t="s">
        <v>99</v>
      </c>
      <c r="F52" s="812"/>
      <c r="G52" s="684">
        <f>IF($E52="",0,(IF(E52="Sonstiges","Individuell prüfen",VLOOKUP(E52,EF!$B:$F,2,FALSE))))</f>
        <v>0</v>
      </c>
      <c r="H52" s="888"/>
      <c r="I52" s="813"/>
      <c r="J52" s="682"/>
      <c r="K52" s="889">
        <f>IF($E52="",0,(IF(E52="Sonstiges","Individuell prüfen",VLOOKUP(E52,EF!$B:$F,3,FALSE))))</f>
        <v>0</v>
      </c>
      <c r="L52" s="685">
        <f>IF($E52="",0,(IF(E52="Sonstiges","Individuell prüfen",VLOOKUP(E52,EF!$B:$F,5,FALSE))))</f>
        <v>0</v>
      </c>
      <c r="M52" s="301">
        <f t="shared" si="3"/>
        <v>0</v>
      </c>
      <c r="N52" s="686">
        <f t="shared" si="4"/>
        <v>0</v>
      </c>
      <c r="O52" s="887">
        <f>IF($E52="",0,(IF($E52="Sonstiges","Individuell prüfen",VLOOKUP($E52,EF!$B:$H,7,FALSE))))</f>
        <v>0</v>
      </c>
      <c r="P52" s="683">
        <f t="shared" si="5"/>
        <v>0</v>
      </c>
      <c r="Q52" s="339"/>
      <c r="R52" s="48"/>
      <c r="S52" s="151"/>
    </row>
    <row r="53" spans="1:19" ht="14.25" customHeight="1">
      <c r="A53" s="151"/>
      <c r="B53" s="14"/>
      <c r="C53" s="14"/>
      <c r="D53" s="306" t="s">
        <v>13</v>
      </c>
      <c r="E53" s="46" t="s">
        <v>99</v>
      </c>
      <c r="F53" s="812"/>
      <c r="G53" s="684">
        <f>IF($E53="",0,(IF(E53="Sonstiges","Individuell prüfen",VLOOKUP(E53,EF!$B:$F,2,FALSE))))</f>
        <v>0</v>
      </c>
      <c r="H53" s="888"/>
      <c r="I53" s="813"/>
      <c r="J53" s="682"/>
      <c r="K53" s="889">
        <f>IF($E53="",0,(IF(E53="Sonstiges","Individuell prüfen",VLOOKUP(E53,EF!$B:$F,3,FALSE))))</f>
        <v>0</v>
      </c>
      <c r="L53" s="685">
        <f>IF($E53="",0,(IF(E53="Sonstiges","Individuell prüfen",VLOOKUP(E53,EF!$B:$F,5,FALSE))))</f>
        <v>0</v>
      </c>
      <c r="M53" s="301">
        <f t="shared" si="3"/>
        <v>0</v>
      </c>
      <c r="N53" s="686">
        <f t="shared" si="4"/>
        <v>0</v>
      </c>
      <c r="O53" s="887">
        <f>IF($E53="",0,(IF($E53="Sonstiges","Individuell prüfen",VLOOKUP($E53,EF!$B:$H,7,FALSE))))</f>
        <v>0</v>
      </c>
      <c r="P53" s="683">
        <f t="shared" si="5"/>
        <v>0</v>
      </c>
      <c r="Q53" s="339"/>
      <c r="R53" s="48"/>
      <c r="S53" s="151"/>
    </row>
    <row r="54" spans="1:19" ht="14.25" customHeight="1">
      <c r="A54" s="151"/>
      <c r="B54" s="14"/>
      <c r="C54" s="14"/>
      <c r="D54" s="306" t="s">
        <v>13</v>
      </c>
      <c r="E54" s="46" t="s">
        <v>99</v>
      </c>
      <c r="F54" s="816"/>
      <c r="G54" s="684">
        <f>IF($E54="",0,(IF(E54="Sonstiges","Individuell prüfen",VLOOKUP(E54,EF!$B:$F,2,FALSE))))</f>
        <v>0</v>
      </c>
      <c r="H54" s="890"/>
      <c r="I54" s="817"/>
      <c r="J54" s="687"/>
      <c r="K54" s="889">
        <f>IF($E54="",0,(IF(E54="Sonstiges","Individuell prüfen",VLOOKUP(E54,EF!$B:$F,3,FALSE))))</f>
        <v>0</v>
      </c>
      <c r="L54" s="685">
        <f>IF($E54="",0,(IF(E54="Sonstiges","Individuell prüfen",VLOOKUP(E54,EF!$B:$F,5,FALSE))))</f>
        <v>0</v>
      </c>
      <c r="M54" s="301">
        <f t="shared" si="3"/>
        <v>0</v>
      </c>
      <c r="N54" s="686">
        <f t="shared" si="4"/>
        <v>0</v>
      </c>
      <c r="O54" s="887">
        <f>IF($E54="",0,(IF($E54="Sonstiges","Individuell prüfen",VLOOKUP($E54,EF!$B:$H,7,FALSE))))</f>
        <v>0</v>
      </c>
      <c r="P54" s="683">
        <f t="shared" si="5"/>
        <v>0</v>
      </c>
      <c r="Q54" s="339"/>
      <c r="R54" s="48"/>
      <c r="S54" s="151"/>
    </row>
    <row r="55" spans="1:19" ht="14.25" customHeight="1">
      <c r="A55" s="151"/>
      <c r="B55" s="14"/>
      <c r="C55" s="14"/>
      <c r="D55" s="306" t="s">
        <v>13</v>
      </c>
      <c r="E55" s="46" t="s">
        <v>99</v>
      </c>
      <c r="F55" s="816"/>
      <c r="G55" s="684">
        <f>IF($E55="",0,(IF(E55="Sonstiges","Individuell prüfen",VLOOKUP(E55,EF!$B:$F,2,FALSE))))</f>
        <v>0</v>
      </c>
      <c r="H55" s="890"/>
      <c r="I55" s="817"/>
      <c r="J55" s="687"/>
      <c r="K55" s="889">
        <f>IF($E55="",0,(IF(E55="Sonstiges","Individuell prüfen",VLOOKUP(E55,EF!$B:$F,3,FALSE))))</f>
        <v>0</v>
      </c>
      <c r="L55" s="685">
        <f>IF($E55="",0,(IF(E55="Sonstiges","Individuell prüfen",VLOOKUP(E55,EF!$B:$F,5,FALSE))))</f>
        <v>0</v>
      </c>
      <c r="M55" s="301">
        <f t="shared" si="3"/>
        <v>0</v>
      </c>
      <c r="N55" s="686">
        <f t="shared" si="4"/>
        <v>0</v>
      </c>
      <c r="O55" s="887">
        <f>IF($E55="",0,(IF($E55="Sonstiges","Individuell prüfen",VLOOKUP($E55,EF!$B:$H,7,FALSE))))</f>
        <v>0</v>
      </c>
      <c r="P55" s="683">
        <f t="shared" si="5"/>
        <v>0</v>
      </c>
      <c r="Q55" s="14"/>
      <c r="R55" s="48"/>
      <c r="S55" s="151"/>
    </row>
    <row r="56" spans="1:19" ht="14.25" customHeight="1">
      <c r="A56" s="151"/>
      <c r="B56" s="14"/>
      <c r="C56" s="14"/>
      <c r="D56" s="306" t="s">
        <v>13</v>
      </c>
      <c r="E56" s="46" t="s">
        <v>99</v>
      </c>
      <c r="F56" s="816"/>
      <c r="G56" s="684">
        <f>IF($E56="",0,(IF(E56="Sonstiges","Individuell prüfen",VLOOKUP(E56,EF!$B:$F,2,FALSE))))</f>
        <v>0</v>
      </c>
      <c r="H56" s="890"/>
      <c r="I56" s="817"/>
      <c r="J56" s="687"/>
      <c r="K56" s="889">
        <f>IF($E56="",0,(IF(E56="Sonstiges","Individuell prüfen",VLOOKUP(E56,EF!$B:$F,3,FALSE))))</f>
        <v>0</v>
      </c>
      <c r="L56" s="685">
        <f>IF($E56="",0,(IF(E56="Sonstiges","Individuell prüfen",VLOOKUP(E56,EF!$B:$F,5,FALSE))))</f>
        <v>0</v>
      </c>
      <c r="M56" s="301">
        <f t="shared" si="3"/>
        <v>0</v>
      </c>
      <c r="N56" s="686">
        <f t="shared" si="4"/>
        <v>0</v>
      </c>
      <c r="O56" s="887">
        <f>IF($E56="",0,(IF($E56="Sonstiges","Individuell prüfen",VLOOKUP($E56,EF!$B:$H,7,FALSE))))</f>
        <v>0</v>
      </c>
      <c r="P56" s="683">
        <f t="shared" si="5"/>
        <v>0</v>
      </c>
      <c r="Q56" s="14"/>
      <c r="R56" s="48"/>
      <c r="S56" s="151"/>
    </row>
    <row r="57" spans="1:19" ht="14.25" customHeight="1">
      <c r="A57" s="151"/>
      <c r="B57" s="14"/>
      <c r="C57" s="14"/>
      <c r="D57" s="306" t="s">
        <v>13</v>
      </c>
      <c r="E57" s="46" t="s">
        <v>99</v>
      </c>
      <c r="F57" s="816"/>
      <c r="G57" s="684">
        <f>IF($E57="",0,(IF(E57="Sonstiges","Individuell prüfen",VLOOKUP(E57,EF!$B:$F,2,FALSE))))</f>
        <v>0</v>
      </c>
      <c r="H57" s="890"/>
      <c r="I57" s="817"/>
      <c r="J57" s="687"/>
      <c r="K57" s="889">
        <f>IF($E57="",0,(IF(E57="Sonstiges","Individuell prüfen",VLOOKUP(E57,EF!$B:$F,3,FALSE))))</f>
        <v>0</v>
      </c>
      <c r="L57" s="685">
        <f>IF($E57="",0,(IF(E57="Sonstiges","Individuell prüfen",VLOOKUP(E57,EF!$B:$F,5,FALSE))))</f>
        <v>0</v>
      </c>
      <c r="M57" s="301">
        <f t="shared" si="3"/>
        <v>0</v>
      </c>
      <c r="N57" s="686">
        <f t="shared" si="4"/>
        <v>0</v>
      </c>
      <c r="O57" s="887">
        <f>IF($E57="",0,(IF($E57="Sonstiges","Individuell prüfen",VLOOKUP($E57,EF!$B:$H,7,FALSE))))</f>
        <v>0</v>
      </c>
      <c r="P57" s="683">
        <f t="shared" si="5"/>
        <v>0</v>
      </c>
      <c r="Q57" s="14"/>
      <c r="R57" s="48"/>
      <c r="S57" s="151"/>
    </row>
    <row r="58" spans="1:19" ht="14.25" customHeight="1">
      <c r="A58" s="151"/>
      <c r="B58" s="14"/>
      <c r="C58" s="14"/>
      <c r="D58" s="306" t="s">
        <v>13</v>
      </c>
      <c r="E58" s="46" t="s">
        <v>99</v>
      </c>
      <c r="F58" s="816"/>
      <c r="G58" s="684">
        <f>IF($E58="",0,(IF(E58="Sonstiges","Individuell prüfen",VLOOKUP(E58,EF!$B:$F,2,FALSE))))</f>
        <v>0</v>
      </c>
      <c r="H58" s="888"/>
      <c r="I58" s="813"/>
      <c r="J58" s="682"/>
      <c r="K58" s="889">
        <f>IF($E58="",0,(IF(E58="Sonstiges","Individuell prüfen",VLOOKUP(E58,EF!$B:$F,3,FALSE))))</f>
        <v>0</v>
      </c>
      <c r="L58" s="685">
        <f>IF($E58="",0,(IF(E58="Sonstiges","Individuell prüfen",VLOOKUP(E58,EF!$B:$F,5,FALSE))))</f>
        <v>0</v>
      </c>
      <c r="M58" s="301">
        <f t="shared" si="3"/>
        <v>0</v>
      </c>
      <c r="N58" s="686">
        <f t="shared" si="4"/>
        <v>0</v>
      </c>
      <c r="O58" s="887">
        <f>IF($E58="",0,(IF($E58="Sonstiges","Individuell prüfen",VLOOKUP($E58,EF!$B:$H,7,FALSE))))</f>
        <v>0</v>
      </c>
      <c r="P58" s="683">
        <f t="shared" si="5"/>
        <v>0</v>
      </c>
      <c r="Q58" s="14"/>
      <c r="R58" s="48"/>
      <c r="S58" s="151"/>
    </row>
    <row r="59" spans="1:19" ht="14.25" customHeight="1">
      <c r="A59" s="151"/>
      <c r="B59" s="14"/>
      <c r="C59" s="14"/>
      <c r="D59" s="306" t="s">
        <v>13</v>
      </c>
      <c r="E59" s="46" t="s">
        <v>99</v>
      </c>
      <c r="F59" s="816"/>
      <c r="G59" s="684">
        <f>IF($E59="",0,(IF(E59="Sonstiges","Individuell prüfen",VLOOKUP(E59,EF!$B:$F,2,FALSE))))</f>
        <v>0</v>
      </c>
      <c r="H59" s="888"/>
      <c r="I59" s="813"/>
      <c r="J59" s="682"/>
      <c r="K59" s="889">
        <f>IF($E59="",0,(IF(E59="Sonstiges","Individuell prüfen",VLOOKUP(E59,EF!$B:$F,3,FALSE))))</f>
        <v>0</v>
      </c>
      <c r="L59" s="685">
        <f>IF($E59="",0,(IF(E59="Sonstiges","Individuell prüfen",VLOOKUP(E59,EF!$B:$F,5,FALSE))))</f>
        <v>0</v>
      </c>
      <c r="M59" s="301">
        <f t="shared" si="3"/>
        <v>0</v>
      </c>
      <c r="N59" s="686">
        <f t="shared" si="4"/>
        <v>0</v>
      </c>
      <c r="O59" s="887">
        <f>IF($E59="",0,(IF($E59="Sonstiges","Individuell prüfen",VLOOKUP($E59,EF!$B:$H,7,FALSE))))</f>
        <v>0</v>
      </c>
      <c r="P59" s="683">
        <f t="shared" si="5"/>
        <v>0</v>
      </c>
      <c r="Q59" s="14"/>
      <c r="R59" s="48"/>
      <c r="S59" s="151"/>
    </row>
    <row r="60" spans="1:19" ht="14.25" customHeight="1">
      <c r="A60" s="151"/>
      <c r="B60" s="14"/>
      <c r="C60" s="14"/>
      <c r="D60" s="306" t="s">
        <v>13</v>
      </c>
      <c r="E60" s="46" t="s">
        <v>99</v>
      </c>
      <c r="F60" s="816"/>
      <c r="G60" s="684">
        <f>IF($E60="",0,(IF(E60="Sonstiges","Individuell prüfen",VLOOKUP(E60,EF!$B:$F,2,FALSE))))</f>
        <v>0</v>
      </c>
      <c r="H60" s="888"/>
      <c r="I60" s="813"/>
      <c r="J60" s="682"/>
      <c r="K60" s="889">
        <f>IF($E60="",0,(IF(E60="Sonstiges","Individuell prüfen",VLOOKUP(E60,EF!$B:$F,3,FALSE))))</f>
        <v>0</v>
      </c>
      <c r="L60" s="685">
        <f>IF($E60="",0,(IF(E60="Sonstiges","Individuell prüfen",VLOOKUP(E60,EF!$B:$F,5,FALSE))))</f>
        <v>0</v>
      </c>
      <c r="M60" s="301">
        <f t="shared" si="3"/>
        <v>0</v>
      </c>
      <c r="N60" s="686">
        <f t="shared" si="4"/>
        <v>0</v>
      </c>
      <c r="O60" s="887">
        <f>IF($E60="",0,(IF($E60="Sonstiges","Individuell prüfen",VLOOKUP($E60,EF!$B:$H,7,FALSE))))</f>
        <v>0</v>
      </c>
      <c r="P60" s="683">
        <f t="shared" si="5"/>
        <v>0</v>
      </c>
      <c r="Q60" s="14"/>
      <c r="R60" s="48"/>
      <c r="S60" s="151"/>
    </row>
    <row r="61" spans="1:19" ht="14.25" customHeight="1">
      <c r="A61" s="151"/>
      <c r="B61" s="14"/>
      <c r="C61" s="14"/>
      <c r="D61" s="306" t="s">
        <v>13</v>
      </c>
      <c r="E61" s="46" t="s">
        <v>99</v>
      </c>
      <c r="F61" s="816"/>
      <c r="G61" s="684">
        <f>IF($E61="",0,(IF(E61="Sonstiges","Individuell prüfen",VLOOKUP(E61,EF!$B:$F,2,FALSE))))</f>
        <v>0</v>
      </c>
      <c r="H61" s="888"/>
      <c r="I61" s="813"/>
      <c r="J61" s="682"/>
      <c r="K61" s="889">
        <f>IF($E61="",0,(IF(E61="Sonstiges","Individuell prüfen",VLOOKUP(E61,EF!$B:$F,3,FALSE))))</f>
        <v>0</v>
      </c>
      <c r="L61" s="685">
        <f>IF($E61="",0,(IF(E61="Sonstiges","Individuell prüfen",VLOOKUP(E61,EF!$B:$F,5,FALSE))))</f>
        <v>0</v>
      </c>
      <c r="M61" s="301">
        <f t="shared" si="3"/>
        <v>0</v>
      </c>
      <c r="N61" s="686">
        <f t="shared" si="4"/>
        <v>0</v>
      </c>
      <c r="O61" s="887">
        <f>IF($E61="",0,(IF($E61="Sonstiges","Individuell prüfen",VLOOKUP($E61,EF!$B:$H,7,FALSE))))</f>
        <v>0</v>
      </c>
      <c r="P61" s="683">
        <f t="shared" si="5"/>
        <v>0</v>
      </c>
      <c r="Q61" s="14"/>
      <c r="R61" s="48"/>
      <c r="S61" s="151"/>
    </row>
    <row r="62" spans="1:19" ht="14.25" customHeight="1">
      <c r="A62" s="151"/>
      <c r="B62" s="14"/>
      <c r="C62" s="14"/>
      <c r="D62" s="306" t="s">
        <v>13</v>
      </c>
      <c r="E62" s="46" t="s">
        <v>99</v>
      </c>
      <c r="F62" s="816"/>
      <c r="G62" s="684">
        <f>IF($E62="",0,(IF(E62="Sonstiges","Individuell prüfen",VLOOKUP(E62,EF!$B:$F,2,FALSE))))</f>
        <v>0</v>
      </c>
      <c r="H62" s="888"/>
      <c r="I62" s="813"/>
      <c r="J62" s="682"/>
      <c r="K62" s="889">
        <f>IF($E62="",0,(IF(E62="Sonstiges","Individuell prüfen",VLOOKUP(E62,EF!$B:$F,3,FALSE))))</f>
        <v>0</v>
      </c>
      <c r="L62" s="685">
        <f>IF($E62="",0,(IF(E62="Sonstiges","Individuell prüfen",VLOOKUP(E62,EF!$B:$F,5,FALSE))))</f>
        <v>0</v>
      </c>
      <c r="M62" s="301">
        <f t="shared" si="3"/>
        <v>0</v>
      </c>
      <c r="N62" s="686">
        <f t="shared" si="4"/>
        <v>0</v>
      </c>
      <c r="O62" s="887">
        <f>IF($E62="",0,(IF($E62="Sonstiges","Individuell prüfen",VLOOKUP($E62,EF!$B:$H,7,FALSE))))</f>
        <v>0</v>
      </c>
      <c r="P62" s="683">
        <f t="shared" si="5"/>
        <v>0</v>
      </c>
      <c r="Q62" s="14"/>
      <c r="R62" s="48"/>
      <c r="S62" s="151"/>
    </row>
    <row r="63" spans="1:19" ht="14.25" customHeight="1">
      <c r="A63" s="151"/>
      <c r="B63" s="14"/>
      <c r="C63" s="14"/>
      <c r="D63" s="306" t="s">
        <v>13</v>
      </c>
      <c r="E63" s="46" t="s">
        <v>99</v>
      </c>
      <c r="F63" s="816"/>
      <c r="G63" s="684">
        <f>IF($E63="",0,(IF(E63="Sonstiges","Individuell prüfen",VLOOKUP(E63,EF!$B:$F,2,FALSE))))</f>
        <v>0</v>
      </c>
      <c r="H63" s="888"/>
      <c r="I63" s="813"/>
      <c r="J63" s="682"/>
      <c r="K63" s="889">
        <f>IF($E63="",0,(IF(E63="Sonstiges","Individuell prüfen",VLOOKUP(E63,EF!$B:$F,3,FALSE))))</f>
        <v>0</v>
      </c>
      <c r="L63" s="685">
        <f>IF($E63="",0,(IF(E63="Sonstiges","Individuell prüfen",VLOOKUP(E63,EF!$B:$F,5,FALSE))))</f>
        <v>0</v>
      </c>
      <c r="M63" s="301">
        <f t="shared" si="3"/>
        <v>0</v>
      </c>
      <c r="N63" s="686">
        <f t="shared" si="4"/>
        <v>0</v>
      </c>
      <c r="O63" s="887">
        <f>IF($E63="",0,(IF($E63="Sonstiges","Individuell prüfen",VLOOKUP($E63,EF!$B:$H,7,FALSE))))</f>
        <v>0</v>
      </c>
      <c r="P63" s="683">
        <f t="shared" si="5"/>
        <v>0</v>
      </c>
      <c r="Q63" s="14"/>
      <c r="R63" s="48"/>
      <c r="S63" s="151"/>
    </row>
    <row r="64" spans="1:19" ht="14.25" customHeight="1" thickBot="1">
      <c r="A64" s="151"/>
      <c r="B64" s="14"/>
      <c r="C64" s="14"/>
      <c r="D64" s="307" t="s">
        <v>13</v>
      </c>
      <c r="E64" s="47" t="s">
        <v>99</v>
      </c>
      <c r="F64" s="43"/>
      <c r="G64" s="309">
        <f>IF($E64="",0,(IF(E64="Sonstiges","Individuell prüfen",VLOOKUP(E64,EF!$B:$F,2,FALSE))))</f>
        <v>0</v>
      </c>
      <c r="H64" s="61"/>
      <c r="I64" s="38"/>
      <c r="J64" s="39"/>
      <c r="K64" s="303">
        <f>IF($E64="",0,(IF(E64="Sonstiges","Individuell prüfen",VLOOKUP(E64,EF!$B:$F,3,FALSE))))</f>
        <v>0</v>
      </c>
      <c r="L64" s="304">
        <f>IF($E64="",0,(IF(E64="Sonstiges","Individuell prüfen",VLOOKUP(E64,EF!$B:$F,5,FALSE))))</f>
        <v>0</v>
      </c>
      <c r="M64" s="305">
        <f t="shared" si="3"/>
        <v>0</v>
      </c>
      <c r="N64" s="550">
        <f t="shared" si="4"/>
        <v>0</v>
      </c>
      <c r="O64" s="887">
        <f>IF($E63="",0,(IF($E63="Sonstiges","Individuell prüfen",VLOOKUP($E63,EF!$B:$H,7,FALSE))))</f>
        <v>0</v>
      </c>
      <c r="P64" s="683">
        <f>O64*F63</f>
        <v>0</v>
      </c>
      <c r="Q64" s="14"/>
      <c r="R64" s="48"/>
      <c r="S64" s="151"/>
    </row>
    <row r="65" spans="1:19" ht="14.25" customHeight="1" thickBot="1">
      <c r="A65" s="151"/>
      <c r="B65" s="14"/>
      <c r="C65" s="14"/>
      <c r="D65" s="14"/>
      <c r="E65" s="14"/>
      <c r="F65" s="14"/>
      <c r="G65" s="14"/>
      <c r="H65" s="14"/>
      <c r="I65" s="14"/>
      <c r="J65" s="14"/>
      <c r="K65" s="14"/>
      <c r="L65" s="14"/>
      <c r="M65" s="1036">
        <f>SUM(M41:M64)</f>
        <v>0</v>
      </c>
      <c r="N65" s="1037">
        <f>SUM(N41:N64)</f>
        <v>0</v>
      </c>
      <c r="O65" s="178"/>
      <c r="P65" s="179">
        <f>SUM(P41:P64)</f>
        <v>0</v>
      </c>
      <c r="Q65" s="14"/>
      <c r="R65" s="48"/>
      <c r="S65" s="151"/>
    </row>
    <row r="66" spans="1:19" ht="14.25" customHeight="1">
      <c r="A66" s="151"/>
      <c r="B66" s="14"/>
      <c r="C66" s="14"/>
      <c r="D66" s="14"/>
      <c r="E66" s="14"/>
      <c r="F66" s="14"/>
      <c r="G66" s="14"/>
      <c r="H66" s="14"/>
      <c r="I66" s="14"/>
      <c r="J66" s="14"/>
      <c r="K66" s="14"/>
      <c r="L66" s="14"/>
      <c r="M66" s="14"/>
      <c r="N66" s="14"/>
      <c r="O66" s="14"/>
      <c r="P66" s="14"/>
      <c r="Q66" s="14"/>
      <c r="R66" s="14"/>
      <c r="S66" s="151"/>
    </row>
    <row r="67" spans="1:19" ht="14.25" customHeight="1">
      <c r="A67" s="151"/>
      <c r="B67" s="151"/>
      <c r="C67" s="151"/>
      <c r="D67" s="151"/>
      <c r="E67" s="151"/>
      <c r="F67" s="151"/>
      <c r="G67" s="151"/>
      <c r="H67" s="151"/>
      <c r="I67" s="151"/>
      <c r="J67" s="151"/>
      <c r="K67" s="151"/>
      <c r="L67" s="151"/>
      <c r="M67" s="151"/>
      <c r="N67" s="151"/>
      <c r="O67" s="151"/>
      <c r="P67" s="151"/>
      <c r="Q67" s="151"/>
      <c r="R67" s="151"/>
      <c r="S67" s="151"/>
    </row>
  </sheetData>
  <sheetProtection sheet="1" objects="1" scenarios="1"/>
  <mergeCells count="10">
    <mergeCell ref="C37:K37"/>
    <mergeCell ref="C38:J38"/>
    <mergeCell ref="K38:L38"/>
    <mergeCell ref="C3:M3"/>
    <mergeCell ref="C4:K4"/>
    <mergeCell ref="C5:K5"/>
    <mergeCell ref="C6:K6"/>
    <mergeCell ref="C7:K7"/>
    <mergeCell ref="K8:L8"/>
    <mergeCell ref="M8:N8"/>
  </mergeCells>
  <dataValidations count="1">
    <dataValidation type="list" allowBlank="1" showInputMessage="1" showErrorMessage="1" sqref="D17:D34">
      <formula1>L_Standort</formula1>
    </dataValidation>
  </dataValidations>
  <printOptions horizontalCentered="1" verticalCentered="1"/>
  <pageMargins left="0.39370078740157483" right="0.39370078740157483" top="0.39370078740157483" bottom="0.39370078740157483" header="0.19685039370078741" footer="0.19685039370078741"/>
  <pageSetup paperSize="9" scale="55" orientation="landscape" verticalDpi="601"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EF!$B$104:$B$110</xm:f>
          </x14:formula1>
          <xm:sqref>E9:F9 E35:F36</xm:sqref>
        </x14:dataValidation>
        <x14:dataValidation type="list" allowBlank="1" showInputMessage="1" showErrorMessage="1">
          <x14:formula1>
            <xm:f>EF!$B$9:$B$26</xm:f>
          </x14:formula1>
          <xm:sqref>E41:E64 E11:E34</xm:sqref>
        </x14:dataValidation>
        <x14:dataValidation type="list" allowBlank="1" showInputMessage="1" showErrorMessage="1">
          <x14:formula1>
            <xm:f>'Projekt-Info'!$C$12:$C$17</xm:f>
          </x14:formula1>
          <xm:sqref>D41:D64 D11:D16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S89"/>
  <sheetViews>
    <sheetView topLeftCell="C1" zoomScale="90" zoomScaleNormal="90" workbookViewId="0">
      <selection activeCell="G17" sqref="G17"/>
    </sheetView>
  </sheetViews>
  <sheetFormatPr baseColWidth="10" defaultColWidth="10.875" defaultRowHeight="14.25" outlineLevelCol="1"/>
  <cols>
    <col min="1" max="1" width="3.625" style="19" customWidth="1"/>
    <col min="2" max="2" width="8.625" style="19" customWidth="1"/>
    <col min="3" max="3" width="4.375" style="19" customWidth="1"/>
    <col min="4" max="4" width="14.5" style="19" customWidth="1"/>
    <col min="5" max="5" width="20.125" style="19" customWidth="1"/>
    <col min="6" max="6" width="27.5" style="19" customWidth="1"/>
    <col min="7" max="7" width="16.125" style="19" customWidth="1"/>
    <col min="8" max="8" width="14.5" style="19" customWidth="1"/>
    <col min="9" max="9" width="29.875" style="19" hidden="1" customWidth="1" outlineLevel="1"/>
    <col min="10" max="10" width="31.625" style="19" hidden="1" customWidth="1" outlineLevel="1"/>
    <col min="11" max="11" width="30.375" style="19" hidden="1" customWidth="1" outlineLevel="1"/>
    <col min="12" max="12" width="12.125" style="19" customWidth="1" collapsed="1"/>
    <col min="13" max="13" width="12.5" style="19" customWidth="1"/>
    <col min="14" max="14" width="12" style="19" customWidth="1"/>
    <col min="15" max="16" width="12.25" style="19" customWidth="1"/>
    <col min="17" max="17" width="12.875" style="19" customWidth="1"/>
    <col min="18" max="18" width="8.625" style="19" customWidth="1"/>
    <col min="19" max="19" width="3.625" style="19" customWidth="1"/>
    <col min="20" max="16384" width="10.875" style="19"/>
  </cols>
  <sheetData>
    <row r="1" spans="1:19" ht="20.100000000000001" customHeight="1">
      <c r="A1" s="151"/>
      <c r="B1" s="151"/>
      <c r="C1" s="151"/>
      <c r="D1" s="151"/>
      <c r="E1" s="151"/>
      <c r="F1" s="151"/>
      <c r="G1" s="151"/>
      <c r="H1" s="151"/>
      <c r="I1" s="151"/>
      <c r="J1" s="151"/>
      <c r="K1" s="151"/>
      <c r="L1" s="151"/>
      <c r="M1" s="151"/>
      <c r="N1" s="151"/>
      <c r="O1" s="151"/>
      <c r="P1" s="151"/>
      <c r="Q1" s="151"/>
      <c r="R1" s="151"/>
      <c r="S1" s="151"/>
    </row>
    <row r="2" spans="1:19" ht="30" customHeight="1">
      <c r="A2" s="151"/>
      <c r="B2" s="14"/>
      <c r="C2" s="14"/>
      <c r="D2" s="14"/>
      <c r="E2" s="48"/>
      <c r="F2" s="48"/>
      <c r="G2" s="48"/>
      <c r="H2" s="48"/>
      <c r="I2" s="48"/>
      <c r="J2" s="669"/>
      <c r="K2" s="48"/>
      <c r="L2" s="48"/>
      <c r="M2" s="48"/>
      <c r="N2" s="48"/>
      <c r="O2" s="48"/>
      <c r="P2" s="48"/>
      <c r="Q2" s="48"/>
      <c r="R2" s="272">
        <f>Ref_Firma</f>
        <v>0</v>
      </c>
      <c r="S2" s="151"/>
    </row>
    <row r="3" spans="1:19" ht="23.25">
      <c r="A3" s="151"/>
      <c r="B3" s="48"/>
      <c r="C3" s="1291" t="s">
        <v>116</v>
      </c>
      <c r="D3" s="1291"/>
      <c r="E3" s="1291"/>
      <c r="F3" s="1291"/>
      <c r="G3" s="1291"/>
      <c r="H3" s="1291"/>
      <c r="I3" s="1291"/>
      <c r="J3" s="1291"/>
      <c r="K3" s="1291"/>
      <c r="L3" s="1291"/>
      <c r="M3" s="1291"/>
      <c r="N3" s="1291"/>
      <c r="O3" s="1291"/>
      <c r="P3" s="1291"/>
      <c r="Q3" s="1291"/>
      <c r="R3" s="272">
        <f>Ref_Berichtsjahr</f>
        <v>0</v>
      </c>
      <c r="S3" s="151"/>
    </row>
    <row r="4" spans="1:19" ht="15.6" customHeight="1">
      <c r="A4" s="151"/>
      <c r="B4" s="48"/>
      <c r="C4" s="1291"/>
      <c r="D4" s="1291"/>
      <c r="E4" s="1291"/>
      <c r="F4" s="1291"/>
      <c r="G4" s="1291"/>
      <c r="H4" s="1291"/>
      <c r="I4" s="1291"/>
      <c r="J4" s="1291"/>
      <c r="K4" s="1291"/>
      <c r="L4" s="1291"/>
      <c r="M4" s="1291"/>
      <c r="N4" s="1291"/>
      <c r="O4" s="1291"/>
      <c r="P4" s="1291"/>
      <c r="Q4" s="1291"/>
      <c r="R4" s="48"/>
      <c r="S4" s="151"/>
    </row>
    <row r="5" spans="1:19" ht="28.5" customHeight="1">
      <c r="A5" s="151"/>
      <c r="B5" s="48"/>
      <c r="C5" s="1297" t="s">
        <v>87</v>
      </c>
      <c r="D5" s="1297"/>
      <c r="E5" s="1297"/>
      <c r="F5" s="1297"/>
      <c r="G5" s="1297"/>
      <c r="H5" s="1297"/>
      <c r="I5" s="1297"/>
      <c r="J5" s="1297"/>
      <c r="K5" s="1297"/>
      <c r="L5" s="1297"/>
      <c r="M5" s="1297"/>
      <c r="N5" s="1297"/>
      <c r="O5" s="1297"/>
      <c r="P5" s="1297"/>
      <c r="Q5" s="1297"/>
      <c r="R5" s="50"/>
      <c r="S5" s="151"/>
    </row>
    <row r="6" spans="1:19" ht="16.5" customHeight="1">
      <c r="A6" s="151"/>
      <c r="B6" s="48"/>
      <c r="C6" s="1291"/>
      <c r="D6" s="1291"/>
      <c r="E6" s="1291"/>
      <c r="F6" s="1291"/>
      <c r="G6" s="1291"/>
      <c r="H6" s="1291"/>
      <c r="I6" s="1291"/>
      <c r="J6" s="1291"/>
      <c r="K6" s="1291"/>
      <c r="L6" s="1291"/>
      <c r="M6" s="1291"/>
      <c r="N6" s="1291"/>
      <c r="O6" s="1291"/>
      <c r="P6" s="1291"/>
      <c r="Q6" s="1291"/>
      <c r="R6" s="48"/>
      <c r="S6" s="151"/>
    </row>
    <row r="7" spans="1:19" ht="31.5" customHeight="1">
      <c r="A7" s="151"/>
      <c r="B7" s="14"/>
      <c r="C7" s="1292" t="s">
        <v>35</v>
      </c>
      <c r="D7" s="1292"/>
      <c r="E7" s="1292"/>
      <c r="F7" s="1292"/>
      <c r="G7" s="1292"/>
      <c r="H7" s="1292"/>
      <c r="I7" s="1292"/>
      <c r="J7" s="1292"/>
      <c r="K7" s="1292"/>
      <c r="L7" s="1292"/>
      <c r="M7" s="1292"/>
      <c r="N7" s="1292"/>
      <c r="O7" s="1292"/>
      <c r="P7" s="1292"/>
      <c r="Q7" s="1292"/>
      <c r="R7" s="14"/>
      <c r="S7" s="151"/>
    </row>
    <row r="8" spans="1:19" ht="33.6" customHeight="1" thickBot="1">
      <c r="A8" s="151"/>
      <c r="B8" s="14"/>
      <c r="C8" s="1301" t="s">
        <v>117</v>
      </c>
      <c r="D8" s="1301"/>
      <c r="E8" s="1301"/>
      <c r="F8" s="1301"/>
      <c r="G8" s="1301"/>
      <c r="H8" s="1301"/>
      <c r="I8" s="1301"/>
      <c r="J8" s="1301"/>
      <c r="K8" s="1301"/>
      <c r="L8" s="14"/>
      <c r="M8" s="14"/>
      <c r="N8" s="14"/>
      <c r="O8" s="14"/>
      <c r="P8" s="14"/>
      <c r="Q8" s="14"/>
      <c r="R8" s="14"/>
      <c r="S8" s="151"/>
    </row>
    <row r="9" spans="1:19" ht="24.75" customHeight="1" thickBot="1">
      <c r="A9" s="151"/>
      <c r="B9" s="14"/>
      <c r="C9" s="1302"/>
      <c r="D9" s="1302"/>
      <c r="E9" s="1302"/>
      <c r="F9" s="1302"/>
      <c r="G9" s="1302"/>
      <c r="H9" s="1302"/>
      <c r="I9" s="1302"/>
      <c r="J9" s="1302"/>
      <c r="K9" s="1303"/>
      <c r="L9" s="1294" t="s">
        <v>88</v>
      </c>
      <c r="M9" s="1300"/>
      <c r="N9" s="1295"/>
      <c r="O9" s="1294" t="s">
        <v>89</v>
      </c>
      <c r="P9" s="1300"/>
      <c r="Q9" s="1295"/>
      <c r="R9" s="14"/>
      <c r="S9" s="151"/>
    </row>
    <row r="10" spans="1:19" ht="67.5" customHeight="1" thickBot="1">
      <c r="A10" s="151"/>
      <c r="B10" s="14"/>
      <c r="C10" s="14"/>
      <c r="D10" s="275" t="s">
        <v>92</v>
      </c>
      <c r="E10" s="152" t="s">
        <v>118</v>
      </c>
      <c r="F10" s="153" t="s">
        <v>119</v>
      </c>
      <c r="G10" s="153" t="s">
        <v>120</v>
      </c>
      <c r="H10" s="155" t="s">
        <v>121</v>
      </c>
      <c r="I10" s="156" t="s">
        <v>96</v>
      </c>
      <c r="J10" s="154" t="s">
        <v>97</v>
      </c>
      <c r="K10" s="157" t="s">
        <v>98</v>
      </c>
      <c r="L10" s="158" t="s">
        <v>28</v>
      </c>
      <c r="M10" s="159" t="s">
        <v>30</v>
      </c>
      <c r="N10" s="54" t="s">
        <v>32</v>
      </c>
      <c r="O10" s="158" t="s">
        <v>28</v>
      </c>
      <c r="P10" s="159" t="s">
        <v>30</v>
      </c>
      <c r="Q10" s="54" t="s">
        <v>32</v>
      </c>
      <c r="R10" s="14"/>
      <c r="S10" s="151"/>
    </row>
    <row r="11" spans="1:19">
      <c r="A11" s="151"/>
      <c r="B11" s="14"/>
      <c r="C11" s="14"/>
      <c r="D11" s="294" t="s">
        <v>13</v>
      </c>
      <c r="E11" s="614"/>
      <c r="F11" s="820"/>
      <c r="G11" s="821"/>
      <c r="H11" s="694">
        <f>IF($F11="",0,(IF(F11="Sonstiges","Individuell prüfen",VLOOKUP(F11,EF!$B:$G,2,FALSE))))</f>
        <v>0</v>
      </c>
      <c r="I11" s="894"/>
      <c r="J11" s="56"/>
      <c r="K11" s="57"/>
      <c r="L11" s="161">
        <f>IF($F11="",0,(IF(F11="Sonstiges","Individuell prüfen",VLOOKUP(F11,EF!$B:$F,3,FALSE))))</f>
        <v>0</v>
      </c>
      <c r="M11" s="162">
        <f>IF($F11="",0,(IF(F11="Sonstiges","Individuell prüfen",VLOOKUP(F11,EF!$B:$F,4,FALSE))))</f>
        <v>0</v>
      </c>
      <c r="N11" s="163">
        <f>IF($F11="",0,(IF(F11="Sonstiges","Individuell prüfen",VLOOKUP(F11,EF!$B:$F,5,FALSE))))</f>
        <v>0</v>
      </c>
      <c r="O11" s="164">
        <f t="shared" ref="O11:O25" si="0">L11*G11</f>
        <v>0</v>
      </c>
      <c r="P11" s="165">
        <f t="shared" ref="P11:P25" si="1">M11*G11</f>
        <v>0</v>
      </c>
      <c r="Q11" s="166">
        <f t="shared" ref="Q11:Q25" si="2">N11*G11</f>
        <v>0</v>
      </c>
      <c r="R11" s="14"/>
      <c r="S11" s="151"/>
    </row>
    <row r="12" spans="1:19">
      <c r="A12" s="151"/>
      <c r="B12" s="14"/>
      <c r="C12" s="14"/>
      <c r="D12" s="306" t="s">
        <v>13</v>
      </c>
      <c r="E12" s="614"/>
      <c r="F12" s="820" t="s">
        <v>99</v>
      </c>
      <c r="G12" s="821"/>
      <c r="H12" s="694">
        <f>IF($F12="",0,(IF(F12="Sonstiges","Individuell prüfen",VLOOKUP(F12,EF!$B:$G,2,FALSE))))</f>
        <v>0</v>
      </c>
      <c r="I12" s="894"/>
      <c r="J12" s="822"/>
      <c r="K12" s="695"/>
      <c r="L12" s="895">
        <f>IF($F12="",0,(IF(F12="Sonstiges","Individuell prüfen",VLOOKUP(F12,EF!$B:$F,3,FALSE))))</f>
        <v>0</v>
      </c>
      <c r="M12" s="823">
        <f>IF($F12="",0,(IF(F12="Sonstiges","Individuell prüfen",VLOOKUP(F12,EF!$B:$F,4,FALSE))))</f>
        <v>0</v>
      </c>
      <c r="N12" s="696">
        <f>IF($F12="",0,(IF(F12="Sonstiges","Individuell prüfen",VLOOKUP(F12,EF!$B:$F,5,FALSE))))</f>
        <v>0</v>
      </c>
      <c r="O12" s="896">
        <f>L12*G12</f>
        <v>0</v>
      </c>
      <c r="P12" s="815">
        <f t="shared" si="1"/>
        <v>0</v>
      </c>
      <c r="Q12" s="683">
        <f t="shared" si="2"/>
        <v>0</v>
      </c>
      <c r="R12" s="14"/>
      <c r="S12" s="151"/>
    </row>
    <row r="13" spans="1:19">
      <c r="A13" s="151"/>
      <c r="B13" s="14"/>
      <c r="C13" s="14"/>
      <c r="D13" s="306" t="s">
        <v>13</v>
      </c>
      <c r="E13" s="614"/>
      <c r="F13" s="820" t="s">
        <v>99</v>
      </c>
      <c r="G13" s="821"/>
      <c r="H13" s="694">
        <f>IF($F13="",0,(IF(F13="Sonstiges","Individuell prüfen",VLOOKUP(F13,EF!$B:$G,2,FALSE))))</f>
        <v>0</v>
      </c>
      <c r="I13" s="894"/>
      <c r="J13" s="824"/>
      <c r="K13" s="695"/>
      <c r="L13" s="895">
        <f>IF($F13="",0,(IF(F13="Sonstiges","Individuell prüfen",VLOOKUP(F13,EF!$B:$F,3,FALSE))))</f>
        <v>0</v>
      </c>
      <c r="M13" s="823">
        <f>IF($F13="",0,(IF(F13="Sonstiges","Individuell prüfen",VLOOKUP(F13,EF!$B:$F,4,FALSE))))</f>
        <v>0</v>
      </c>
      <c r="N13" s="696">
        <f>IF($F13="",0,(IF(F13="Sonstiges","Individuell prüfen",VLOOKUP(F13,EF!$B:$F,5,FALSE))))</f>
        <v>0</v>
      </c>
      <c r="O13" s="896">
        <f t="shared" si="0"/>
        <v>0</v>
      </c>
      <c r="P13" s="815">
        <f>M13*G13</f>
        <v>0</v>
      </c>
      <c r="Q13" s="683">
        <f t="shared" si="2"/>
        <v>0</v>
      </c>
      <c r="R13" s="14"/>
      <c r="S13" s="151"/>
    </row>
    <row r="14" spans="1:19">
      <c r="A14" s="151"/>
      <c r="B14" s="14"/>
      <c r="C14" s="14"/>
      <c r="D14" s="306" t="s">
        <v>13</v>
      </c>
      <c r="E14" s="614"/>
      <c r="F14" s="820" t="s">
        <v>99</v>
      </c>
      <c r="G14" s="821"/>
      <c r="H14" s="694">
        <f>IF($F14="",0,(IF(F14="Sonstiges","Individuell prüfen",VLOOKUP(F14,EF!$B:$G,2,FALSE))))</f>
        <v>0</v>
      </c>
      <c r="I14" s="894"/>
      <c r="J14" s="824"/>
      <c r="K14" s="697"/>
      <c r="L14" s="895">
        <f>IF($F14="",0,(IF(F14="Sonstiges","Individuell prüfen",VLOOKUP(F14,EF!$B:$F,3,FALSE))))</f>
        <v>0</v>
      </c>
      <c r="M14" s="823">
        <f>IF($F14="",0,(IF(F14="Sonstiges","Individuell prüfen",VLOOKUP(F14,EF!$B:$F,4,FALSE))))</f>
        <v>0</v>
      </c>
      <c r="N14" s="696">
        <f>IF($F14="",0,(IF(F14="Sonstiges","Individuell prüfen",VLOOKUP(F14,EF!$B:$F,5,FALSE))))</f>
        <v>0</v>
      </c>
      <c r="O14" s="896">
        <f t="shared" si="0"/>
        <v>0</v>
      </c>
      <c r="P14" s="815">
        <f t="shared" si="1"/>
        <v>0</v>
      </c>
      <c r="Q14" s="683">
        <f t="shared" si="2"/>
        <v>0</v>
      </c>
      <c r="R14" s="58"/>
      <c r="S14" s="151"/>
    </row>
    <row r="15" spans="1:19">
      <c r="A15" s="151"/>
      <c r="B15" s="14"/>
      <c r="C15" s="14"/>
      <c r="D15" s="306" t="s">
        <v>13</v>
      </c>
      <c r="E15" s="614"/>
      <c r="F15" s="820" t="s">
        <v>99</v>
      </c>
      <c r="G15" s="821"/>
      <c r="H15" s="694">
        <f>IF($F15="",0,(IF(F15="Sonstiges","Individuell prüfen",VLOOKUP(F15,EF!$B:$G,2,FALSE))))</f>
        <v>0</v>
      </c>
      <c r="I15" s="894"/>
      <c r="J15" s="825"/>
      <c r="K15" s="697"/>
      <c r="L15" s="895">
        <f>IF($F15="",0,(IF(F15="Sonstiges","Individuell prüfen",VLOOKUP(F15,EF!$B:$F,3,FALSE))))</f>
        <v>0</v>
      </c>
      <c r="M15" s="823">
        <f>IF($F15="",0,(IF(F15="Sonstiges","Individuell prüfen",VLOOKUP(F15,EF!$B:$F,4,FALSE))))</f>
        <v>0</v>
      </c>
      <c r="N15" s="696">
        <f>IF($F15="",0,(IF(F15="Sonstiges","Individuell prüfen",VLOOKUP(F15,EF!$B:$F,5,FALSE))))</f>
        <v>0</v>
      </c>
      <c r="O15" s="896">
        <f t="shared" si="0"/>
        <v>0</v>
      </c>
      <c r="P15" s="815">
        <f t="shared" si="1"/>
        <v>0</v>
      </c>
      <c r="Q15" s="683">
        <f t="shared" si="2"/>
        <v>0</v>
      </c>
      <c r="R15" s="14"/>
      <c r="S15" s="151"/>
    </row>
    <row r="16" spans="1:19">
      <c r="A16" s="151"/>
      <c r="B16" s="14"/>
      <c r="C16" s="14"/>
      <c r="D16" s="306" t="s">
        <v>13</v>
      </c>
      <c r="E16" s="614"/>
      <c r="F16" s="820" t="s">
        <v>99</v>
      </c>
      <c r="G16" s="821"/>
      <c r="H16" s="694">
        <f>IF($F16="",0,(IF(F16="Sonstiges","Individuell prüfen",VLOOKUP(F16,EF!$B:$G,2,FALSE))))</f>
        <v>0</v>
      </c>
      <c r="I16" s="894"/>
      <c r="J16" s="825"/>
      <c r="K16" s="697"/>
      <c r="L16" s="895">
        <f>IF($F16="",0,(IF(F16="Sonstiges","Individuell prüfen",VLOOKUP(F16,EF!$B:$F,3,FALSE))))</f>
        <v>0</v>
      </c>
      <c r="M16" s="823">
        <f>IF($F16="",0,(IF(F16="Sonstiges","Individuell prüfen",VLOOKUP(F16,EF!$B:$F,4,FALSE))))</f>
        <v>0</v>
      </c>
      <c r="N16" s="696">
        <f>IF($F16="",0,(IF(F16="Sonstiges","Individuell prüfen",VLOOKUP(F16,EF!$B:$F,5,FALSE))))</f>
        <v>0</v>
      </c>
      <c r="O16" s="896">
        <f t="shared" si="0"/>
        <v>0</v>
      </c>
      <c r="P16" s="815">
        <f t="shared" si="1"/>
        <v>0</v>
      </c>
      <c r="Q16" s="683">
        <f t="shared" si="2"/>
        <v>0</v>
      </c>
      <c r="R16" s="14"/>
      <c r="S16" s="151"/>
    </row>
    <row r="17" spans="1:19">
      <c r="A17" s="151"/>
      <c r="B17" s="14"/>
      <c r="C17" s="14"/>
      <c r="D17" s="306" t="s">
        <v>13</v>
      </c>
      <c r="E17" s="183"/>
      <c r="F17" s="820" t="s">
        <v>99</v>
      </c>
      <c r="G17" s="816"/>
      <c r="H17" s="694">
        <f>IF($F17="",0,(IF(F17="Sonstiges","Individuell prüfen",VLOOKUP(F17,EF!$B:$G,2,FALSE))))</f>
        <v>0</v>
      </c>
      <c r="I17" s="825"/>
      <c r="J17" s="825"/>
      <c r="K17" s="682"/>
      <c r="L17" s="897">
        <f>IF($F17="",0,(IF(F17="Sonstiges","Individuell prüfen",VLOOKUP(F17,EF!$B:$F,3,FALSE))))</f>
        <v>0</v>
      </c>
      <c r="M17" s="826">
        <f>IF($F17="",0,(IF(F17="Sonstiges","Individuell prüfen",VLOOKUP(F17,EF!$B:$F,4,FALSE))))</f>
        <v>0</v>
      </c>
      <c r="N17" s="694">
        <f>IF($F17="",0,(IF(F17="Sonstiges","Individuell prüfen",VLOOKUP(F17,EF!$B:$F,5,FALSE))))</f>
        <v>0</v>
      </c>
      <c r="O17" s="896">
        <f t="shared" si="0"/>
        <v>0</v>
      </c>
      <c r="P17" s="815">
        <f t="shared" si="1"/>
        <v>0</v>
      </c>
      <c r="Q17" s="683">
        <f t="shared" si="2"/>
        <v>0</v>
      </c>
      <c r="R17" s="14"/>
      <c r="S17" s="151"/>
    </row>
    <row r="18" spans="1:19">
      <c r="A18" s="151"/>
      <c r="B18" s="14"/>
      <c r="C18" s="14"/>
      <c r="D18" s="306" t="s">
        <v>13</v>
      </c>
      <c r="E18" s="183"/>
      <c r="F18" s="820" t="s">
        <v>99</v>
      </c>
      <c r="G18" s="816"/>
      <c r="H18" s="694">
        <f>IF($F18="",0,(IF(F18="Sonstiges","Individuell prüfen",VLOOKUP(F18,EF!$B:$G,2,FALSE))))</f>
        <v>0</v>
      </c>
      <c r="I18" s="825"/>
      <c r="J18" s="825"/>
      <c r="K18" s="682"/>
      <c r="L18" s="897">
        <f>IF($F18="",0,(IF(F18="Sonstiges","Individuell prüfen",VLOOKUP(F18,EF!$B:$F,3,FALSE))))</f>
        <v>0</v>
      </c>
      <c r="M18" s="826">
        <f>IF($F18="",0,(IF(F18="Sonstiges","Individuell prüfen",VLOOKUP(F18,EF!$B:$F,4,FALSE))))</f>
        <v>0</v>
      </c>
      <c r="N18" s="694">
        <f>IF($F18="",0,(IF(F18="Sonstiges","Individuell prüfen",VLOOKUP(F18,EF!$B:$F,5,FALSE))))</f>
        <v>0</v>
      </c>
      <c r="O18" s="896">
        <f t="shared" si="0"/>
        <v>0</v>
      </c>
      <c r="P18" s="815">
        <f t="shared" si="1"/>
        <v>0</v>
      </c>
      <c r="Q18" s="683">
        <f>N18*G18</f>
        <v>0</v>
      </c>
      <c r="R18" s="14"/>
      <c r="S18" s="151"/>
    </row>
    <row r="19" spans="1:19">
      <c r="A19" s="151"/>
      <c r="B19" s="14"/>
      <c r="C19" s="14"/>
      <c r="D19" s="306" t="s">
        <v>13</v>
      </c>
      <c r="E19" s="183"/>
      <c r="F19" s="820" t="s">
        <v>99</v>
      </c>
      <c r="G19" s="816"/>
      <c r="H19" s="694">
        <f>IF($F19="",0,(IF(F19="Sonstiges","Individuell prüfen",VLOOKUP(F19,EF!$B:$G,2,FALSE))))</f>
        <v>0</v>
      </c>
      <c r="I19" s="825"/>
      <c r="J19" s="825"/>
      <c r="K19" s="682"/>
      <c r="L19" s="897">
        <f>IF($F19="",0,(IF(F19="Sonstiges","Individuell prüfen",VLOOKUP(F19,EF!$B:$F,3,FALSE))))</f>
        <v>0</v>
      </c>
      <c r="M19" s="826">
        <f>IF($F19="",0,(IF(F19="Sonstiges","Individuell prüfen",VLOOKUP(F19,EF!$B:$F,4,FALSE))))</f>
        <v>0</v>
      </c>
      <c r="N19" s="694">
        <f>IF($F19="",0,(IF(F19="Sonstiges","Individuell prüfen",VLOOKUP(F19,EF!$B:$F,5,FALSE))))</f>
        <v>0</v>
      </c>
      <c r="O19" s="896">
        <f t="shared" si="0"/>
        <v>0</v>
      </c>
      <c r="P19" s="815">
        <f t="shared" si="1"/>
        <v>0</v>
      </c>
      <c r="Q19" s="683">
        <f t="shared" si="2"/>
        <v>0</v>
      </c>
      <c r="R19" s="14"/>
      <c r="S19" s="151"/>
    </row>
    <row r="20" spans="1:19">
      <c r="A20" s="151"/>
      <c r="B20" s="14"/>
      <c r="C20" s="14"/>
      <c r="D20" s="306" t="s">
        <v>13</v>
      </c>
      <c r="E20" s="183"/>
      <c r="F20" s="820" t="s">
        <v>99</v>
      </c>
      <c r="G20" s="816"/>
      <c r="H20" s="694">
        <f>IF($F20="",0,(IF(F20="Sonstiges","Individuell prüfen",VLOOKUP(F20,EF!$B:$G,2,FALSE))))</f>
        <v>0</v>
      </c>
      <c r="I20" s="888"/>
      <c r="J20" s="825"/>
      <c r="K20" s="682"/>
      <c r="L20" s="897">
        <f>IF($F20="",0,(IF(F20="Sonstiges","Individuell prüfen",VLOOKUP(F20,EF!$B:$F,3,FALSE))))</f>
        <v>0</v>
      </c>
      <c r="M20" s="826">
        <f>IF($F20="",0,(IF(F20="Sonstiges","Individuell prüfen",VLOOKUP(F20,EF!$B:$F,4,FALSE))))</f>
        <v>0</v>
      </c>
      <c r="N20" s="694">
        <f>IF($F20="",0,(IF(F20="Sonstiges","Individuell prüfen",VLOOKUP(F20,EF!$B:$F,5,FALSE))))</f>
        <v>0</v>
      </c>
      <c r="O20" s="896">
        <f t="shared" si="0"/>
        <v>0</v>
      </c>
      <c r="P20" s="815">
        <f t="shared" si="1"/>
        <v>0</v>
      </c>
      <c r="Q20" s="683">
        <f t="shared" si="2"/>
        <v>0</v>
      </c>
      <c r="R20" s="14"/>
      <c r="S20" s="151"/>
    </row>
    <row r="21" spans="1:19">
      <c r="A21" s="151"/>
      <c r="B21" s="14"/>
      <c r="C21" s="14"/>
      <c r="D21" s="306" t="s">
        <v>13</v>
      </c>
      <c r="E21" s="183"/>
      <c r="F21" s="820" t="s">
        <v>99</v>
      </c>
      <c r="G21" s="816"/>
      <c r="H21" s="694">
        <f>IF($F21="",0,(IF(F21="Sonstiges","Individuell prüfen",VLOOKUP(F21,EF!$B:$G,2,FALSE))))</f>
        <v>0</v>
      </c>
      <c r="I21" s="888"/>
      <c r="J21" s="813"/>
      <c r="K21" s="682"/>
      <c r="L21" s="897">
        <f>IF($F21="",0,(IF(F21="Sonstiges","Individuell prüfen",VLOOKUP(F21,EF!$B:$F,3,FALSE))))</f>
        <v>0</v>
      </c>
      <c r="M21" s="826">
        <f>IF($F21="",0,(IF(F21="Sonstiges","Individuell prüfen",VLOOKUP(F21,EF!$B:$F,4,FALSE))))</f>
        <v>0</v>
      </c>
      <c r="N21" s="694">
        <f>IF($F21="",0,(IF(F21="Sonstiges","Individuell prüfen",VLOOKUP(F21,EF!$B:$F,5,FALSE))))</f>
        <v>0</v>
      </c>
      <c r="O21" s="896">
        <f t="shared" si="0"/>
        <v>0</v>
      </c>
      <c r="P21" s="815">
        <f t="shared" si="1"/>
        <v>0</v>
      </c>
      <c r="Q21" s="683">
        <f t="shared" si="2"/>
        <v>0</v>
      </c>
      <c r="R21" s="14"/>
      <c r="S21" s="151"/>
    </row>
    <row r="22" spans="1:19">
      <c r="A22" s="151"/>
      <c r="B22" s="14"/>
      <c r="C22" s="14"/>
      <c r="D22" s="306" t="s">
        <v>13</v>
      </c>
      <c r="E22" s="183"/>
      <c r="F22" s="820" t="s">
        <v>99</v>
      </c>
      <c r="G22" s="816"/>
      <c r="H22" s="694">
        <f>IF($F22="",0,(IF(F22="Sonstiges","Individuell prüfen",VLOOKUP(F22,EF!$B:$G,2,FALSE))))</f>
        <v>0</v>
      </c>
      <c r="I22" s="888"/>
      <c r="J22" s="813"/>
      <c r="K22" s="682"/>
      <c r="L22" s="897">
        <f>IF($F22="",0,(IF(F22="Sonstiges","Individuell prüfen",VLOOKUP(F22,EF!$B:$F,3,FALSE))))</f>
        <v>0</v>
      </c>
      <c r="M22" s="826">
        <f>IF($F22="",0,(IF(F22="Sonstiges","Individuell prüfen",VLOOKUP(F22,EF!$B:$F,4,FALSE))))</f>
        <v>0</v>
      </c>
      <c r="N22" s="694">
        <f>IF($F22="",0,(IF(F22="Sonstiges","Individuell prüfen",VLOOKUP(F22,EF!$B:$F,5,FALSE))))</f>
        <v>0</v>
      </c>
      <c r="O22" s="896">
        <f t="shared" si="0"/>
        <v>0</v>
      </c>
      <c r="P22" s="815">
        <f t="shared" si="1"/>
        <v>0</v>
      </c>
      <c r="Q22" s="683">
        <f t="shared" si="2"/>
        <v>0</v>
      </c>
      <c r="R22" s="14"/>
      <c r="S22" s="151"/>
    </row>
    <row r="23" spans="1:19">
      <c r="A23" s="151"/>
      <c r="B23" s="14"/>
      <c r="C23" s="14"/>
      <c r="D23" s="306" t="s">
        <v>13</v>
      </c>
      <c r="E23" s="183"/>
      <c r="F23" s="820" t="s">
        <v>99</v>
      </c>
      <c r="G23" s="816"/>
      <c r="H23" s="694">
        <f>IF($F23="",0,(IF(F23="Sonstiges","Individuell prüfen",VLOOKUP(F23,EF!$B:$G,2,FALSE))))</f>
        <v>0</v>
      </c>
      <c r="I23" s="888"/>
      <c r="J23" s="813"/>
      <c r="K23" s="682"/>
      <c r="L23" s="897">
        <f>IF($F23="",0,(IF(F23="Sonstiges","Individuell prüfen",VLOOKUP(F23,EF!$B:$F,3,FALSE))))</f>
        <v>0</v>
      </c>
      <c r="M23" s="826">
        <f>IF($F23="",0,(IF(F23="Sonstiges","Individuell prüfen",VLOOKUP(F23,EF!$B:$F,4,FALSE))))</f>
        <v>0</v>
      </c>
      <c r="N23" s="694">
        <f>IF($F23="",0,(IF(F23="Sonstiges","Individuell prüfen",VLOOKUP(F23,EF!$B:$F,5,FALSE))))</f>
        <v>0</v>
      </c>
      <c r="O23" s="896">
        <f t="shared" si="0"/>
        <v>0</v>
      </c>
      <c r="P23" s="815">
        <f t="shared" si="1"/>
        <v>0</v>
      </c>
      <c r="Q23" s="683">
        <f t="shared" si="2"/>
        <v>0</v>
      </c>
      <c r="R23" s="14"/>
      <c r="S23" s="151"/>
    </row>
    <row r="24" spans="1:19">
      <c r="A24" s="151"/>
      <c r="B24" s="14"/>
      <c r="C24" s="14"/>
      <c r="D24" s="306" t="s">
        <v>13</v>
      </c>
      <c r="E24" s="183"/>
      <c r="F24" s="820" t="s">
        <v>99</v>
      </c>
      <c r="G24" s="816"/>
      <c r="H24" s="694">
        <f>IF($F24="",0,(IF(F24="Sonstiges","Individuell prüfen",VLOOKUP(F24,EF!$B:$G,2,FALSE))))</f>
        <v>0</v>
      </c>
      <c r="I24" s="888"/>
      <c r="J24" s="813"/>
      <c r="K24" s="682"/>
      <c r="L24" s="897">
        <f>IF($F24="",0,(IF(F24="Sonstiges","Individuell prüfen",VLOOKUP(F24,EF!$B:$F,3,FALSE))))</f>
        <v>0</v>
      </c>
      <c r="M24" s="826">
        <f>IF($F24="",0,(IF(F24="Sonstiges","Individuell prüfen",VLOOKUP(F24,EF!$B:$F,4,FALSE))))</f>
        <v>0</v>
      </c>
      <c r="N24" s="694">
        <f>IF($F24="",0,(IF(F24="Sonstiges","Individuell prüfen",VLOOKUP(F24,EF!$B:$F,5,FALSE))))</f>
        <v>0</v>
      </c>
      <c r="O24" s="896">
        <f t="shared" si="0"/>
        <v>0</v>
      </c>
      <c r="P24" s="815">
        <f t="shared" si="1"/>
        <v>0</v>
      </c>
      <c r="Q24" s="683">
        <f t="shared" si="2"/>
        <v>0</v>
      </c>
      <c r="R24" s="14"/>
      <c r="S24" s="151"/>
    </row>
    <row r="25" spans="1:19">
      <c r="A25" s="151"/>
      <c r="B25" s="14"/>
      <c r="C25" s="14"/>
      <c r="D25" s="306" t="s">
        <v>13</v>
      </c>
      <c r="E25" s="183"/>
      <c r="F25" s="820" t="s">
        <v>99</v>
      </c>
      <c r="G25" s="816"/>
      <c r="H25" s="694">
        <f>IF($F25="",0,(IF(F25="Sonstiges","Individuell prüfen",VLOOKUP(F25,EF!$B:$G,2,FALSE))))</f>
        <v>0</v>
      </c>
      <c r="I25" s="888"/>
      <c r="J25" s="813"/>
      <c r="K25" s="682"/>
      <c r="L25" s="897">
        <f>IF($F25="",0,(IF(F25="Sonstiges","Individuell prüfen",VLOOKUP(F25,EF!$B:$F,3,FALSE))))</f>
        <v>0</v>
      </c>
      <c r="M25" s="826">
        <f>IF($F25="",0,(IF(F25="Sonstiges","Individuell prüfen",VLOOKUP(F25,EF!$B:$F,4,FALSE))))</f>
        <v>0</v>
      </c>
      <c r="N25" s="694">
        <f>IF($F25="",0,(IF(F25="Sonstiges","Individuell prüfen",VLOOKUP(F25,EF!$B:$F,5,FALSE))))</f>
        <v>0</v>
      </c>
      <c r="O25" s="896">
        <f t="shared" si="0"/>
        <v>0</v>
      </c>
      <c r="P25" s="815">
        <f t="shared" si="1"/>
        <v>0</v>
      </c>
      <c r="Q25" s="683">
        <f t="shared" si="2"/>
        <v>0</v>
      </c>
      <c r="R25" s="14"/>
      <c r="S25" s="151"/>
    </row>
    <row r="26" spans="1:19">
      <c r="A26" s="151"/>
      <c r="B26" s="14"/>
      <c r="C26" s="14"/>
      <c r="D26" s="306" t="s">
        <v>13</v>
      </c>
      <c r="E26" s="183"/>
      <c r="F26" s="820" t="s">
        <v>99</v>
      </c>
      <c r="G26" s="816"/>
      <c r="H26" s="694">
        <f>IF($F26="",0,(IF(F26="Sonstiges","Individuell prüfen",VLOOKUP(F26,EF!$B:$G,2,FALSE))))</f>
        <v>0</v>
      </c>
      <c r="I26" s="825"/>
      <c r="J26" s="825"/>
      <c r="K26" s="682"/>
      <c r="L26" s="897">
        <f>IF($F26="",0,(IF(F26="Sonstiges","Individuell prüfen",VLOOKUP(F26,EF!$B:$F,3,FALSE))))</f>
        <v>0</v>
      </c>
      <c r="M26" s="826">
        <f>IF($F26="",0,(IF(F26="Sonstiges","Individuell prüfen",VLOOKUP(F26,EF!$B:$F,4,FALSE))))</f>
        <v>0</v>
      </c>
      <c r="N26" s="694">
        <f>IF($F26="",0,(IF(F26="Sonstiges","Individuell prüfen",VLOOKUP(F26,EF!$B:$F,5,FALSE))))</f>
        <v>0</v>
      </c>
      <c r="O26" s="896">
        <f t="shared" ref="O26:O31" si="3">L26*G26</f>
        <v>0</v>
      </c>
      <c r="P26" s="815">
        <f t="shared" ref="P26:P31" si="4">M26*G26</f>
        <v>0</v>
      </c>
      <c r="Q26" s="683">
        <f t="shared" ref="Q26:Q31" si="5">N26*G26</f>
        <v>0</v>
      </c>
      <c r="R26" s="14"/>
      <c r="S26" s="151"/>
    </row>
    <row r="27" spans="1:19">
      <c r="A27" s="151"/>
      <c r="B27" s="14"/>
      <c r="C27" s="14"/>
      <c r="D27" s="306" t="s">
        <v>13</v>
      </c>
      <c r="E27" s="183"/>
      <c r="F27" s="820" t="s">
        <v>99</v>
      </c>
      <c r="G27" s="816"/>
      <c r="H27" s="694">
        <f>IF($F27="",0,(IF(F27="Sonstiges","Individuell prüfen",VLOOKUP(F27,EF!$B:$G,2,FALSE))))</f>
        <v>0</v>
      </c>
      <c r="I27" s="825"/>
      <c r="J27" s="825"/>
      <c r="K27" s="682"/>
      <c r="L27" s="897">
        <f>IF($F27="",0,(IF(F27="Sonstiges","Individuell prüfen",VLOOKUP(F27,EF!$B:$F,3,FALSE))))</f>
        <v>0</v>
      </c>
      <c r="M27" s="826">
        <f>IF($F27="",0,(IF(F27="Sonstiges","Individuell prüfen",VLOOKUP(F27,EF!$B:$F,4,FALSE))))</f>
        <v>0</v>
      </c>
      <c r="N27" s="694">
        <f>IF($F27="",0,(IF(F27="Sonstiges","Individuell prüfen",VLOOKUP(F27,EF!$B:$F,5,FALSE))))</f>
        <v>0</v>
      </c>
      <c r="O27" s="896">
        <f>L27*G27</f>
        <v>0</v>
      </c>
      <c r="P27" s="815">
        <f>M27*G27</f>
        <v>0</v>
      </c>
      <c r="Q27" s="683">
        <f>N27*G27</f>
        <v>0</v>
      </c>
      <c r="R27" s="14"/>
      <c r="S27" s="151"/>
    </row>
    <row r="28" spans="1:19">
      <c r="A28" s="151"/>
      <c r="B28" s="14"/>
      <c r="C28" s="14"/>
      <c r="D28" s="306" t="s">
        <v>13</v>
      </c>
      <c r="E28" s="183"/>
      <c r="F28" s="820" t="s">
        <v>99</v>
      </c>
      <c r="G28" s="816"/>
      <c r="H28" s="694">
        <f>IF($F28="",0,(IF(F28="Sonstiges","Individuell prüfen",VLOOKUP(F28,EF!$B:$G,2,FALSE))))</f>
        <v>0</v>
      </c>
      <c r="I28" s="825"/>
      <c r="J28" s="825"/>
      <c r="K28" s="682"/>
      <c r="L28" s="897">
        <f>IF($F28="",0,(IF(F28="Sonstiges","Individuell prüfen",VLOOKUP(F28,EF!$B:$F,3,FALSE))))</f>
        <v>0</v>
      </c>
      <c r="M28" s="826">
        <f>IF($F28="",0,(IF(F28="Sonstiges","Individuell prüfen",VLOOKUP(F28,EF!$B:$F,4,FALSE))))</f>
        <v>0</v>
      </c>
      <c r="N28" s="694">
        <f>IF($F28="",0,(IF(F28="Sonstiges","Individuell prüfen",VLOOKUP(F28,EF!$B:$F,5,FALSE))))</f>
        <v>0</v>
      </c>
      <c r="O28" s="896">
        <f t="shared" si="3"/>
        <v>0</v>
      </c>
      <c r="P28" s="815">
        <f t="shared" si="4"/>
        <v>0</v>
      </c>
      <c r="Q28" s="683">
        <f t="shared" si="5"/>
        <v>0</v>
      </c>
      <c r="R28" s="14"/>
      <c r="S28" s="151"/>
    </row>
    <row r="29" spans="1:19">
      <c r="A29" s="151"/>
      <c r="B29" s="14"/>
      <c r="C29" s="14"/>
      <c r="D29" s="306" t="s">
        <v>13</v>
      </c>
      <c r="E29" s="183"/>
      <c r="F29" s="820" t="s">
        <v>99</v>
      </c>
      <c r="G29" s="816"/>
      <c r="H29" s="694">
        <f>IF($F29="",0,(IF(F29="Sonstiges","Individuell prüfen",VLOOKUP(F29,EF!$B:$G,2,FALSE))))</f>
        <v>0</v>
      </c>
      <c r="I29" s="888"/>
      <c r="J29" s="825"/>
      <c r="K29" s="682"/>
      <c r="L29" s="897">
        <f>IF($F29="",0,(IF(F29="Sonstiges","Individuell prüfen",VLOOKUP(F29,EF!$B:$F,3,FALSE))))</f>
        <v>0</v>
      </c>
      <c r="M29" s="826">
        <f>IF($F29="",0,(IF(F29="Sonstiges","Individuell prüfen",VLOOKUP(F29,EF!$B:$F,4,FALSE))))</f>
        <v>0</v>
      </c>
      <c r="N29" s="694">
        <f>IF($F29="",0,(IF(F29="Sonstiges","Individuell prüfen",VLOOKUP(F29,EF!$B:$F,5,FALSE))))</f>
        <v>0</v>
      </c>
      <c r="O29" s="896">
        <f t="shared" si="3"/>
        <v>0</v>
      </c>
      <c r="P29" s="815">
        <f t="shared" si="4"/>
        <v>0</v>
      </c>
      <c r="Q29" s="683">
        <f t="shared" si="5"/>
        <v>0</v>
      </c>
      <c r="R29" s="14"/>
      <c r="S29" s="151"/>
    </row>
    <row r="30" spans="1:19">
      <c r="A30" s="151"/>
      <c r="B30" s="14"/>
      <c r="C30" s="14"/>
      <c r="D30" s="306" t="s">
        <v>13</v>
      </c>
      <c r="E30" s="183"/>
      <c r="F30" s="820" t="s">
        <v>99</v>
      </c>
      <c r="G30" s="816"/>
      <c r="H30" s="694">
        <f>IF($F30="",0,(IF(F30="Sonstiges","Individuell prüfen",VLOOKUP(F30,EF!$B:$G,2,FALSE))))</f>
        <v>0</v>
      </c>
      <c r="I30" s="888"/>
      <c r="J30" s="813"/>
      <c r="K30" s="682"/>
      <c r="L30" s="897">
        <f>IF($F30="",0,(IF(F30="Sonstiges","Individuell prüfen",VLOOKUP(F30,EF!$B:$F,3,FALSE))))</f>
        <v>0</v>
      </c>
      <c r="M30" s="826">
        <f>IF($F30="",0,(IF(F30="Sonstiges","Individuell prüfen",VLOOKUP(F30,EF!$B:$F,4,FALSE))))</f>
        <v>0</v>
      </c>
      <c r="N30" s="694">
        <f>IF($F30="",0,(IF(F30="Sonstiges","Individuell prüfen",VLOOKUP(F30,EF!$B:$F,5,FALSE))))</f>
        <v>0</v>
      </c>
      <c r="O30" s="896">
        <f t="shared" si="3"/>
        <v>0</v>
      </c>
      <c r="P30" s="815">
        <f t="shared" si="4"/>
        <v>0</v>
      </c>
      <c r="Q30" s="683">
        <f t="shared" si="5"/>
        <v>0</v>
      </c>
      <c r="R30" s="14"/>
      <c r="S30" s="151"/>
    </row>
    <row r="31" spans="1:19">
      <c r="A31" s="151"/>
      <c r="B31" s="14"/>
      <c r="C31" s="14"/>
      <c r="D31" s="306" t="s">
        <v>13</v>
      </c>
      <c r="E31" s="183"/>
      <c r="F31" s="820" t="s">
        <v>99</v>
      </c>
      <c r="G31" s="816"/>
      <c r="H31" s="694">
        <f>IF($F31="",0,(IF(F31="Sonstiges","Individuell prüfen",VLOOKUP(F31,EF!$B:$G,2,FALSE))))</f>
        <v>0</v>
      </c>
      <c r="I31" s="888"/>
      <c r="J31" s="813"/>
      <c r="K31" s="682"/>
      <c r="L31" s="897">
        <f>IF($F31="",0,(IF(F31="Sonstiges","Individuell prüfen",VLOOKUP(F31,EF!$B:$F,3,FALSE))))</f>
        <v>0</v>
      </c>
      <c r="M31" s="826">
        <f>IF($F31="",0,(IF(F31="Sonstiges","Individuell prüfen",VLOOKUP(F31,EF!$B:$F,4,FALSE))))</f>
        <v>0</v>
      </c>
      <c r="N31" s="694">
        <f>IF($F31="",0,(IF(F31="Sonstiges","Individuell prüfen",VLOOKUP(F31,EF!$B:$F,5,FALSE))))</f>
        <v>0</v>
      </c>
      <c r="O31" s="896">
        <f t="shared" si="3"/>
        <v>0</v>
      </c>
      <c r="P31" s="815">
        <f t="shared" si="4"/>
        <v>0</v>
      </c>
      <c r="Q31" s="683">
        <f t="shared" si="5"/>
        <v>0</v>
      </c>
      <c r="R31" s="14"/>
      <c r="S31" s="151"/>
    </row>
    <row r="32" spans="1:19">
      <c r="A32" s="151"/>
      <c r="B32" s="14"/>
      <c r="C32" s="14"/>
      <c r="D32" s="306" t="s">
        <v>13</v>
      </c>
      <c r="E32" s="183"/>
      <c r="F32" s="820" t="s">
        <v>99</v>
      </c>
      <c r="G32" s="816"/>
      <c r="H32" s="694">
        <f>IF($F32="",0,(IF(F32="Sonstiges","Individuell prüfen",VLOOKUP(F32,EF!$B:$G,2,FALSE))))</f>
        <v>0</v>
      </c>
      <c r="I32" s="888"/>
      <c r="J32" s="813"/>
      <c r="K32" s="682"/>
      <c r="L32" s="897">
        <f>IF($F32="",0,(IF(F32="Sonstiges","Individuell prüfen",VLOOKUP(F32,EF!$B:$F,3,FALSE))))</f>
        <v>0</v>
      </c>
      <c r="M32" s="826">
        <f>IF($F32="",0,(IF(F32="Sonstiges","Individuell prüfen",VLOOKUP(F32,EF!$B:$F,4,FALSE))))</f>
        <v>0</v>
      </c>
      <c r="N32" s="694">
        <f>IF($F32="",0,(IF(F32="Sonstiges","Individuell prüfen",VLOOKUP(F32,EF!$B:$F,5,FALSE))))</f>
        <v>0</v>
      </c>
      <c r="O32" s="896">
        <f t="shared" ref="O32:O44" si="6">L32*G32</f>
        <v>0</v>
      </c>
      <c r="P32" s="815">
        <f t="shared" ref="P32:P44" si="7">M32*G32</f>
        <v>0</v>
      </c>
      <c r="Q32" s="683">
        <f t="shared" ref="Q32:Q44" si="8">N32*G32</f>
        <v>0</v>
      </c>
      <c r="R32" s="14"/>
      <c r="S32" s="151"/>
    </row>
    <row r="33" spans="1:19">
      <c r="A33" s="151"/>
      <c r="B33" s="14"/>
      <c r="C33" s="14"/>
      <c r="D33" s="306" t="s">
        <v>13</v>
      </c>
      <c r="E33" s="183"/>
      <c r="F33" s="820" t="s">
        <v>99</v>
      </c>
      <c r="G33" s="816"/>
      <c r="H33" s="694">
        <f>IF($F33="",0,(IF(F33="Sonstiges","Individuell prüfen",VLOOKUP(F33,EF!$B:$G,2,FALSE))))</f>
        <v>0</v>
      </c>
      <c r="I33" s="888"/>
      <c r="J33" s="813"/>
      <c r="K33" s="682"/>
      <c r="L33" s="897">
        <f>IF($F33="",0,(IF(F33="Sonstiges","Individuell prüfen",VLOOKUP(F33,EF!$B:$F,3,FALSE))))</f>
        <v>0</v>
      </c>
      <c r="M33" s="826">
        <f>IF($F33="",0,(IF(F33="Sonstiges","Individuell prüfen",VLOOKUP(F33,EF!$B:$F,4,FALSE))))</f>
        <v>0</v>
      </c>
      <c r="N33" s="694">
        <f>IF($F33="",0,(IF(F33="Sonstiges","Individuell prüfen",VLOOKUP(F33,EF!$B:$F,5,FALSE))))</f>
        <v>0</v>
      </c>
      <c r="O33" s="896">
        <f t="shared" si="6"/>
        <v>0</v>
      </c>
      <c r="P33" s="815">
        <f t="shared" si="7"/>
        <v>0</v>
      </c>
      <c r="Q33" s="683">
        <f t="shared" si="8"/>
        <v>0</v>
      </c>
      <c r="R33" s="14"/>
      <c r="S33" s="151"/>
    </row>
    <row r="34" spans="1:19">
      <c r="A34" s="151"/>
      <c r="B34" s="14"/>
      <c r="C34" s="14"/>
      <c r="D34" s="306" t="s">
        <v>13</v>
      </c>
      <c r="E34" s="183"/>
      <c r="F34" s="820" t="s">
        <v>99</v>
      </c>
      <c r="G34" s="816"/>
      <c r="H34" s="694">
        <f>IF($F34="",0,(IF(F34="Sonstiges","Individuell prüfen",VLOOKUP(F34,EF!$B:$G,2,FALSE))))</f>
        <v>0</v>
      </c>
      <c r="I34" s="888"/>
      <c r="J34" s="813"/>
      <c r="K34" s="682"/>
      <c r="L34" s="897">
        <f>IF($F34="",0,(IF(F34="Sonstiges","Individuell prüfen",VLOOKUP(F34,EF!$B:$F,3,FALSE))))</f>
        <v>0</v>
      </c>
      <c r="M34" s="826">
        <f>IF($F34="",0,(IF(F34="Sonstiges","Individuell prüfen",VLOOKUP(F34,EF!$B:$F,4,FALSE))))</f>
        <v>0</v>
      </c>
      <c r="N34" s="694">
        <f>IF($F34="",0,(IF(F34="Sonstiges","Individuell prüfen",VLOOKUP(F34,EF!$B:$F,5,FALSE))))</f>
        <v>0</v>
      </c>
      <c r="O34" s="896">
        <f t="shared" si="6"/>
        <v>0</v>
      </c>
      <c r="P34" s="815">
        <f t="shared" si="7"/>
        <v>0</v>
      </c>
      <c r="Q34" s="683">
        <f t="shared" si="8"/>
        <v>0</v>
      </c>
      <c r="R34" s="14"/>
      <c r="S34" s="151"/>
    </row>
    <row r="35" spans="1:19">
      <c r="A35" s="151"/>
      <c r="B35" s="14"/>
      <c r="C35" s="14"/>
      <c r="D35" s="306" t="s">
        <v>13</v>
      </c>
      <c r="E35" s="183"/>
      <c r="F35" s="820" t="s">
        <v>99</v>
      </c>
      <c r="G35" s="816"/>
      <c r="H35" s="694">
        <f>IF($F35="",0,(IF(F35="Sonstiges","Individuell prüfen",VLOOKUP(F35,EF!$B:$G,2,FALSE))))</f>
        <v>0</v>
      </c>
      <c r="I35" s="888"/>
      <c r="J35" s="813"/>
      <c r="K35" s="682"/>
      <c r="L35" s="897">
        <f>IF($F35="",0,(IF(F35="Sonstiges","Individuell prüfen",VLOOKUP(F35,EF!$B:$F,3,FALSE))))</f>
        <v>0</v>
      </c>
      <c r="M35" s="826">
        <f>IF($F35="",0,(IF(F35="Sonstiges","Individuell prüfen",VLOOKUP(F35,EF!$B:$F,4,FALSE))))</f>
        <v>0</v>
      </c>
      <c r="N35" s="694">
        <f>IF($F35="",0,(IF(F35="Sonstiges","Individuell prüfen",VLOOKUP(F35,EF!$B:$F,5,FALSE))))</f>
        <v>0</v>
      </c>
      <c r="O35" s="896">
        <f t="shared" si="6"/>
        <v>0</v>
      </c>
      <c r="P35" s="815">
        <f t="shared" si="7"/>
        <v>0</v>
      </c>
      <c r="Q35" s="683">
        <f t="shared" si="8"/>
        <v>0</v>
      </c>
      <c r="R35" s="14"/>
      <c r="S35" s="151"/>
    </row>
    <row r="36" spans="1:19">
      <c r="A36" s="151"/>
      <c r="B36" s="14"/>
      <c r="C36" s="14"/>
      <c r="D36" s="306" t="s">
        <v>13</v>
      </c>
      <c r="E36" s="183"/>
      <c r="F36" s="820" t="s">
        <v>99</v>
      </c>
      <c r="G36" s="816"/>
      <c r="H36" s="694">
        <f>IF($F36="",0,(IF(F36="Sonstiges","Individuell prüfen",VLOOKUP(F36,EF!$B:$G,2,FALSE))))</f>
        <v>0</v>
      </c>
      <c r="I36" s="888"/>
      <c r="J36" s="813"/>
      <c r="K36" s="682"/>
      <c r="L36" s="897">
        <f>IF($F36="",0,(IF(F36="Sonstiges","Individuell prüfen",VLOOKUP(F36,EF!$B:$F,3,FALSE))))</f>
        <v>0</v>
      </c>
      <c r="M36" s="826">
        <f>IF($F36="",0,(IF(F36="Sonstiges","Individuell prüfen",VLOOKUP(F36,EF!$B:$F,4,FALSE))))</f>
        <v>0</v>
      </c>
      <c r="N36" s="694">
        <f>IF($F36="",0,(IF(F36="Sonstiges","Individuell prüfen",VLOOKUP(F36,EF!$B:$F,5,FALSE))))</f>
        <v>0</v>
      </c>
      <c r="O36" s="896">
        <f t="shared" si="6"/>
        <v>0</v>
      </c>
      <c r="P36" s="815">
        <f t="shared" si="7"/>
        <v>0</v>
      </c>
      <c r="Q36" s="683">
        <f t="shared" si="8"/>
        <v>0</v>
      </c>
      <c r="R36" s="14"/>
      <c r="S36" s="151"/>
    </row>
    <row r="37" spans="1:19">
      <c r="A37" s="151"/>
      <c r="B37" s="14"/>
      <c r="C37" s="14"/>
      <c r="D37" s="306" t="s">
        <v>13</v>
      </c>
      <c r="E37" s="183"/>
      <c r="F37" s="820" t="s">
        <v>99</v>
      </c>
      <c r="G37" s="816"/>
      <c r="H37" s="694">
        <f>IF($F37="",0,(IF(F37="Sonstiges","Individuell prüfen",VLOOKUP(F37,EF!$B:$G,2,FALSE))))</f>
        <v>0</v>
      </c>
      <c r="I37" s="888"/>
      <c r="J37" s="813"/>
      <c r="K37" s="682"/>
      <c r="L37" s="897">
        <f>IF($F37="",0,(IF(F37="Sonstiges","Individuell prüfen",VLOOKUP(F37,EF!$B:$F,3,FALSE))))</f>
        <v>0</v>
      </c>
      <c r="M37" s="826">
        <f>IF($F37="",0,(IF(F37="Sonstiges","Individuell prüfen",VLOOKUP(F37,EF!$B:$F,4,FALSE))))</f>
        <v>0</v>
      </c>
      <c r="N37" s="694">
        <f>IF($F37="",0,(IF(F37="Sonstiges","Individuell prüfen",VLOOKUP(F37,EF!$B:$F,5,FALSE))))</f>
        <v>0</v>
      </c>
      <c r="O37" s="896">
        <f t="shared" si="6"/>
        <v>0</v>
      </c>
      <c r="P37" s="815">
        <f t="shared" si="7"/>
        <v>0</v>
      </c>
      <c r="Q37" s="683">
        <f t="shared" si="8"/>
        <v>0</v>
      </c>
      <c r="R37" s="14"/>
      <c r="S37" s="151"/>
    </row>
    <row r="38" spans="1:19">
      <c r="A38" s="151"/>
      <c r="B38" s="14"/>
      <c r="C38" s="14"/>
      <c r="D38" s="306" t="s">
        <v>13</v>
      </c>
      <c r="E38" s="183"/>
      <c r="F38" s="820" t="s">
        <v>99</v>
      </c>
      <c r="G38" s="816"/>
      <c r="H38" s="694">
        <f>IF($F38="",0,(IF(F38="Sonstiges","Individuell prüfen",VLOOKUP(F38,EF!$B:$G,2,FALSE))))</f>
        <v>0</v>
      </c>
      <c r="I38" s="888"/>
      <c r="J38" s="813"/>
      <c r="K38" s="682"/>
      <c r="L38" s="897">
        <f>IF($F38="",0,(IF(F38="Sonstiges","Individuell prüfen",VLOOKUP(F38,EF!$B:$F,3,FALSE))))</f>
        <v>0</v>
      </c>
      <c r="M38" s="826">
        <f>IF($F38="",0,(IF(F38="Sonstiges","Individuell prüfen",VLOOKUP(F38,EF!$B:$F,4,FALSE))))</f>
        <v>0</v>
      </c>
      <c r="N38" s="694">
        <f>IF($F38="",0,(IF(F38="Sonstiges","Individuell prüfen",VLOOKUP(F38,EF!$B:$F,5,FALSE))))</f>
        <v>0</v>
      </c>
      <c r="O38" s="896">
        <f t="shared" si="6"/>
        <v>0</v>
      </c>
      <c r="P38" s="815">
        <f t="shared" si="7"/>
        <v>0</v>
      </c>
      <c r="Q38" s="683">
        <f t="shared" si="8"/>
        <v>0</v>
      </c>
      <c r="R38" s="14"/>
      <c r="S38" s="151"/>
    </row>
    <row r="39" spans="1:19">
      <c r="A39" s="151"/>
      <c r="B39" s="14"/>
      <c r="C39" s="14"/>
      <c r="D39" s="306" t="s">
        <v>13</v>
      </c>
      <c r="E39" s="183"/>
      <c r="F39" s="820" t="s">
        <v>99</v>
      </c>
      <c r="G39" s="816"/>
      <c r="H39" s="694">
        <f>IF($F39="",0,(IF(F39="Sonstiges","Individuell prüfen",VLOOKUP(F39,EF!$B:$G,2,FALSE))))</f>
        <v>0</v>
      </c>
      <c r="I39" s="888"/>
      <c r="J39" s="813"/>
      <c r="K39" s="682"/>
      <c r="L39" s="897">
        <f>IF($F39="",0,(IF(F39="Sonstiges","Individuell prüfen",VLOOKUP(F39,EF!$B:$F,3,FALSE))))</f>
        <v>0</v>
      </c>
      <c r="M39" s="826">
        <f>IF($F39="",0,(IF(F39="Sonstiges","Individuell prüfen",VLOOKUP(F39,EF!$B:$F,4,FALSE))))</f>
        <v>0</v>
      </c>
      <c r="N39" s="694">
        <f>IF($F39="",0,(IF(F39="Sonstiges","Individuell prüfen",VLOOKUP(F39,EF!$B:$F,5,FALSE))))</f>
        <v>0</v>
      </c>
      <c r="O39" s="896">
        <f t="shared" si="6"/>
        <v>0</v>
      </c>
      <c r="P39" s="815">
        <f t="shared" si="7"/>
        <v>0</v>
      </c>
      <c r="Q39" s="683">
        <f t="shared" si="8"/>
        <v>0</v>
      </c>
      <c r="R39" s="14"/>
      <c r="S39" s="151"/>
    </row>
    <row r="40" spans="1:19">
      <c r="A40" s="151"/>
      <c r="B40" s="14"/>
      <c r="C40" s="14"/>
      <c r="D40" s="306" t="s">
        <v>13</v>
      </c>
      <c r="E40" s="183"/>
      <c r="F40" s="820" t="s">
        <v>99</v>
      </c>
      <c r="G40" s="816"/>
      <c r="H40" s="694">
        <f>IF($F40="",0,(IF(F40="Sonstiges","Individuell prüfen",VLOOKUP(F40,EF!$B:$G,2,FALSE))))</f>
        <v>0</v>
      </c>
      <c r="I40" s="888"/>
      <c r="J40" s="813"/>
      <c r="K40" s="682"/>
      <c r="L40" s="897">
        <f>IF($F40="",0,(IF(F40="Sonstiges","Individuell prüfen",VLOOKUP(F40,EF!$B:$F,3,FALSE))))</f>
        <v>0</v>
      </c>
      <c r="M40" s="826">
        <f>IF($F40="",0,(IF(F40="Sonstiges","Individuell prüfen",VLOOKUP(F40,EF!$B:$F,4,FALSE))))</f>
        <v>0</v>
      </c>
      <c r="N40" s="694">
        <f>IF($F40="",0,(IF(F40="Sonstiges","Individuell prüfen",VLOOKUP(F40,EF!$B:$F,5,FALSE))))</f>
        <v>0</v>
      </c>
      <c r="O40" s="896">
        <f t="shared" si="6"/>
        <v>0</v>
      </c>
      <c r="P40" s="815">
        <f t="shared" si="7"/>
        <v>0</v>
      </c>
      <c r="Q40" s="683">
        <f t="shared" si="8"/>
        <v>0</v>
      </c>
      <c r="R40" s="14"/>
      <c r="S40" s="151"/>
    </row>
    <row r="41" spans="1:19">
      <c r="A41" s="151"/>
      <c r="B41" s="14"/>
      <c r="C41" s="14"/>
      <c r="D41" s="306" t="s">
        <v>13</v>
      </c>
      <c r="E41" s="183"/>
      <c r="F41" s="820" t="s">
        <v>99</v>
      </c>
      <c r="G41" s="816"/>
      <c r="H41" s="694">
        <f>IF($F41="",0,(IF(F41="Sonstiges","Individuell prüfen",VLOOKUP(F41,EF!$B:$G,2,FALSE))))</f>
        <v>0</v>
      </c>
      <c r="I41" s="888"/>
      <c r="J41" s="813"/>
      <c r="K41" s="682"/>
      <c r="L41" s="897">
        <f>IF($F41="",0,(IF(F41="Sonstiges","Individuell prüfen",VLOOKUP(F41,EF!$B:$F,3,FALSE))))</f>
        <v>0</v>
      </c>
      <c r="M41" s="826">
        <f>IF($F41="",0,(IF(F41="Sonstiges","Individuell prüfen",VLOOKUP(F41,EF!$B:$F,4,FALSE))))</f>
        <v>0</v>
      </c>
      <c r="N41" s="694">
        <f>IF($F41="",0,(IF(F41="Sonstiges","Individuell prüfen",VLOOKUP(F41,EF!$B:$F,5,FALSE))))</f>
        <v>0</v>
      </c>
      <c r="O41" s="896">
        <f t="shared" si="6"/>
        <v>0</v>
      </c>
      <c r="P41" s="815">
        <f t="shared" si="7"/>
        <v>0</v>
      </c>
      <c r="Q41" s="683">
        <f t="shared" si="8"/>
        <v>0</v>
      </c>
      <c r="R41" s="14"/>
      <c r="S41" s="151"/>
    </row>
    <row r="42" spans="1:19">
      <c r="A42" s="151"/>
      <c r="B42" s="14"/>
      <c r="C42" s="14"/>
      <c r="D42" s="306" t="s">
        <v>13</v>
      </c>
      <c r="E42" s="183"/>
      <c r="F42" s="820" t="s">
        <v>99</v>
      </c>
      <c r="G42" s="816"/>
      <c r="H42" s="694">
        <f>IF($F42="",0,(IF(F42="Sonstiges","Individuell prüfen",VLOOKUP(F42,EF!$B:$G,2,FALSE))))</f>
        <v>0</v>
      </c>
      <c r="I42" s="888"/>
      <c r="J42" s="813"/>
      <c r="K42" s="682"/>
      <c r="L42" s="897">
        <f>IF($F42="",0,(IF(F42="Sonstiges","Individuell prüfen",VLOOKUP(F42,EF!$B:$F,3,FALSE))))</f>
        <v>0</v>
      </c>
      <c r="M42" s="826">
        <f>IF($F42="",0,(IF(F42="Sonstiges","Individuell prüfen",VLOOKUP(F42,EF!$B:$F,4,FALSE))))</f>
        <v>0</v>
      </c>
      <c r="N42" s="694">
        <f>IF($F42="",0,(IF(F42="Sonstiges","Individuell prüfen",VLOOKUP(F42,EF!$B:$F,5,FALSE))))</f>
        <v>0</v>
      </c>
      <c r="O42" s="896">
        <f t="shared" si="6"/>
        <v>0</v>
      </c>
      <c r="P42" s="815">
        <f t="shared" si="7"/>
        <v>0</v>
      </c>
      <c r="Q42" s="683">
        <f t="shared" si="8"/>
        <v>0</v>
      </c>
      <c r="R42" s="14"/>
      <c r="S42" s="151"/>
    </row>
    <row r="43" spans="1:19">
      <c r="A43" s="151"/>
      <c r="B43" s="14"/>
      <c r="C43" s="14"/>
      <c r="D43" s="306" t="s">
        <v>13</v>
      </c>
      <c r="E43" s="183"/>
      <c r="F43" s="820" t="s">
        <v>99</v>
      </c>
      <c r="G43" s="816"/>
      <c r="H43" s="694">
        <f>IF($F43="",0,(IF(F43="Sonstiges","Individuell prüfen",VLOOKUP(F43,EF!$B:$G,2,FALSE))))</f>
        <v>0</v>
      </c>
      <c r="I43" s="888"/>
      <c r="J43" s="813"/>
      <c r="K43" s="682"/>
      <c r="L43" s="897">
        <f>IF($F43="",0,(IF(F43="Sonstiges","Individuell prüfen",VLOOKUP(F43,EF!$B:$F,3,FALSE))))</f>
        <v>0</v>
      </c>
      <c r="M43" s="826">
        <f>IF($F43="",0,(IF(F43="Sonstiges","Individuell prüfen",VLOOKUP(F43,EF!$B:$F,4,FALSE))))</f>
        <v>0</v>
      </c>
      <c r="N43" s="694">
        <f>IF($F43="",0,(IF(F43="Sonstiges","Individuell prüfen",VLOOKUP(F43,EF!$B:$F,5,FALSE))))</f>
        <v>0</v>
      </c>
      <c r="O43" s="896">
        <f t="shared" si="6"/>
        <v>0</v>
      </c>
      <c r="P43" s="815">
        <f t="shared" si="7"/>
        <v>0</v>
      </c>
      <c r="Q43" s="683">
        <f t="shared" si="8"/>
        <v>0</v>
      </c>
      <c r="R43" s="14"/>
      <c r="S43" s="151"/>
    </row>
    <row r="44" spans="1:19">
      <c r="A44" s="151"/>
      <c r="B44" s="14"/>
      <c r="C44" s="14"/>
      <c r="D44" s="306" t="s">
        <v>13</v>
      </c>
      <c r="E44" s="183"/>
      <c r="F44" s="820" t="s">
        <v>99</v>
      </c>
      <c r="G44" s="816"/>
      <c r="H44" s="694">
        <f>IF($F44="",0,(IF(F44="Sonstiges","Individuell prüfen",VLOOKUP(F44,EF!$B:$G,2,FALSE))))</f>
        <v>0</v>
      </c>
      <c r="I44" s="888"/>
      <c r="J44" s="813"/>
      <c r="K44" s="682"/>
      <c r="L44" s="897">
        <f>IF($F44="",0,(IF(F44="Sonstiges","Individuell prüfen",VLOOKUP(F44,EF!$B:$F,3,FALSE))))</f>
        <v>0</v>
      </c>
      <c r="M44" s="826">
        <f>IF($F44="",0,(IF(F44="Sonstiges","Individuell prüfen",VLOOKUP(F44,EF!$B:$F,4,FALSE))))</f>
        <v>0</v>
      </c>
      <c r="N44" s="694">
        <f>IF($F44="",0,(IF(F44="Sonstiges","Individuell prüfen",VLOOKUP(F44,EF!$B:$F,5,FALSE))))</f>
        <v>0</v>
      </c>
      <c r="O44" s="896">
        <f t="shared" si="6"/>
        <v>0</v>
      </c>
      <c r="P44" s="815">
        <f t="shared" si="7"/>
        <v>0</v>
      </c>
      <c r="Q44" s="683">
        <f t="shared" si="8"/>
        <v>0</v>
      </c>
      <c r="R44" s="14"/>
      <c r="S44" s="151"/>
    </row>
    <row r="45" spans="1:19">
      <c r="A45" s="151"/>
      <c r="B45" s="14"/>
      <c r="C45" s="14"/>
      <c r="D45" s="306" t="s">
        <v>13</v>
      </c>
      <c r="E45" s="184"/>
      <c r="F45" s="820" t="s">
        <v>99</v>
      </c>
      <c r="G45" s="816"/>
      <c r="H45" s="694">
        <f>IF($F45="",0,(IF(F45="Sonstiges","Individuell prüfen",VLOOKUP(F45,EF!$B:$G,2,FALSE))))</f>
        <v>0</v>
      </c>
      <c r="I45" s="888"/>
      <c r="J45" s="813"/>
      <c r="K45" s="682"/>
      <c r="L45" s="897">
        <f>IF($F45="",0,(IF(F45="Sonstiges","Individuell prüfen",VLOOKUP(F45,EF!$B:$F,3,FALSE))))</f>
        <v>0</v>
      </c>
      <c r="M45" s="826">
        <f>IF($F45="",0,(IF(F45="Sonstiges","Individuell prüfen",VLOOKUP(F45,EF!$B:$F,4,FALSE))))</f>
        <v>0</v>
      </c>
      <c r="N45" s="694">
        <f>IF($F45="",0,(IF(F45="Sonstiges","Individuell prüfen",VLOOKUP(F45,EF!$B:$F,5,FALSE))))</f>
        <v>0</v>
      </c>
      <c r="O45" s="896">
        <f>L45*G45</f>
        <v>0</v>
      </c>
      <c r="P45" s="815">
        <f>M45*G45</f>
        <v>0</v>
      </c>
      <c r="Q45" s="683">
        <f>N45*G45</f>
        <v>0</v>
      </c>
      <c r="R45" s="14"/>
      <c r="S45" s="151"/>
    </row>
    <row r="46" spans="1:19" ht="15" thickBot="1">
      <c r="A46" s="151"/>
      <c r="B46" s="14"/>
      <c r="C46" s="14"/>
      <c r="D46" s="295" t="s">
        <v>13</v>
      </c>
      <c r="E46" s="59"/>
      <c r="F46" s="60" t="s">
        <v>99</v>
      </c>
      <c r="G46" s="43"/>
      <c r="H46" s="160">
        <f>IF($F46="",0,(IF(F46="Sonstiges","Individuell prüfen",VLOOKUP(F46,EF!$B:$G,2,FALSE))))</f>
        <v>0</v>
      </c>
      <c r="I46" s="61"/>
      <c r="J46" s="38"/>
      <c r="K46" s="39"/>
      <c r="L46" s="167">
        <f>IF($F46="",0,(IF(F46="Sonstiges","Individuell prüfen",VLOOKUP(F46,EF!$B:$F,3,FALSE))))</f>
        <v>0</v>
      </c>
      <c r="M46" s="168">
        <f>IF($F46="",0,(IF(F46="Sonstiges","Individuell prüfen",VLOOKUP(F46,EF!$B:$F,4,FALSE))))</f>
        <v>0</v>
      </c>
      <c r="N46" s="160">
        <f>IF($F46="",0,(IF(F46="Sonstiges","Individuell prüfen",VLOOKUP(F46,EF!$B:$F,5,FALSE))))</f>
        <v>0</v>
      </c>
      <c r="O46" s="169">
        <f>L46*G46</f>
        <v>0</v>
      </c>
      <c r="P46" s="170">
        <f>M46*G46</f>
        <v>0</v>
      </c>
      <c r="Q46" s="171">
        <f>N46*G46</f>
        <v>0</v>
      </c>
      <c r="R46" s="14"/>
      <c r="S46" s="151"/>
    </row>
    <row r="47" spans="1:19" ht="19.149999999999999" customHeight="1" thickBot="1">
      <c r="A47" s="151"/>
      <c r="B47" s="14"/>
      <c r="C47" s="14"/>
      <c r="D47" s="50" t="s">
        <v>124</v>
      </c>
      <c r="E47" s="50"/>
      <c r="F47" s="14"/>
      <c r="G47" s="14"/>
      <c r="H47" s="14"/>
      <c r="I47" s="14"/>
      <c r="J47" s="14"/>
      <c r="K47" s="14"/>
      <c r="L47" s="15"/>
      <c r="M47" s="15"/>
      <c r="N47" s="15"/>
      <c r="O47" s="1036">
        <f>SUM(O11:O46)</f>
        <v>0</v>
      </c>
      <c r="P47" s="1038">
        <f>SUM(P11:P46)</f>
        <v>0</v>
      </c>
      <c r="Q47" s="1039">
        <f>SUM(Q11:Q46)</f>
        <v>0</v>
      </c>
      <c r="R47" s="14"/>
      <c r="S47" s="151"/>
    </row>
    <row r="48" spans="1:19" ht="19.149999999999999" customHeight="1" thickBot="1">
      <c r="A48" s="151"/>
      <c r="B48" s="14"/>
      <c r="C48" s="14"/>
      <c r="D48" s="14"/>
      <c r="E48" s="62"/>
      <c r="F48" s="14"/>
      <c r="G48" s="14"/>
      <c r="H48" s="14"/>
      <c r="I48" s="14"/>
      <c r="J48" s="14"/>
      <c r="K48" s="14"/>
      <c r="L48" s="15"/>
      <c r="M48" s="15"/>
      <c r="N48" s="15"/>
      <c r="O48" s="14"/>
      <c r="P48" s="14"/>
      <c r="Q48" s="14"/>
      <c r="R48" s="14"/>
      <c r="S48" s="151"/>
    </row>
    <row r="49" spans="1:19" ht="38.1" customHeight="1" thickBot="1">
      <c r="A49" s="151"/>
      <c r="B49" s="14"/>
      <c r="C49" s="14"/>
      <c r="D49" s="53" t="s">
        <v>125</v>
      </c>
      <c r="E49" s="53"/>
      <c r="F49" s="14"/>
      <c r="G49" s="14"/>
      <c r="H49" s="14"/>
      <c r="I49" s="14"/>
      <c r="J49" s="14"/>
      <c r="K49" s="14"/>
      <c r="L49" s="1294" t="s">
        <v>88</v>
      </c>
      <c r="M49" s="1300"/>
      <c r="N49" s="1295"/>
      <c r="O49" s="1294" t="s">
        <v>89</v>
      </c>
      <c r="P49" s="1300"/>
      <c r="Q49" s="1295"/>
      <c r="R49" s="14"/>
      <c r="S49" s="151"/>
    </row>
    <row r="50" spans="1:19" ht="68.650000000000006" customHeight="1" thickBot="1">
      <c r="A50" s="151"/>
      <c r="B50" s="14"/>
      <c r="C50" s="14"/>
      <c r="D50" s="291" t="s">
        <v>92</v>
      </c>
      <c r="E50" s="240" t="s">
        <v>118</v>
      </c>
      <c r="F50" s="241" t="s">
        <v>126</v>
      </c>
      <c r="G50" s="1059" t="s">
        <v>127</v>
      </c>
      <c r="H50" s="276" t="s">
        <v>96</v>
      </c>
      <c r="I50" s="242" t="s">
        <v>97</v>
      </c>
      <c r="J50" s="292" t="s">
        <v>98</v>
      </c>
      <c r="K50" s="14"/>
      <c r="L50" s="158" t="s">
        <v>28</v>
      </c>
      <c r="M50" s="159" t="s">
        <v>30</v>
      </c>
      <c r="N50" s="54" t="s">
        <v>32</v>
      </c>
      <c r="O50" s="158" t="s">
        <v>28</v>
      </c>
      <c r="P50" s="159" t="s">
        <v>30</v>
      </c>
      <c r="Q50" s="54" t="s">
        <v>32</v>
      </c>
      <c r="R50" s="14"/>
      <c r="S50" s="151"/>
    </row>
    <row r="51" spans="1:19">
      <c r="A51" s="151"/>
      <c r="B51" s="14"/>
      <c r="C51" s="14"/>
      <c r="D51" s="294" t="s">
        <v>13</v>
      </c>
      <c r="E51" s="243"/>
      <c r="F51" s="1060" t="s">
        <v>99</v>
      </c>
      <c r="G51" s="1061"/>
      <c r="H51" s="186"/>
      <c r="I51" s="55"/>
      <c r="J51" s="84"/>
      <c r="K51" s="1062"/>
      <c r="L51" s="161">
        <f>IF(F51="Sonstiges","Individuell prüfen",VLOOKUP(F51,EF!$B:$F,3,FALSE))</f>
        <v>0</v>
      </c>
      <c r="M51" s="162">
        <f>IF(F51="Sonstiges","Individuell prüfen",VLOOKUP(F51,EF!$B:$F,4,FALSE))</f>
        <v>0</v>
      </c>
      <c r="N51" s="173">
        <f>IF(F51="Sonstiges","Individuell prüfen",VLOOKUP(F51,EF!$B:$F,5,FALSE))</f>
        <v>0</v>
      </c>
      <c r="O51" s="164">
        <f t="shared" ref="O51:O56" si="9">L51*G51</f>
        <v>0</v>
      </c>
      <c r="P51" s="165">
        <f t="shared" ref="P51:P56" si="10">M51*G51</f>
        <v>0</v>
      </c>
      <c r="Q51" s="166">
        <f t="shared" ref="Q51:Q56" si="11">N51*G51</f>
        <v>0</v>
      </c>
      <c r="R51" s="14"/>
      <c r="S51" s="151"/>
    </row>
    <row r="52" spans="1:19">
      <c r="A52" s="151"/>
      <c r="B52" s="14"/>
      <c r="C52" s="14"/>
      <c r="D52" s="306" t="s">
        <v>13</v>
      </c>
      <c r="E52" s="183"/>
      <c r="F52" s="827" t="s">
        <v>99</v>
      </c>
      <c r="G52" s="698"/>
      <c r="H52" s="181"/>
      <c r="I52" s="825"/>
      <c r="J52" s="697"/>
      <c r="K52" s="14"/>
      <c r="L52" s="895">
        <f>IF(F52="Sonstiges","Individuell prüfen",VLOOKUP(F52,EF!$B:$F,3,FALSE))</f>
        <v>0</v>
      </c>
      <c r="M52" s="823">
        <f>IF(F52="Sonstiges","Individuell prüfen",VLOOKUP(F52,EF!$B:$F,4,FALSE))</f>
        <v>0</v>
      </c>
      <c r="N52" s="174">
        <f>IF(F52="Sonstiges","Individuell prüfen",VLOOKUP(F52,EF!$B:$F,5,FALSE))</f>
        <v>0</v>
      </c>
      <c r="O52" s="896">
        <f t="shared" si="9"/>
        <v>0</v>
      </c>
      <c r="P52" s="815">
        <f t="shared" si="10"/>
        <v>0</v>
      </c>
      <c r="Q52" s="683">
        <f t="shared" si="11"/>
        <v>0</v>
      </c>
      <c r="R52" s="14"/>
      <c r="S52" s="151"/>
    </row>
    <row r="53" spans="1:19">
      <c r="A53" s="151"/>
      <c r="B53" s="14"/>
      <c r="C53" s="14"/>
      <c r="D53" s="306" t="s">
        <v>13</v>
      </c>
      <c r="E53" s="183"/>
      <c r="F53" s="827" t="s">
        <v>99</v>
      </c>
      <c r="G53" s="698"/>
      <c r="H53" s="181"/>
      <c r="I53" s="825"/>
      <c r="J53" s="697"/>
      <c r="K53" s="14"/>
      <c r="L53" s="895">
        <f>IF(F53="Sonstiges","Individuell prüfen",VLOOKUP(F53,EF!$B:$F,3,FALSE))</f>
        <v>0</v>
      </c>
      <c r="M53" s="823">
        <f>IF(F53="Sonstiges","Individuell prüfen",VLOOKUP(F53,EF!$B:$F,4,FALSE))</f>
        <v>0</v>
      </c>
      <c r="N53" s="174">
        <f>IF(F53="Sonstiges","Individuell prüfen",VLOOKUP(F53,EF!$B:$F,5,FALSE))</f>
        <v>0</v>
      </c>
      <c r="O53" s="896">
        <f t="shared" si="9"/>
        <v>0</v>
      </c>
      <c r="P53" s="815">
        <f t="shared" si="10"/>
        <v>0</v>
      </c>
      <c r="Q53" s="683">
        <f t="shared" si="11"/>
        <v>0</v>
      </c>
      <c r="R53" s="14"/>
      <c r="S53" s="151"/>
    </row>
    <row r="54" spans="1:19">
      <c r="A54" s="151"/>
      <c r="B54" s="14"/>
      <c r="C54" s="14"/>
      <c r="D54" s="306" t="s">
        <v>13</v>
      </c>
      <c r="E54" s="183"/>
      <c r="F54" s="827" t="s">
        <v>99</v>
      </c>
      <c r="G54" s="698"/>
      <c r="H54" s="181"/>
      <c r="I54" s="825"/>
      <c r="J54" s="697"/>
      <c r="K54" s="14"/>
      <c r="L54" s="895">
        <f>IF(F54="Sonstiges","Individuell prüfen",VLOOKUP(F54,EF!$B:$F,3,FALSE))</f>
        <v>0</v>
      </c>
      <c r="M54" s="823">
        <f>IF(F54="Sonstiges","Individuell prüfen",VLOOKUP(F54,EF!$B:$F,4,FALSE))</f>
        <v>0</v>
      </c>
      <c r="N54" s="174">
        <f>IF(F54="Sonstiges","Individuell prüfen",VLOOKUP(F54,EF!$B:$F,5,FALSE))</f>
        <v>0</v>
      </c>
      <c r="O54" s="896">
        <f t="shared" si="9"/>
        <v>0</v>
      </c>
      <c r="P54" s="815">
        <f t="shared" si="10"/>
        <v>0</v>
      </c>
      <c r="Q54" s="683">
        <f t="shared" si="11"/>
        <v>0</v>
      </c>
      <c r="R54" s="14"/>
      <c r="S54" s="151"/>
    </row>
    <row r="55" spans="1:19">
      <c r="A55" s="151"/>
      <c r="B55" s="14"/>
      <c r="C55" s="14"/>
      <c r="D55" s="306" t="s">
        <v>13</v>
      </c>
      <c r="E55" s="183"/>
      <c r="F55" s="827" t="s">
        <v>99</v>
      </c>
      <c r="G55" s="698"/>
      <c r="H55" s="181"/>
      <c r="I55" s="825"/>
      <c r="J55" s="697"/>
      <c r="K55" s="14"/>
      <c r="L55" s="895">
        <f>IF(F55="Sonstiges","Individuell prüfen",VLOOKUP(F55,EF!$B:$F,3,FALSE))</f>
        <v>0</v>
      </c>
      <c r="M55" s="823">
        <f>IF(F55="Sonstiges","Individuell prüfen",VLOOKUP(F55,EF!$B:$F,4,FALSE))</f>
        <v>0</v>
      </c>
      <c r="N55" s="174">
        <f>IF(F55="Sonstiges","Individuell prüfen",VLOOKUP(F55,EF!$B:$F,5,FALSE))</f>
        <v>0</v>
      </c>
      <c r="O55" s="896">
        <f t="shared" si="9"/>
        <v>0</v>
      </c>
      <c r="P55" s="815">
        <f t="shared" si="10"/>
        <v>0</v>
      </c>
      <c r="Q55" s="683">
        <f t="shared" si="11"/>
        <v>0</v>
      </c>
      <c r="R55" s="14"/>
      <c r="S55" s="151"/>
    </row>
    <row r="56" spans="1:19">
      <c r="A56" s="151"/>
      <c r="B56" s="14"/>
      <c r="C56" s="14"/>
      <c r="D56" s="306" t="s">
        <v>13</v>
      </c>
      <c r="E56" s="183"/>
      <c r="F56" s="827" t="s">
        <v>99</v>
      </c>
      <c r="G56" s="698"/>
      <c r="H56" s="181"/>
      <c r="I56" s="825"/>
      <c r="J56" s="697"/>
      <c r="K56" s="14"/>
      <c r="L56" s="895">
        <f>IF(F56="Sonstiges","Individuell prüfen",VLOOKUP(F56,EF!$B:$F,3,FALSE))</f>
        <v>0</v>
      </c>
      <c r="M56" s="823">
        <f>IF(F56="Sonstiges","Individuell prüfen",VLOOKUP(F56,EF!$B:$F,4,FALSE))</f>
        <v>0</v>
      </c>
      <c r="N56" s="174">
        <f>IF(F56="Sonstiges","Individuell prüfen",VLOOKUP(F56,EF!$B:$F,5,FALSE))</f>
        <v>0</v>
      </c>
      <c r="O56" s="896">
        <f t="shared" si="9"/>
        <v>0</v>
      </c>
      <c r="P56" s="815">
        <f t="shared" si="10"/>
        <v>0</v>
      </c>
      <c r="Q56" s="683">
        <f t="shared" si="11"/>
        <v>0</v>
      </c>
      <c r="R56" s="14"/>
      <c r="S56" s="151"/>
    </row>
    <row r="57" spans="1:19">
      <c r="A57" s="151"/>
      <c r="B57" s="14"/>
      <c r="C57" s="14"/>
      <c r="D57" s="306" t="s">
        <v>13</v>
      </c>
      <c r="E57" s="183"/>
      <c r="F57" s="827" t="s">
        <v>99</v>
      </c>
      <c r="G57" s="698"/>
      <c r="H57" s="181"/>
      <c r="I57" s="825"/>
      <c r="J57" s="697"/>
      <c r="K57" s="14"/>
      <c r="L57" s="895">
        <f>IF(F57="Sonstiges","Individuell prüfen",VLOOKUP(F57,EF!$B:$F,3,FALSE))</f>
        <v>0</v>
      </c>
      <c r="M57" s="823">
        <f>IF(F57="Sonstiges","Individuell prüfen",VLOOKUP(F57,EF!$B:$F,4,FALSE))</f>
        <v>0</v>
      </c>
      <c r="N57" s="174">
        <f>IF(F57="Sonstiges","Individuell prüfen",VLOOKUP(F57,EF!$B:$F,5,FALSE))</f>
        <v>0</v>
      </c>
      <c r="O57" s="896">
        <f t="shared" ref="O57:O69" si="12">L57*G57</f>
        <v>0</v>
      </c>
      <c r="P57" s="815">
        <f t="shared" ref="P57:P69" si="13">M57*G57</f>
        <v>0</v>
      </c>
      <c r="Q57" s="683">
        <f t="shared" ref="Q57:Q69" si="14">N57*G57</f>
        <v>0</v>
      </c>
      <c r="R57" s="14"/>
      <c r="S57" s="151"/>
    </row>
    <row r="58" spans="1:19">
      <c r="A58" s="151"/>
      <c r="B58" s="14"/>
      <c r="C58" s="14"/>
      <c r="D58" s="306" t="s">
        <v>13</v>
      </c>
      <c r="E58" s="183"/>
      <c r="F58" s="827" t="s">
        <v>99</v>
      </c>
      <c r="G58" s="698"/>
      <c r="H58" s="181"/>
      <c r="I58" s="825"/>
      <c r="J58" s="697"/>
      <c r="K58" s="14"/>
      <c r="L58" s="895">
        <f>IF(F58="Sonstiges","Individuell prüfen",VLOOKUP(F58,EF!$B:$F,3,FALSE))</f>
        <v>0</v>
      </c>
      <c r="M58" s="823">
        <f>IF(F58="Sonstiges","Individuell prüfen",VLOOKUP(F58,EF!$B:$F,4,FALSE))</f>
        <v>0</v>
      </c>
      <c r="N58" s="174">
        <f>IF(F58="Sonstiges","Individuell prüfen",VLOOKUP(F58,EF!$B:$F,5,FALSE))</f>
        <v>0</v>
      </c>
      <c r="O58" s="896">
        <f t="shared" si="12"/>
        <v>0</v>
      </c>
      <c r="P58" s="815">
        <f t="shared" si="13"/>
        <v>0</v>
      </c>
      <c r="Q58" s="683">
        <f t="shared" si="14"/>
        <v>0</v>
      </c>
      <c r="R58" s="14"/>
      <c r="S58" s="151"/>
    </row>
    <row r="59" spans="1:19">
      <c r="A59" s="151"/>
      <c r="B59" s="14"/>
      <c r="C59" s="14"/>
      <c r="D59" s="306" t="s">
        <v>13</v>
      </c>
      <c r="E59" s="183"/>
      <c r="F59" s="827" t="s">
        <v>99</v>
      </c>
      <c r="G59" s="698"/>
      <c r="H59" s="181"/>
      <c r="I59" s="825"/>
      <c r="J59" s="697"/>
      <c r="K59" s="14"/>
      <c r="L59" s="895">
        <f>IF(F59="Sonstiges","Individuell prüfen",VLOOKUP(F59,EF!$B:$F,3,FALSE))</f>
        <v>0</v>
      </c>
      <c r="M59" s="823">
        <f>IF(F59="Sonstiges","Individuell prüfen",VLOOKUP(F59,EF!$B:$F,4,FALSE))</f>
        <v>0</v>
      </c>
      <c r="N59" s="174">
        <f>IF(F59="Sonstiges","Individuell prüfen",VLOOKUP(F59,EF!$B:$F,5,FALSE))</f>
        <v>0</v>
      </c>
      <c r="O59" s="896">
        <f t="shared" si="12"/>
        <v>0</v>
      </c>
      <c r="P59" s="815">
        <f t="shared" si="13"/>
        <v>0</v>
      </c>
      <c r="Q59" s="683">
        <f t="shared" si="14"/>
        <v>0</v>
      </c>
      <c r="R59" s="14"/>
      <c r="S59" s="151"/>
    </row>
    <row r="60" spans="1:19">
      <c r="A60" s="151"/>
      <c r="B60" s="14"/>
      <c r="C60" s="14"/>
      <c r="D60" s="306" t="s">
        <v>13</v>
      </c>
      <c r="E60" s="183"/>
      <c r="F60" s="827" t="s">
        <v>99</v>
      </c>
      <c r="G60" s="698"/>
      <c r="H60" s="181"/>
      <c r="I60" s="825"/>
      <c r="J60" s="697"/>
      <c r="K60" s="14"/>
      <c r="L60" s="895">
        <f>IF(F60="Sonstiges","Individuell prüfen",VLOOKUP(F60,EF!$B:$F,3,FALSE))</f>
        <v>0</v>
      </c>
      <c r="M60" s="823">
        <f>IF(F60="Sonstiges","Individuell prüfen",VLOOKUP(F60,EF!$B:$F,4,FALSE))</f>
        <v>0</v>
      </c>
      <c r="N60" s="174">
        <f>IF(F60="Sonstiges","Individuell prüfen",VLOOKUP(F60,EF!$B:$F,5,FALSE))</f>
        <v>0</v>
      </c>
      <c r="O60" s="896">
        <f t="shared" si="12"/>
        <v>0</v>
      </c>
      <c r="P60" s="815">
        <f t="shared" si="13"/>
        <v>0</v>
      </c>
      <c r="Q60" s="683">
        <f t="shared" si="14"/>
        <v>0</v>
      </c>
      <c r="R60" s="14"/>
      <c r="S60" s="151"/>
    </row>
    <row r="61" spans="1:19">
      <c r="A61" s="151"/>
      <c r="B61" s="14"/>
      <c r="C61" s="14"/>
      <c r="D61" s="306" t="s">
        <v>13</v>
      </c>
      <c r="E61" s="183"/>
      <c r="F61" s="827" t="s">
        <v>99</v>
      </c>
      <c r="G61" s="698"/>
      <c r="H61" s="181"/>
      <c r="I61" s="825"/>
      <c r="J61" s="697"/>
      <c r="K61" s="14"/>
      <c r="L61" s="895">
        <f>IF(F61="Sonstiges","Individuell prüfen",VLOOKUP(F61,EF!$B:$F,3,FALSE))</f>
        <v>0</v>
      </c>
      <c r="M61" s="823">
        <f>IF(F61="Sonstiges","Individuell prüfen",VLOOKUP(F61,EF!$B:$F,4,FALSE))</f>
        <v>0</v>
      </c>
      <c r="N61" s="174">
        <f>IF(F61="Sonstiges","Individuell prüfen",VLOOKUP(F61,EF!$B:$F,5,FALSE))</f>
        <v>0</v>
      </c>
      <c r="O61" s="896">
        <f t="shared" si="12"/>
        <v>0</v>
      </c>
      <c r="P61" s="815">
        <f t="shared" si="13"/>
        <v>0</v>
      </c>
      <c r="Q61" s="683">
        <f t="shared" si="14"/>
        <v>0</v>
      </c>
      <c r="R61" s="14"/>
      <c r="S61" s="151"/>
    </row>
    <row r="62" spans="1:19">
      <c r="A62" s="151"/>
      <c r="B62" s="14"/>
      <c r="C62" s="14"/>
      <c r="D62" s="306" t="s">
        <v>13</v>
      </c>
      <c r="E62" s="183"/>
      <c r="F62" s="827" t="s">
        <v>99</v>
      </c>
      <c r="G62" s="698"/>
      <c r="H62" s="181"/>
      <c r="I62" s="825"/>
      <c r="J62" s="697"/>
      <c r="K62" s="14"/>
      <c r="L62" s="895">
        <f>IF(F62="Sonstiges","Individuell prüfen",VLOOKUP(F62,EF!$B:$F,3,FALSE))</f>
        <v>0</v>
      </c>
      <c r="M62" s="823">
        <f>IF(F62="Sonstiges","Individuell prüfen",VLOOKUP(F62,EF!$B:$F,4,FALSE))</f>
        <v>0</v>
      </c>
      <c r="N62" s="174">
        <f>IF(F62="Sonstiges","Individuell prüfen",VLOOKUP(F62,EF!$B:$F,5,FALSE))</f>
        <v>0</v>
      </c>
      <c r="O62" s="896">
        <f t="shared" si="12"/>
        <v>0</v>
      </c>
      <c r="P62" s="815">
        <f t="shared" si="13"/>
        <v>0</v>
      </c>
      <c r="Q62" s="683">
        <f t="shared" si="14"/>
        <v>0</v>
      </c>
      <c r="R62" s="14"/>
      <c r="S62" s="151"/>
    </row>
    <row r="63" spans="1:19">
      <c r="A63" s="151"/>
      <c r="B63" s="14"/>
      <c r="C63" s="14"/>
      <c r="D63" s="306" t="s">
        <v>13</v>
      </c>
      <c r="E63" s="183"/>
      <c r="F63" s="827" t="s">
        <v>99</v>
      </c>
      <c r="G63" s="698"/>
      <c r="H63" s="181"/>
      <c r="I63" s="825"/>
      <c r="J63" s="697"/>
      <c r="K63" s="14"/>
      <c r="L63" s="895">
        <f>IF(F63="Sonstiges","Individuell prüfen",VLOOKUP(F63,EF!$B:$F,3,FALSE))</f>
        <v>0</v>
      </c>
      <c r="M63" s="823">
        <f>IF(F63="Sonstiges","Individuell prüfen",VLOOKUP(F63,EF!$B:$F,4,FALSE))</f>
        <v>0</v>
      </c>
      <c r="N63" s="174">
        <f>IF(F63="Sonstiges","Individuell prüfen",VLOOKUP(F63,EF!$B:$F,5,FALSE))</f>
        <v>0</v>
      </c>
      <c r="O63" s="896">
        <f t="shared" si="12"/>
        <v>0</v>
      </c>
      <c r="P63" s="815">
        <f t="shared" si="13"/>
        <v>0</v>
      </c>
      <c r="Q63" s="683">
        <f t="shared" si="14"/>
        <v>0</v>
      </c>
      <c r="R63" s="14"/>
      <c r="S63" s="151"/>
    </row>
    <row r="64" spans="1:19">
      <c r="A64" s="151"/>
      <c r="B64" s="14"/>
      <c r="C64" s="14"/>
      <c r="D64" s="306" t="s">
        <v>13</v>
      </c>
      <c r="E64" s="183"/>
      <c r="F64" s="827" t="s">
        <v>99</v>
      </c>
      <c r="G64" s="698"/>
      <c r="H64" s="181"/>
      <c r="I64" s="825"/>
      <c r="J64" s="697"/>
      <c r="K64" s="14"/>
      <c r="L64" s="895">
        <f>IF(F64="Sonstiges","Individuell prüfen",VLOOKUP(F64,EF!$B:$F,3,FALSE))</f>
        <v>0</v>
      </c>
      <c r="M64" s="823">
        <f>IF(F64="Sonstiges","Individuell prüfen",VLOOKUP(F64,EF!$B:$F,4,FALSE))</f>
        <v>0</v>
      </c>
      <c r="N64" s="174">
        <f>IF(F64="Sonstiges","Individuell prüfen",VLOOKUP(F64,EF!$B:$F,5,FALSE))</f>
        <v>0</v>
      </c>
      <c r="O64" s="896">
        <f t="shared" si="12"/>
        <v>0</v>
      </c>
      <c r="P64" s="815">
        <f t="shared" si="13"/>
        <v>0</v>
      </c>
      <c r="Q64" s="683">
        <f t="shared" si="14"/>
        <v>0</v>
      </c>
      <c r="R64" s="14"/>
      <c r="S64" s="151"/>
    </row>
    <row r="65" spans="1:19">
      <c r="A65" s="151"/>
      <c r="B65" s="14"/>
      <c r="C65" s="14"/>
      <c r="D65" s="306" t="s">
        <v>13</v>
      </c>
      <c r="E65" s="183"/>
      <c r="F65" s="827" t="s">
        <v>99</v>
      </c>
      <c r="G65" s="698"/>
      <c r="H65" s="181"/>
      <c r="I65" s="825"/>
      <c r="J65" s="697"/>
      <c r="K65" s="14"/>
      <c r="L65" s="895">
        <f>IF(F65="Sonstiges","Individuell prüfen",VLOOKUP(F65,EF!$B:$F,3,FALSE))</f>
        <v>0</v>
      </c>
      <c r="M65" s="823">
        <f>IF(F65="Sonstiges","Individuell prüfen",VLOOKUP(F65,EF!$B:$F,4,FALSE))</f>
        <v>0</v>
      </c>
      <c r="N65" s="174">
        <f>IF(F65="Sonstiges","Individuell prüfen",VLOOKUP(F65,EF!$B:$F,5,FALSE))</f>
        <v>0</v>
      </c>
      <c r="O65" s="896">
        <f t="shared" si="12"/>
        <v>0</v>
      </c>
      <c r="P65" s="815">
        <f t="shared" si="13"/>
        <v>0</v>
      </c>
      <c r="Q65" s="683">
        <f t="shared" si="14"/>
        <v>0</v>
      </c>
      <c r="R65" s="14"/>
      <c r="S65" s="151"/>
    </row>
    <row r="66" spans="1:19">
      <c r="A66" s="151"/>
      <c r="B66" s="14"/>
      <c r="C66" s="14"/>
      <c r="D66" s="306" t="s">
        <v>13</v>
      </c>
      <c r="E66" s="183"/>
      <c r="F66" s="827" t="s">
        <v>99</v>
      </c>
      <c r="G66" s="698"/>
      <c r="H66" s="181"/>
      <c r="I66" s="825"/>
      <c r="J66" s="697"/>
      <c r="K66" s="14"/>
      <c r="L66" s="895">
        <f>IF(F66="Sonstiges","Individuell prüfen",VLOOKUP(F66,EF!$B:$F,3,FALSE))</f>
        <v>0</v>
      </c>
      <c r="M66" s="823">
        <f>IF(F66="Sonstiges","Individuell prüfen",VLOOKUP(F66,EF!$B:$F,4,FALSE))</f>
        <v>0</v>
      </c>
      <c r="N66" s="174">
        <f>IF(F66="Sonstiges","Individuell prüfen",VLOOKUP(F66,EF!$B:$F,5,FALSE))</f>
        <v>0</v>
      </c>
      <c r="O66" s="896">
        <f t="shared" si="12"/>
        <v>0</v>
      </c>
      <c r="P66" s="815">
        <f t="shared" si="13"/>
        <v>0</v>
      </c>
      <c r="Q66" s="683">
        <f t="shared" si="14"/>
        <v>0</v>
      </c>
      <c r="R66" s="14"/>
      <c r="S66" s="151"/>
    </row>
    <row r="67" spans="1:19">
      <c r="A67" s="151"/>
      <c r="B67" s="14"/>
      <c r="C67" s="14"/>
      <c r="D67" s="306" t="s">
        <v>13</v>
      </c>
      <c r="E67" s="183"/>
      <c r="F67" s="827" t="s">
        <v>99</v>
      </c>
      <c r="G67" s="698"/>
      <c r="H67" s="181"/>
      <c r="I67" s="825"/>
      <c r="J67" s="697"/>
      <c r="K67" s="14"/>
      <c r="L67" s="895">
        <f>IF(F67="Sonstiges","Individuell prüfen",VLOOKUP(F67,EF!$B:$F,3,FALSE))</f>
        <v>0</v>
      </c>
      <c r="M67" s="823">
        <f>IF(F67="Sonstiges","Individuell prüfen",VLOOKUP(F67,EF!$B:$F,4,FALSE))</f>
        <v>0</v>
      </c>
      <c r="N67" s="174">
        <f>IF(F67="Sonstiges","Individuell prüfen",VLOOKUP(F67,EF!$B:$F,5,FALSE))</f>
        <v>0</v>
      </c>
      <c r="O67" s="896">
        <f t="shared" si="12"/>
        <v>0</v>
      </c>
      <c r="P67" s="815">
        <f t="shared" si="13"/>
        <v>0</v>
      </c>
      <c r="Q67" s="683">
        <f t="shared" si="14"/>
        <v>0</v>
      </c>
      <c r="R67" s="14"/>
      <c r="S67" s="151"/>
    </row>
    <row r="68" spans="1:19">
      <c r="A68" s="151"/>
      <c r="B68" s="14"/>
      <c r="C68" s="14"/>
      <c r="D68" s="306" t="s">
        <v>13</v>
      </c>
      <c r="E68" s="183"/>
      <c r="F68" s="827" t="s">
        <v>99</v>
      </c>
      <c r="G68" s="698"/>
      <c r="H68" s="181"/>
      <c r="I68" s="825"/>
      <c r="J68" s="697"/>
      <c r="K68" s="14"/>
      <c r="L68" s="895">
        <f>IF(F68="Sonstiges","Individuell prüfen",VLOOKUP(F68,EF!$B:$F,3,FALSE))</f>
        <v>0</v>
      </c>
      <c r="M68" s="823">
        <f>IF(F68="Sonstiges","Individuell prüfen",VLOOKUP(F68,EF!$B:$F,4,FALSE))</f>
        <v>0</v>
      </c>
      <c r="N68" s="174">
        <f>IF(F68="Sonstiges","Individuell prüfen",VLOOKUP(F68,EF!$B:$F,5,FALSE))</f>
        <v>0</v>
      </c>
      <c r="O68" s="896">
        <f t="shared" si="12"/>
        <v>0</v>
      </c>
      <c r="P68" s="815">
        <f t="shared" si="13"/>
        <v>0</v>
      </c>
      <c r="Q68" s="683">
        <f t="shared" si="14"/>
        <v>0</v>
      </c>
      <c r="R68" s="14"/>
      <c r="S68" s="151"/>
    </row>
    <row r="69" spans="1:19">
      <c r="A69" s="151"/>
      <c r="B69" s="14"/>
      <c r="C69" s="14"/>
      <c r="D69" s="306" t="s">
        <v>13</v>
      </c>
      <c r="E69" s="183"/>
      <c r="F69" s="827" t="s">
        <v>99</v>
      </c>
      <c r="G69" s="698"/>
      <c r="H69" s="181"/>
      <c r="I69" s="825"/>
      <c r="J69" s="697"/>
      <c r="K69" s="14"/>
      <c r="L69" s="895">
        <f>IF(F69="Sonstiges","Individuell prüfen",VLOOKUP(F69,EF!$B:$F,3,FALSE))</f>
        <v>0</v>
      </c>
      <c r="M69" s="823">
        <f>IF(F69="Sonstiges","Individuell prüfen",VLOOKUP(F69,EF!$B:$F,4,FALSE))</f>
        <v>0</v>
      </c>
      <c r="N69" s="174">
        <f>IF(F69="Sonstiges","Individuell prüfen",VLOOKUP(F69,EF!$B:$F,5,FALSE))</f>
        <v>0</v>
      </c>
      <c r="O69" s="896">
        <f t="shared" si="12"/>
        <v>0</v>
      </c>
      <c r="P69" s="815">
        <f t="shared" si="13"/>
        <v>0</v>
      </c>
      <c r="Q69" s="683">
        <f t="shared" si="14"/>
        <v>0</v>
      </c>
      <c r="R69" s="14"/>
      <c r="S69" s="151"/>
    </row>
    <row r="70" spans="1:19">
      <c r="A70" s="151"/>
      <c r="B70" s="14"/>
      <c r="C70" s="14"/>
      <c r="D70" s="306" t="s">
        <v>13</v>
      </c>
      <c r="E70" s="183"/>
      <c r="F70" s="827" t="s">
        <v>99</v>
      </c>
      <c r="G70" s="698"/>
      <c r="H70" s="181"/>
      <c r="I70" s="825"/>
      <c r="J70" s="697"/>
      <c r="K70" s="14"/>
      <c r="L70" s="895">
        <f>IF(F70="Sonstiges","Individuell prüfen",VLOOKUP(F70,EF!$B:$F,3,FALSE))</f>
        <v>0</v>
      </c>
      <c r="M70" s="823">
        <f>IF(F70="Sonstiges","Individuell prüfen",VLOOKUP(F70,EF!$B:$F,4,FALSE))</f>
        <v>0</v>
      </c>
      <c r="N70" s="174">
        <f>IF(F70="Sonstiges","Individuell prüfen",VLOOKUP(F70,EF!$B:$F,5,FALSE))</f>
        <v>0</v>
      </c>
      <c r="O70" s="896">
        <f>L70*G70</f>
        <v>0</v>
      </c>
      <c r="P70" s="815">
        <f>M70*G70</f>
        <v>0</v>
      </c>
      <c r="Q70" s="683">
        <f>N70*G70</f>
        <v>0</v>
      </c>
      <c r="R70" s="14"/>
      <c r="S70" s="151"/>
    </row>
    <row r="71" spans="1:19">
      <c r="A71" s="151"/>
      <c r="B71" s="14"/>
      <c r="C71" s="14"/>
      <c r="D71" s="306" t="s">
        <v>13</v>
      </c>
      <c r="E71" s="183"/>
      <c r="F71" s="827" t="s">
        <v>99</v>
      </c>
      <c r="G71" s="698"/>
      <c r="H71" s="181"/>
      <c r="I71" s="825"/>
      <c r="J71" s="697"/>
      <c r="K71" s="14"/>
      <c r="L71" s="895">
        <f>IF(F71="Sonstiges","Individuell prüfen",VLOOKUP(F71,EF!$B:$F,3,FALSE))</f>
        <v>0</v>
      </c>
      <c r="M71" s="823">
        <f>IF(F71="Sonstiges","Individuell prüfen",VLOOKUP(F71,EF!$B:$F,4,FALSE))</f>
        <v>0</v>
      </c>
      <c r="N71" s="174">
        <f>IF(F71="Sonstiges","Individuell prüfen",VLOOKUP(F71,EF!$B:$F,5,FALSE))</f>
        <v>0</v>
      </c>
      <c r="O71" s="896">
        <f>L71*G71</f>
        <v>0</v>
      </c>
      <c r="P71" s="815">
        <f>M71*G71</f>
        <v>0</v>
      </c>
      <c r="Q71" s="683">
        <f>N71*G71</f>
        <v>0</v>
      </c>
      <c r="R71" s="14"/>
      <c r="S71" s="151"/>
    </row>
    <row r="72" spans="1:19">
      <c r="A72" s="151"/>
      <c r="B72" s="14"/>
      <c r="C72" s="14"/>
      <c r="D72" s="306" t="s">
        <v>13</v>
      </c>
      <c r="E72" s="183"/>
      <c r="F72" s="827" t="s">
        <v>99</v>
      </c>
      <c r="G72" s="698"/>
      <c r="H72" s="181"/>
      <c r="I72" s="825"/>
      <c r="J72" s="697"/>
      <c r="K72" s="14"/>
      <c r="L72" s="895">
        <f>IF(F72="Sonstiges","Individuell prüfen",VLOOKUP(F72,EF!$B:$F,3,FALSE))</f>
        <v>0</v>
      </c>
      <c r="M72" s="823">
        <f>IF(F72="Sonstiges","Individuell prüfen",VLOOKUP(F72,EF!$B:$F,4,FALSE))</f>
        <v>0</v>
      </c>
      <c r="N72" s="174">
        <f>IF(F72="Sonstiges","Individuell prüfen",VLOOKUP(F72,EF!$B:$F,5,FALSE))</f>
        <v>0</v>
      </c>
      <c r="O72" s="896">
        <f>L72*G72</f>
        <v>0</v>
      </c>
      <c r="P72" s="815">
        <f>M72*G72</f>
        <v>0</v>
      </c>
      <c r="Q72" s="683">
        <f>N72*G72</f>
        <v>0</v>
      </c>
      <c r="R72" s="14"/>
      <c r="S72" s="151"/>
    </row>
    <row r="73" spans="1:19">
      <c r="A73" s="151"/>
      <c r="B73" s="14"/>
      <c r="C73" s="14"/>
      <c r="D73" s="306" t="s">
        <v>13</v>
      </c>
      <c r="E73" s="183"/>
      <c r="F73" s="827" t="s">
        <v>99</v>
      </c>
      <c r="G73" s="698"/>
      <c r="H73" s="181"/>
      <c r="I73" s="825"/>
      <c r="J73" s="697"/>
      <c r="K73" s="14"/>
      <c r="L73" s="895">
        <f>IF(F73="Sonstiges","Individuell prüfen",VLOOKUP(F73,EF!$B:$F,3,FALSE))</f>
        <v>0</v>
      </c>
      <c r="M73" s="823">
        <f>IF(F73="Sonstiges","Individuell prüfen",VLOOKUP(F73,EF!$B:$F,4,FALSE))</f>
        <v>0</v>
      </c>
      <c r="N73" s="174">
        <f>IF(F73="Sonstiges","Individuell prüfen",VLOOKUP(F73,EF!$B:$F,5,FALSE))</f>
        <v>0</v>
      </c>
      <c r="O73" s="896">
        <f>L73*G73</f>
        <v>0</v>
      </c>
      <c r="P73" s="815">
        <f>M73*G73</f>
        <v>0</v>
      </c>
      <c r="Q73" s="683">
        <f>N73*G73</f>
        <v>0</v>
      </c>
      <c r="R73" s="14"/>
      <c r="S73" s="151"/>
    </row>
    <row r="74" spans="1:19">
      <c r="A74" s="151"/>
      <c r="B74" s="14"/>
      <c r="C74" s="14"/>
      <c r="D74" s="306" t="s">
        <v>13</v>
      </c>
      <c r="E74" s="183"/>
      <c r="F74" s="827" t="s">
        <v>99</v>
      </c>
      <c r="G74" s="698"/>
      <c r="H74" s="181"/>
      <c r="I74" s="825"/>
      <c r="J74" s="697"/>
      <c r="K74" s="14"/>
      <c r="L74" s="895">
        <f>IF(F74="Sonstiges","Individuell prüfen",VLOOKUP(F74,EF!$B:$F,3,FALSE))</f>
        <v>0</v>
      </c>
      <c r="M74" s="823">
        <f>IF(F74="Sonstiges","Individuell prüfen",VLOOKUP(F74,EF!$B:$F,4,FALSE))</f>
        <v>0</v>
      </c>
      <c r="N74" s="174">
        <f>IF(F74="Sonstiges","Individuell prüfen",VLOOKUP(F74,EF!$B:$F,5,FALSE))</f>
        <v>0</v>
      </c>
      <c r="O74" s="896">
        <f>L74*G74</f>
        <v>0</v>
      </c>
      <c r="P74" s="815">
        <f>M74*G74</f>
        <v>0</v>
      </c>
      <c r="Q74" s="683">
        <f>N74*G74</f>
        <v>0</v>
      </c>
      <c r="R74" s="14"/>
      <c r="S74" s="151"/>
    </row>
    <row r="75" spans="1:19">
      <c r="A75" s="151"/>
      <c r="B75" s="14"/>
      <c r="C75" s="14"/>
      <c r="D75" s="306" t="s">
        <v>13</v>
      </c>
      <c r="E75" s="183"/>
      <c r="F75" s="827" t="s">
        <v>99</v>
      </c>
      <c r="G75" s="698"/>
      <c r="H75" s="181"/>
      <c r="I75" s="825"/>
      <c r="J75" s="697"/>
      <c r="K75" s="14"/>
      <c r="L75" s="895">
        <f>IF(F75="Sonstiges","Individuell prüfen",VLOOKUP(F75,EF!$B:$F,3,FALSE))</f>
        <v>0</v>
      </c>
      <c r="M75" s="823">
        <f>IF(F75="Sonstiges","Individuell prüfen",VLOOKUP(F75,EF!$B:$F,4,FALSE))</f>
        <v>0</v>
      </c>
      <c r="N75" s="174">
        <f>IF(F75="Sonstiges","Individuell prüfen",VLOOKUP(F75,EF!$B:$F,5,FALSE))</f>
        <v>0</v>
      </c>
      <c r="O75" s="896">
        <f t="shared" ref="O75:O81" si="15">L75*G75</f>
        <v>0</v>
      </c>
      <c r="P75" s="815">
        <f t="shared" ref="P75:P81" si="16">M75*G75</f>
        <v>0</v>
      </c>
      <c r="Q75" s="683">
        <f t="shared" ref="Q75:Q81" si="17">N75*G75</f>
        <v>0</v>
      </c>
      <c r="R75" s="14"/>
      <c r="S75" s="151"/>
    </row>
    <row r="76" spans="1:19">
      <c r="A76" s="151"/>
      <c r="B76" s="14"/>
      <c r="C76" s="14"/>
      <c r="D76" s="306" t="s">
        <v>13</v>
      </c>
      <c r="E76" s="183"/>
      <c r="F76" s="827" t="s">
        <v>99</v>
      </c>
      <c r="G76" s="698"/>
      <c r="H76" s="181"/>
      <c r="I76" s="825"/>
      <c r="J76" s="697"/>
      <c r="K76" s="14"/>
      <c r="L76" s="895">
        <f>IF(F76="Sonstiges","Individuell prüfen",VLOOKUP(F76,EF!$B:$F,3,FALSE))</f>
        <v>0</v>
      </c>
      <c r="M76" s="823">
        <f>IF(F76="Sonstiges","Individuell prüfen",VLOOKUP(F76,EF!$B:$F,4,FALSE))</f>
        <v>0</v>
      </c>
      <c r="N76" s="174">
        <f>IF(F76="Sonstiges","Individuell prüfen",VLOOKUP(F76,EF!$B:$F,5,FALSE))</f>
        <v>0</v>
      </c>
      <c r="O76" s="896">
        <f t="shared" si="15"/>
        <v>0</v>
      </c>
      <c r="P76" s="815">
        <f t="shared" si="16"/>
        <v>0</v>
      </c>
      <c r="Q76" s="683">
        <f t="shared" si="17"/>
        <v>0</v>
      </c>
      <c r="R76" s="14"/>
      <c r="S76" s="151"/>
    </row>
    <row r="77" spans="1:19">
      <c r="A77" s="151"/>
      <c r="B77" s="14"/>
      <c r="C77" s="14"/>
      <c r="D77" s="306" t="s">
        <v>13</v>
      </c>
      <c r="E77" s="183"/>
      <c r="F77" s="827" t="s">
        <v>99</v>
      </c>
      <c r="G77" s="698"/>
      <c r="H77" s="181"/>
      <c r="I77" s="825"/>
      <c r="J77" s="697"/>
      <c r="K77" s="14"/>
      <c r="L77" s="895">
        <f>IF(F77="Sonstiges","Individuell prüfen",VLOOKUP(F77,EF!$B:$F,3,FALSE))</f>
        <v>0</v>
      </c>
      <c r="M77" s="823">
        <f>IF(F77="Sonstiges","Individuell prüfen",VLOOKUP(F77,EF!$B:$F,4,FALSE))</f>
        <v>0</v>
      </c>
      <c r="N77" s="174">
        <f>IF(F77="Sonstiges","Individuell prüfen",VLOOKUP(F77,EF!$B:$F,5,FALSE))</f>
        <v>0</v>
      </c>
      <c r="O77" s="896">
        <f t="shared" si="15"/>
        <v>0</v>
      </c>
      <c r="P77" s="815">
        <f t="shared" si="16"/>
        <v>0</v>
      </c>
      <c r="Q77" s="683">
        <f t="shared" si="17"/>
        <v>0</v>
      </c>
      <c r="R77" s="14"/>
      <c r="S77" s="151"/>
    </row>
    <row r="78" spans="1:19">
      <c r="A78" s="151"/>
      <c r="B78" s="14"/>
      <c r="C78" s="14"/>
      <c r="D78" s="306" t="s">
        <v>13</v>
      </c>
      <c r="E78" s="183"/>
      <c r="F78" s="827" t="s">
        <v>99</v>
      </c>
      <c r="G78" s="698"/>
      <c r="H78" s="181"/>
      <c r="I78" s="825"/>
      <c r="J78" s="697"/>
      <c r="K78" s="14"/>
      <c r="L78" s="895">
        <f>IF(F78="Sonstiges","Individuell prüfen",VLOOKUP(F78,EF!$B:$F,3,FALSE))</f>
        <v>0</v>
      </c>
      <c r="M78" s="823">
        <f>IF(F78="Sonstiges","Individuell prüfen",VLOOKUP(F78,EF!$B:$F,4,FALSE))</f>
        <v>0</v>
      </c>
      <c r="N78" s="174">
        <f>IF(F78="Sonstiges","Individuell prüfen",VLOOKUP(F78,EF!$B:$F,5,FALSE))</f>
        <v>0</v>
      </c>
      <c r="O78" s="896">
        <f t="shared" si="15"/>
        <v>0</v>
      </c>
      <c r="P78" s="815">
        <f t="shared" si="16"/>
        <v>0</v>
      </c>
      <c r="Q78" s="683">
        <f t="shared" si="17"/>
        <v>0</v>
      </c>
      <c r="R78" s="14"/>
      <c r="S78" s="151"/>
    </row>
    <row r="79" spans="1:19">
      <c r="A79" s="151"/>
      <c r="B79" s="14"/>
      <c r="C79" s="14"/>
      <c r="D79" s="306" t="s">
        <v>13</v>
      </c>
      <c r="E79" s="183"/>
      <c r="F79" s="827" t="s">
        <v>99</v>
      </c>
      <c r="G79" s="698"/>
      <c r="H79" s="181"/>
      <c r="I79" s="825"/>
      <c r="J79" s="697"/>
      <c r="K79" s="14"/>
      <c r="L79" s="895">
        <f>IF(F79="Sonstiges","Individuell prüfen",VLOOKUP(F79,EF!$B:$F,3,FALSE))</f>
        <v>0</v>
      </c>
      <c r="M79" s="823">
        <f>IF(F79="Sonstiges","Individuell prüfen",VLOOKUP(F79,EF!$B:$F,4,FALSE))</f>
        <v>0</v>
      </c>
      <c r="N79" s="174">
        <f>IF(F79="Sonstiges","Individuell prüfen",VLOOKUP(F79,EF!$B:$F,5,FALSE))</f>
        <v>0</v>
      </c>
      <c r="O79" s="896">
        <f t="shared" si="15"/>
        <v>0</v>
      </c>
      <c r="P79" s="815">
        <f t="shared" si="16"/>
        <v>0</v>
      </c>
      <c r="Q79" s="683">
        <f t="shared" si="17"/>
        <v>0</v>
      </c>
      <c r="R79" s="14"/>
      <c r="S79" s="151"/>
    </row>
    <row r="80" spans="1:19">
      <c r="A80" s="151"/>
      <c r="B80" s="14"/>
      <c r="C80" s="14"/>
      <c r="D80" s="306" t="s">
        <v>13</v>
      </c>
      <c r="E80" s="183"/>
      <c r="F80" s="827" t="s">
        <v>99</v>
      </c>
      <c r="G80" s="698"/>
      <c r="H80" s="181"/>
      <c r="I80" s="825"/>
      <c r="J80" s="697"/>
      <c r="K80" s="14"/>
      <c r="L80" s="895">
        <f>IF(F80="Sonstiges","Individuell prüfen",VLOOKUP(F80,EF!$B:$F,3,FALSE))</f>
        <v>0</v>
      </c>
      <c r="M80" s="823">
        <f>IF(F80="Sonstiges","Individuell prüfen",VLOOKUP(F80,EF!$B:$F,4,FALSE))</f>
        <v>0</v>
      </c>
      <c r="N80" s="174">
        <f>IF(F80="Sonstiges","Individuell prüfen",VLOOKUP(F80,EF!$B:$F,5,FALSE))</f>
        <v>0</v>
      </c>
      <c r="O80" s="896">
        <f t="shared" si="15"/>
        <v>0</v>
      </c>
      <c r="P80" s="815">
        <f t="shared" si="16"/>
        <v>0</v>
      </c>
      <c r="Q80" s="683">
        <f t="shared" si="17"/>
        <v>0</v>
      </c>
      <c r="R80" s="14"/>
      <c r="S80" s="151"/>
    </row>
    <row r="81" spans="1:19">
      <c r="A81" s="151"/>
      <c r="B81" s="14"/>
      <c r="C81" s="14"/>
      <c r="D81" s="306" t="s">
        <v>13</v>
      </c>
      <c r="E81" s="183"/>
      <c r="F81" s="827" t="s">
        <v>99</v>
      </c>
      <c r="G81" s="698"/>
      <c r="H81" s="181"/>
      <c r="I81" s="825"/>
      <c r="J81" s="697"/>
      <c r="K81" s="14"/>
      <c r="L81" s="895">
        <f>IF(F81="Sonstiges","Individuell prüfen",VLOOKUP(F81,EF!$B:$F,3,FALSE))</f>
        <v>0</v>
      </c>
      <c r="M81" s="823">
        <f>IF(F81="Sonstiges","Individuell prüfen",VLOOKUP(F81,EF!$B:$F,4,FALSE))</f>
        <v>0</v>
      </c>
      <c r="N81" s="174">
        <f>IF(F81="Sonstiges","Individuell prüfen",VLOOKUP(F81,EF!$B:$F,5,FALSE))</f>
        <v>0</v>
      </c>
      <c r="O81" s="896">
        <f t="shared" si="15"/>
        <v>0</v>
      </c>
      <c r="P81" s="815">
        <f t="shared" si="16"/>
        <v>0</v>
      </c>
      <c r="Q81" s="683">
        <f t="shared" si="17"/>
        <v>0</v>
      </c>
      <c r="R81" s="14"/>
      <c r="S81" s="151"/>
    </row>
    <row r="82" spans="1:19">
      <c r="A82" s="151"/>
      <c r="B82" s="14"/>
      <c r="C82" s="14"/>
      <c r="D82" s="306" t="s">
        <v>13</v>
      </c>
      <c r="E82" s="184"/>
      <c r="F82" s="827" t="s">
        <v>99</v>
      </c>
      <c r="G82" s="698"/>
      <c r="H82" s="181"/>
      <c r="I82" s="825"/>
      <c r="J82" s="697"/>
      <c r="K82" s="14"/>
      <c r="L82" s="895">
        <f>IF(F82="Sonstiges","Individuell prüfen",VLOOKUP(F82,EF!$B:$F,3,FALSE))</f>
        <v>0</v>
      </c>
      <c r="M82" s="823">
        <f>IF(F82="Sonstiges","Individuell prüfen",VLOOKUP(F82,EF!$B:$F,4,FALSE))</f>
        <v>0</v>
      </c>
      <c r="N82" s="174">
        <f>IF(F82="Sonstiges","Individuell prüfen",VLOOKUP(F82,EF!$B:$F,5,FALSE))</f>
        <v>0</v>
      </c>
      <c r="O82" s="896">
        <f>L82*G82</f>
        <v>0</v>
      </c>
      <c r="P82" s="815">
        <f>M82*G82</f>
        <v>0</v>
      </c>
      <c r="Q82" s="683">
        <f>N82*G82</f>
        <v>0</v>
      </c>
      <c r="R82" s="14"/>
      <c r="S82" s="151"/>
    </row>
    <row r="83" spans="1:19">
      <c r="A83" s="151"/>
      <c r="B83" s="14"/>
      <c r="C83" s="14"/>
      <c r="D83" s="306" t="s">
        <v>13</v>
      </c>
      <c r="E83" s="184"/>
      <c r="F83" s="827" t="s">
        <v>99</v>
      </c>
      <c r="G83" s="698"/>
      <c r="H83" s="181"/>
      <c r="I83" s="825"/>
      <c r="J83" s="697"/>
      <c r="K83" s="14"/>
      <c r="L83" s="895">
        <f>IF(F83="Sonstiges","Individuell prüfen",VLOOKUP(F83,EF!$B:$F,3,FALSE))</f>
        <v>0</v>
      </c>
      <c r="M83" s="823">
        <f>IF(F83="Sonstiges","Individuell prüfen",VLOOKUP(F83,EF!$B:$F,4,FALSE))</f>
        <v>0</v>
      </c>
      <c r="N83" s="174">
        <f>IF(F83="Sonstiges","Individuell prüfen",VLOOKUP(F83,EF!$B:$F,5,FALSE))</f>
        <v>0</v>
      </c>
      <c r="O83" s="896">
        <f>L83*G83</f>
        <v>0</v>
      </c>
      <c r="P83" s="815">
        <f>M83*G83</f>
        <v>0</v>
      </c>
      <c r="Q83" s="683">
        <f>N83*G83</f>
        <v>0</v>
      </c>
      <c r="R83" s="14"/>
      <c r="S83" s="151"/>
    </row>
    <row r="84" spans="1:19">
      <c r="A84" s="151"/>
      <c r="B84" s="14"/>
      <c r="C84" s="14"/>
      <c r="D84" s="306" t="s">
        <v>13</v>
      </c>
      <c r="E84" s="184"/>
      <c r="F84" s="827" t="s">
        <v>99</v>
      </c>
      <c r="G84" s="698"/>
      <c r="H84" s="181"/>
      <c r="I84" s="825"/>
      <c r="J84" s="697"/>
      <c r="K84" s="14"/>
      <c r="L84" s="895">
        <f>IF(F84="Sonstiges","Individuell prüfen",VLOOKUP(F84,EF!$B:$F,3,FALSE))</f>
        <v>0</v>
      </c>
      <c r="M84" s="823">
        <f>IF(F84="Sonstiges","Individuell prüfen",VLOOKUP(F84,EF!$B:$F,4,FALSE))</f>
        <v>0</v>
      </c>
      <c r="N84" s="174">
        <f>IF(F84="Sonstiges","Individuell prüfen",VLOOKUP(F84,EF!$B:$F,5,FALSE))</f>
        <v>0</v>
      </c>
      <c r="O84" s="896">
        <f>L84*G84</f>
        <v>0</v>
      </c>
      <c r="P84" s="815">
        <f>M84*G84</f>
        <v>0</v>
      </c>
      <c r="Q84" s="683">
        <f>N84*G84</f>
        <v>0</v>
      </c>
      <c r="R84" s="14"/>
      <c r="S84" s="151"/>
    </row>
    <row r="85" spans="1:19">
      <c r="A85" s="151"/>
      <c r="B85" s="14"/>
      <c r="C85" s="14"/>
      <c r="D85" s="306" t="s">
        <v>13</v>
      </c>
      <c r="E85" s="184"/>
      <c r="F85" s="827" t="s">
        <v>99</v>
      </c>
      <c r="G85" s="698"/>
      <c r="H85" s="181"/>
      <c r="I85" s="825"/>
      <c r="J85" s="697"/>
      <c r="K85" s="14"/>
      <c r="L85" s="895">
        <f>IF(F85="Sonstiges","Individuell prüfen",VLOOKUP(F85,EF!$B:$F,3,FALSE))</f>
        <v>0</v>
      </c>
      <c r="M85" s="823">
        <f>IF(F85="Sonstiges","Individuell prüfen",VLOOKUP(F85,EF!$B:$F,4,FALSE))</f>
        <v>0</v>
      </c>
      <c r="N85" s="174">
        <f>IF(F85="Sonstiges","Individuell prüfen",VLOOKUP(F85,EF!$B:$F,5,FALSE))</f>
        <v>0</v>
      </c>
      <c r="O85" s="896">
        <f>L85*G85</f>
        <v>0</v>
      </c>
      <c r="P85" s="815">
        <f>M85*G85</f>
        <v>0</v>
      </c>
      <c r="Q85" s="683">
        <f>N85*G85</f>
        <v>0</v>
      </c>
      <c r="R85" s="14"/>
      <c r="S85" s="151"/>
    </row>
    <row r="86" spans="1:19" ht="15" thickBot="1">
      <c r="A86" s="151"/>
      <c r="B86" s="14"/>
      <c r="C86" s="14"/>
      <c r="D86" s="295" t="s">
        <v>13</v>
      </c>
      <c r="E86" s="59"/>
      <c r="F86" s="63" t="s">
        <v>99</v>
      </c>
      <c r="G86" s="185"/>
      <c r="H86" s="67"/>
      <c r="I86" s="38"/>
      <c r="J86" s="39"/>
      <c r="K86" s="1063"/>
      <c r="L86" s="175">
        <f>IF(F86="Sonstiges","Individuell prüfen",VLOOKUP(F86,EF!$B:$F,3,FALSE))</f>
        <v>0</v>
      </c>
      <c r="M86" s="176">
        <f>IF(F86="Sonstiges","Individuell prüfen",VLOOKUP(F86,EF!$B:$F,4,FALSE))</f>
        <v>0</v>
      </c>
      <c r="N86" s="177">
        <f>IF(F86="Sonstiges","Individuell prüfen",VLOOKUP(F86,EF!$B:$F,5,FALSE))</f>
        <v>0</v>
      </c>
      <c r="O86" s="169">
        <f>L86*G86</f>
        <v>0</v>
      </c>
      <c r="P86" s="170">
        <f>M86*G86</f>
        <v>0</v>
      </c>
      <c r="Q86" s="171">
        <f>N86*G86</f>
        <v>0</v>
      </c>
      <c r="R86" s="14"/>
      <c r="S86" s="151"/>
    </row>
    <row r="87" spans="1:19" ht="24" thickBot="1">
      <c r="A87" s="151"/>
      <c r="B87" s="48"/>
      <c r="C87" s="48"/>
      <c r="D87" s="48"/>
      <c r="E87" s="65"/>
      <c r="F87" s="65"/>
      <c r="G87" s="52"/>
      <c r="H87" s="65"/>
      <c r="I87" s="65"/>
      <c r="J87" s="65"/>
      <c r="K87" s="14"/>
      <c r="L87" s="15"/>
      <c r="M87" s="15"/>
      <c r="N87" s="66"/>
      <c r="O87" s="1036">
        <f>SUM(O51:O86)</f>
        <v>0</v>
      </c>
      <c r="P87" s="1038">
        <f>SUM(P51:P86)</f>
        <v>0</v>
      </c>
      <c r="Q87" s="1039">
        <f>SUM(Q51:Q86)</f>
        <v>0</v>
      </c>
      <c r="R87" s="48"/>
      <c r="S87" s="151"/>
    </row>
    <row r="88" spans="1:19" ht="23.25">
      <c r="A88" s="151"/>
      <c r="B88" s="48"/>
      <c r="C88" s="48"/>
      <c r="D88" s="48"/>
      <c r="E88" s="48"/>
      <c r="F88" s="48"/>
      <c r="G88" s="52"/>
      <c r="H88" s="48"/>
      <c r="I88" s="48"/>
      <c r="J88" s="48"/>
      <c r="K88" s="48"/>
      <c r="L88" s="48"/>
      <c r="M88" s="48"/>
      <c r="N88" s="48"/>
      <c r="O88" s="48"/>
      <c r="P88" s="48"/>
      <c r="Q88" s="48"/>
      <c r="R88" s="48"/>
      <c r="S88" s="151"/>
    </row>
    <row r="89" spans="1:19" ht="20.100000000000001" customHeight="1">
      <c r="A89" s="151"/>
      <c r="B89" s="151"/>
      <c r="C89" s="151"/>
      <c r="D89" s="151"/>
      <c r="E89" s="151"/>
      <c r="F89" s="151"/>
      <c r="G89" s="151"/>
      <c r="H89" s="151"/>
      <c r="I89" s="151"/>
      <c r="J89" s="151"/>
      <c r="K89" s="151"/>
      <c r="L89" s="151"/>
      <c r="M89" s="151"/>
      <c r="N89" s="151"/>
      <c r="O89" s="151"/>
      <c r="P89" s="151"/>
      <c r="Q89" s="151"/>
      <c r="R89" s="151"/>
      <c r="S89" s="135" t="str">
        <f>Bedienungshinweise!$K$19</f>
        <v>FutureCamp Climate 2022</v>
      </c>
    </row>
  </sheetData>
  <sheetProtection sheet="1" objects="1" scenarios="1"/>
  <mergeCells count="11">
    <mergeCell ref="C3:Q3"/>
    <mergeCell ref="C4:Q4"/>
    <mergeCell ref="C5:Q5"/>
    <mergeCell ref="C6:Q6"/>
    <mergeCell ref="C7:Q7"/>
    <mergeCell ref="L9:N9"/>
    <mergeCell ref="O9:Q9"/>
    <mergeCell ref="L49:N49"/>
    <mergeCell ref="O49:Q49"/>
    <mergeCell ref="C8:K8"/>
    <mergeCell ref="C9:K9"/>
  </mergeCells>
  <printOptions horizontalCentered="1" verticalCentered="1"/>
  <pageMargins left="0.39370078740157483" right="0.39370078740157483" top="0.39370078740157483" bottom="0.39370078740157483" header="0.19685039370078741" footer="0.19685039370078741"/>
  <pageSetup paperSize="9" scale="34"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EF!$B$58:$B$67</xm:f>
          </x14:formula1>
          <xm:sqref>F11:F46</xm:sqref>
        </x14:dataValidation>
        <x14:dataValidation type="list" allowBlank="1" showInputMessage="1" showErrorMessage="1">
          <x14:formula1>
            <xm:f>EF!$B$70:$B$102</xm:f>
          </x14:formula1>
          <xm:sqref>F51:F86</xm:sqref>
        </x14:dataValidation>
        <x14:dataValidation type="list" allowBlank="1" showInputMessage="1" showErrorMessage="1">
          <x14:formula1>
            <xm:f>'Projekt-Info'!$C$12:$C$17</xm:f>
          </x14:formula1>
          <xm:sqref>D51:D86 D11:D46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S49"/>
  <sheetViews>
    <sheetView topLeftCell="C1" zoomScale="90" zoomScaleNormal="90" workbookViewId="0">
      <selection activeCell="E17" sqref="E17"/>
    </sheetView>
  </sheetViews>
  <sheetFormatPr baseColWidth="10" defaultColWidth="10.875" defaultRowHeight="14.25" outlineLevelCol="1"/>
  <cols>
    <col min="1" max="1" width="3.625" style="19" customWidth="1"/>
    <col min="2" max="2" width="8.625" style="19" customWidth="1"/>
    <col min="3" max="3" width="4.375" style="19" customWidth="1"/>
    <col min="4" max="4" width="14.5" style="19" customWidth="1"/>
    <col min="5" max="5" width="20.125" style="19" customWidth="1"/>
    <col min="6" max="6" width="27.5" style="19" customWidth="1"/>
    <col min="7" max="7" width="16.125" style="19" customWidth="1"/>
    <col min="8" max="8" width="14.5" style="19" customWidth="1"/>
    <col min="9" max="9" width="29.875" style="19" hidden="1" customWidth="1" outlineLevel="1"/>
    <col min="10" max="10" width="31.625" style="19" hidden="1" customWidth="1" outlineLevel="1"/>
    <col min="11" max="11" width="30.375" style="19" hidden="1" customWidth="1" outlineLevel="1"/>
    <col min="12" max="12" width="12.125" style="19" customWidth="1" collapsed="1"/>
    <col min="13" max="13" width="12.5" style="19" customWidth="1"/>
    <col min="14" max="14" width="12" style="19" customWidth="1"/>
    <col min="15" max="16" width="12.25" style="19" customWidth="1"/>
    <col min="17" max="17" width="12.875" style="19" customWidth="1"/>
    <col min="18" max="18" width="8.625" style="19" customWidth="1"/>
    <col min="19" max="19" width="3.625" style="19" customWidth="1"/>
    <col min="20" max="16384" width="10.875" style="19"/>
  </cols>
  <sheetData>
    <row r="1" spans="1:19" ht="20.100000000000001" customHeight="1">
      <c r="A1" s="151"/>
      <c r="B1" s="151"/>
      <c r="C1" s="151"/>
      <c r="D1" s="151"/>
      <c r="E1" s="151"/>
      <c r="F1" s="151"/>
      <c r="G1" s="151"/>
      <c r="H1" s="151"/>
      <c r="I1" s="151"/>
      <c r="J1" s="151"/>
      <c r="K1" s="151"/>
      <c r="L1" s="151"/>
      <c r="M1" s="151"/>
      <c r="N1" s="151"/>
      <c r="O1" s="151"/>
      <c r="P1" s="151"/>
      <c r="Q1" s="151"/>
      <c r="R1" s="151"/>
      <c r="S1" s="151"/>
    </row>
    <row r="2" spans="1:19" ht="30" customHeight="1">
      <c r="A2" s="151"/>
      <c r="B2" s="14"/>
      <c r="C2" s="14"/>
      <c r="D2" s="14"/>
      <c r="E2" s="48"/>
      <c r="F2" s="48"/>
      <c r="G2" s="48"/>
      <c r="H2" s="48"/>
      <c r="I2" s="48"/>
      <c r="J2" s="669"/>
      <c r="K2" s="48"/>
      <c r="L2" s="48"/>
      <c r="M2" s="48"/>
      <c r="N2" s="48"/>
      <c r="O2" s="48"/>
      <c r="P2" s="48"/>
      <c r="Q2" s="48"/>
      <c r="R2" s="272">
        <f>Ref_Firma</f>
        <v>0</v>
      </c>
      <c r="S2" s="151"/>
    </row>
    <row r="3" spans="1:19" ht="23.25">
      <c r="A3" s="151"/>
      <c r="B3" s="48"/>
      <c r="C3" s="1291" t="s">
        <v>128</v>
      </c>
      <c r="D3" s="1291"/>
      <c r="E3" s="1291"/>
      <c r="F3" s="1291"/>
      <c r="G3" s="1291"/>
      <c r="H3" s="1291"/>
      <c r="I3" s="1291"/>
      <c r="J3" s="1291"/>
      <c r="K3" s="1291"/>
      <c r="L3" s="1291"/>
      <c r="M3" s="1291"/>
      <c r="N3" s="1291"/>
      <c r="O3" s="1291"/>
      <c r="P3" s="1291"/>
      <c r="Q3" s="1291"/>
      <c r="R3" s="272">
        <f>Ref_Berichtsjahr</f>
        <v>0</v>
      </c>
      <c r="S3" s="151"/>
    </row>
    <row r="4" spans="1:19" ht="15.6" customHeight="1">
      <c r="A4" s="151"/>
      <c r="B4" s="48"/>
      <c r="C4" s="1291"/>
      <c r="D4" s="1291"/>
      <c r="E4" s="1291"/>
      <c r="F4" s="1291"/>
      <c r="G4" s="1291"/>
      <c r="H4" s="1291"/>
      <c r="I4" s="1291"/>
      <c r="J4" s="1291"/>
      <c r="K4" s="1291"/>
      <c r="L4" s="1291"/>
      <c r="M4" s="1291"/>
      <c r="N4" s="1291"/>
      <c r="O4" s="1291"/>
      <c r="P4" s="1291"/>
      <c r="Q4" s="1291"/>
      <c r="R4" s="48"/>
      <c r="S4" s="151"/>
    </row>
    <row r="5" spans="1:19" ht="28.5" customHeight="1">
      <c r="A5" s="151"/>
      <c r="B5" s="48"/>
      <c r="C5" s="1297" t="s">
        <v>87</v>
      </c>
      <c r="D5" s="1297"/>
      <c r="E5" s="1297"/>
      <c r="F5" s="1297"/>
      <c r="G5" s="1297"/>
      <c r="H5" s="1297"/>
      <c r="I5" s="1297"/>
      <c r="J5" s="1297"/>
      <c r="K5" s="1297"/>
      <c r="L5" s="1297"/>
      <c r="M5" s="1297"/>
      <c r="N5" s="1297"/>
      <c r="O5" s="1297"/>
      <c r="P5" s="1297"/>
      <c r="Q5" s="1297"/>
      <c r="R5" s="50"/>
      <c r="S5" s="151"/>
    </row>
    <row r="6" spans="1:19" ht="16.5" customHeight="1">
      <c r="A6" s="151"/>
      <c r="B6" s="48"/>
      <c r="C6" s="1291"/>
      <c r="D6" s="1291"/>
      <c r="E6" s="1291"/>
      <c r="F6" s="1291"/>
      <c r="G6" s="1291"/>
      <c r="H6" s="1291"/>
      <c r="I6" s="1291"/>
      <c r="J6" s="1291"/>
      <c r="K6" s="1291"/>
      <c r="L6" s="1291"/>
      <c r="M6" s="1291"/>
      <c r="N6" s="1291"/>
      <c r="O6" s="1291"/>
      <c r="P6" s="1291"/>
      <c r="Q6" s="1291"/>
      <c r="R6" s="48"/>
      <c r="S6" s="151"/>
    </row>
    <row r="7" spans="1:19" ht="31.5" customHeight="1">
      <c r="A7" s="151"/>
      <c r="B7" s="14"/>
      <c r="C7" s="1292" t="s">
        <v>129</v>
      </c>
      <c r="D7" s="1292"/>
      <c r="E7" s="1292"/>
      <c r="F7" s="1292"/>
      <c r="G7" s="1292"/>
      <c r="H7" s="1292"/>
      <c r="I7" s="1292"/>
      <c r="J7" s="1292"/>
      <c r="K7" s="1292"/>
      <c r="L7" s="1292"/>
      <c r="M7" s="1292"/>
      <c r="N7" s="1292"/>
      <c r="O7" s="1292"/>
      <c r="P7" s="1292"/>
      <c r="Q7" s="1292"/>
      <c r="R7" s="14"/>
      <c r="S7" s="151"/>
    </row>
    <row r="8" spans="1:19" ht="16.5" customHeight="1" thickBot="1">
      <c r="A8" s="151"/>
      <c r="B8" s="48"/>
      <c r="C8" s="1291"/>
      <c r="D8" s="1291"/>
      <c r="E8" s="1291"/>
      <c r="F8" s="1291"/>
      <c r="G8" s="1291"/>
      <c r="H8" s="1291"/>
      <c r="I8" s="1291"/>
      <c r="J8" s="1291"/>
      <c r="K8" s="1291"/>
      <c r="L8" s="1291"/>
      <c r="M8" s="1291"/>
      <c r="N8" s="1291"/>
      <c r="O8" s="1291"/>
      <c r="P8" s="1291"/>
      <c r="Q8" s="1291"/>
      <c r="R8" s="48"/>
      <c r="S8" s="151"/>
    </row>
    <row r="9" spans="1:19" ht="24.75" customHeight="1" thickBot="1">
      <c r="A9" s="151"/>
      <c r="B9" s="14"/>
      <c r="C9" s="1302"/>
      <c r="D9" s="1302"/>
      <c r="E9" s="1302"/>
      <c r="F9" s="1302"/>
      <c r="G9" s="1302"/>
      <c r="H9" s="1302"/>
      <c r="I9" s="1302"/>
      <c r="J9" s="1302"/>
      <c r="K9" s="1303"/>
      <c r="L9" s="1294" t="s">
        <v>88</v>
      </c>
      <c r="M9" s="1300"/>
      <c r="N9" s="1295"/>
      <c r="O9" s="1294" t="s">
        <v>89</v>
      </c>
      <c r="P9" s="1300"/>
      <c r="Q9" s="1295"/>
      <c r="R9" s="14"/>
      <c r="S9" s="151"/>
    </row>
    <row r="10" spans="1:19" ht="67.5" customHeight="1" thickBot="1">
      <c r="A10" s="151"/>
      <c r="B10" s="14"/>
      <c r="C10" s="14"/>
      <c r="D10" s="275" t="s">
        <v>92</v>
      </c>
      <c r="E10" s="152" t="s">
        <v>130</v>
      </c>
      <c r="F10" s="153" t="s">
        <v>119</v>
      </c>
      <c r="G10" s="153" t="s">
        <v>120</v>
      </c>
      <c r="H10" s="155" t="s">
        <v>121</v>
      </c>
      <c r="I10" s="156" t="s">
        <v>96</v>
      </c>
      <c r="J10" s="154" t="s">
        <v>97</v>
      </c>
      <c r="K10" s="157" t="s">
        <v>98</v>
      </c>
      <c r="L10" s="158" t="s">
        <v>28</v>
      </c>
      <c r="M10" s="159" t="s">
        <v>30</v>
      </c>
      <c r="N10" s="54" t="s">
        <v>32</v>
      </c>
      <c r="O10" s="158" t="s">
        <v>28</v>
      </c>
      <c r="P10" s="159" t="s">
        <v>30</v>
      </c>
      <c r="Q10" s="54" t="s">
        <v>32</v>
      </c>
      <c r="R10" s="14"/>
      <c r="S10" s="151"/>
    </row>
    <row r="11" spans="1:19">
      <c r="A11" s="151"/>
      <c r="B11" s="14"/>
      <c r="C11" s="14"/>
      <c r="D11" s="294" t="s">
        <v>13</v>
      </c>
      <c r="E11" s="614"/>
      <c r="F11" s="820" t="s">
        <v>99</v>
      </c>
      <c r="G11" s="821"/>
      <c r="H11" s="694">
        <f>IF($F11="",0,(IF(F11="Sonstiges","Individuell prüfen",VLOOKUP(F11,EF!$B:$G,2,FALSE))))</f>
        <v>0</v>
      </c>
      <c r="I11" s="894"/>
      <c r="J11" s="56"/>
      <c r="K11" s="57"/>
      <c r="L11" s="161">
        <f>IF($F11="",0,(IF(F11="Sonstiges","Individuell prüfen",VLOOKUP(F11,EF!$B:$F,3,FALSE))))</f>
        <v>0</v>
      </c>
      <c r="M11" s="162">
        <f>IF($F11="",0,(IF(F11="Sonstiges","Individuell prüfen",VLOOKUP(F11,EF!$B:$F,4,FALSE))))</f>
        <v>0</v>
      </c>
      <c r="N11" s="163">
        <f>IF($F11="",0,(IF(F11="Sonstiges","Individuell prüfen",VLOOKUP(F11,EF!$B:$F,5,FALSE))))</f>
        <v>0</v>
      </c>
      <c r="O11" s="164">
        <f t="shared" ref="O11:O44" si="0">L11*G11</f>
        <v>0</v>
      </c>
      <c r="P11" s="165">
        <f t="shared" ref="P11:P44" si="1">M11*G11</f>
        <v>0</v>
      </c>
      <c r="Q11" s="166">
        <f t="shared" ref="Q11:Q44" si="2">N11*G11</f>
        <v>0</v>
      </c>
      <c r="R11" s="14"/>
      <c r="S11" s="151"/>
    </row>
    <row r="12" spans="1:19">
      <c r="A12" s="151"/>
      <c r="B12" s="14"/>
      <c r="C12" s="14"/>
      <c r="D12" s="306" t="s">
        <v>13</v>
      </c>
      <c r="E12" s="614"/>
      <c r="F12" s="820" t="s">
        <v>99</v>
      </c>
      <c r="G12" s="821"/>
      <c r="H12" s="694">
        <f>IF($F12="",0,(IF(F12="Sonstiges","Individuell prüfen",VLOOKUP(F12,EF!$B:$G,2,FALSE))))</f>
        <v>0</v>
      </c>
      <c r="I12" s="894"/>
      <c r="J12" s="822"/>
      <c r="K12" s="695"/>
      <c r="L12" s="895">
        <f>IF($F12="",0,(IF(F12="Sonstiges","Individuell prüfen",VLOOKUP(F12,EF!$B:$F,3,FALSE))))</f>
        <v>0</v>
      </c>
      <c r="M12" s="823">
        <f>IF($F12="",0,(IF(F12="Sonstiges","Individuell prüfen",VLOOKUP(F12,EF!$B:$F,4,FALSE))))</f>
        <v>0</v>
      </c>
      <c r="N12" s="696">
        <f>IF($F12="",0,(IF(F12="Sonstiges","Individuell prüfen",VLOOKUP(F12,EF!$B:$F,5,FALSE))))</f>
        <v>0</v>
      </c>
      <c r="O12" s="896">
        <f>L12*G12</f>
        <v>0</v>
      </c>
      <c r="P12" s="815">
        <f t="shared" si="1"/>
        <v>0</v>
      </c>
      <c r="Q12" s="683">
        <f t="shared" si="2"/>
        <v>0</v>
      </c>
      <c r="R12" s="14"/>
      <c r="S12" s="151"/>
    </row>
    <row r="13" spans="1:19">
      <c r="A13" s="151"/>
      <c r="B13" s="14"/>
      <c r="C13" s="14"/>
      <c r="D13" s="306" t="s">
        <v>13</v>
      </c>
      <c r="E13" s="614"/>
      <c r="F13" s="820" t="s">
        <v>99</v>
      </c>
      <c r="G13" s="821"/>
      <c r="H13" s="694">
        <f>IF($F13="",0,(IF(F13="Sonstiges","Individuell prüfen",VLOOKUP(F13,EF!$B:$G,2,FALSE))))</f>
        <v>0</v>
      </c>
      <c r="I13" s="894"/>
      <c r="J13" s="824"/>
      <c r="K13" s="695"/>
      <c r="L13" s="895">
        <f>IF($F13="",0,(IF(F13="Sonstiges","Individuell prüfen",VLOOKUP(F13,EF!$B:$F,3,FALSE))))</f>
        <v>0</v>
      </c>
      <c r="M13" s="823">
        <f>IF($F13="",0,(IF(F13="Sonstiges","Individuell prüfen",VLOOKUP(F13,EF!$B:$F,4,FALSE))))</f>
        <v>0</v>
      </c>
      <c r="N13" s="696">
        <f>IF($F13="",0,(IF(F13="Sonstiges","Individuell prüfen",VLOOKUP(F13,EF!$B:$F,5,FALSE))))</f>
        <v>0</v>
      </c>
      <c r="O13" s="896">
        <f t="shared" si="0"/>
        <v>0</v>
      </c>
      <c r="P13" s="815">
        <f>M13*G13</f>
        <v>0</v>
      </c>
      <c r="Q13" s="683">
        <f t="shared" si="2"/>
        <v>0</v>
      </c>
      <c r="R13" s="14"/>
      <c r="S13" s="151"/>
    </row>
    <row r="14" spans="1:19">
      <c r="A14" s="151"/>
      <c r="B14" s="14"/>
      <c r="C14" s="14"/>
      <c r="D14" s="306" t="s">
        <v>13</v>
      </c>
      <c r="E14" s="614"/>
      <c r="F14" s="820" t="s">
        <v>99</v>
      </c>
      <c r="G14" s="821"/>
      <c r="H14" s="694">
        <f>IF($F14="",0,(IF(F14="Sonstiges","Individuell prüfen",VLOOKUP(F14,EF!$B:$G,2,FALSE))))</f>
        <v>0</v>
      </c>
      <c r="I14" s="894"/>
      <c r="J14" s="824"/>
      <c r="K14" s="697"/>
      <c r="L14" s="895">
        <f>IF($F14="",0,(IF(F14="Sonstiges","Individuell prüfen",VLOOKUP(F14,EF!$B:$F,3,FALSE))))</f>
        <v>0</v>
      </c>
      <c r="M14" s="823">
        <f>IF($F14="",0,(IF(F14="Sonstiges","Individuell prüfen",VLOOKUP(F14,EF!$B:$F,4,FALSE))))</f>
        <v>0</v>
      </c>
      <c r="N14" s="696">
        <f>IF($F14="",0,(IF(F14="Sonstiges","Individuell prüfen",VLOOKUP(F14,EF!$B:$F,5,FALSE))))</f>
        <v>0</v>
      </c>
      <c r="O14" s="896">
        <f t="shared" si="0"/>
        <v>0</v>
      </c>
      <c r="P14" s="815">
        <f t="shared" si="1"/>
        <v>0</v>
      </c>
      <c r="Q14" s="683">
        <f t="shared" si="2"/>
        <v>0</v>
      </c>
      <c r="R14" s="58"/>
      <c r="S14" s="151"/>
    </row>
    <row r="15" spans="1:19">
      <c r="A15" s="151"/>
      <c r="B15" s="14"/>
      <c r="C15" s="14"/>
      <c r="D15" s="306" t="s">
        <v>13</v>
      </c>
      <c r="E15" s="614"/>
      <c r="F15" s="820" t="s">
        <v>99</v>
      </c>
      <c r="G15" s="821"/>
      <c r="H15" s="694">
        <f>IF($F15="",0,(IF(F15="Sonstiges","Individuell prüfen",VLOOKUP(F15,EF!$B:$G,2,FALSE))))</f>
        <v>0</v>
      </c>
      <c r="I15" s="894"/>
      <c r="J15" s="825"/>
      <c r="K15" s="697"/>
      <c r="L15" s="895">
        <f>IF($F15="",0,(IF(F15="Sonstiges","Individuell prüfen",VLOOKUP(F15,EF!$B:$F,3,FALSE))))</f>
        <v>0</v>
      </c>
      <c r="M15" s="823">
        <f>IF($F15="",0,(IF(F15="Sonstiges","Individuell prüfen",VLOOKUP(F15,EF!$B:$F,4,FALSE))))</f>
        <v>0</v>
      </c>
      <c r="N15" s="696">
        <f>IF($F15="",0,(IF(F15="Sonstiges","Individuell prüfen",VLOOKUP(F15,EF!$B:$F,5,FALSE))))</f>
        <v>0</v>
      </c>
      <c r="O15" s="896">
        <f t="shared" si="0"/>
        <v>0</v>
      </c>
      <c r="P15" s="815">
        <f t="shared" si="1"/>
        <v>0</v>
      </c>
      <c r="Q15" s="683">
        <f t="shared" si="2"/>
        <v>0</v>
      </c>
      <c r="R15" s="14"/>
      <c r="S15" s="151"/>
    </row>
    <row r="16" spans="1:19">
      <c r="A16" s="151"/>
      <c r="B16" s="14"/>
      <c r="C16" s="14"/>
      <c r="D16" s="306" t="s">
        <v>13</v>
      </c>
      <c r="E16" s="614"/>
      <c r="F16" s="820" t="s">
        <v>99</v>
      </c>
      <c r="G16" s="821"/>
      <c r="H16" s="694">
        <f>IF($F16="",0,(IF(F16="Sonstiges","Individuell prüfen",VLOOKUP(F16,EF!$B:$G,2,FALSE))))</f>
        <v>0</v>
      </c>
      <c r="I16" s="894"/>
      <c r="J16" s="825"/>
      <c r="K16" s="697"/>
      <c r="L16" s="895">
        <f>IF($F16="",0,(IF(F16="Sonstiges","Individuell prüfen",VLOOKUP(F16,EF!$B:$F,3,FALSE))))</f>
        <v>0</v>
      </c>
      <c r="M16" s="823">
        <f>IF($F16="",0,(IF(F16="Sonstiges","Individuell prüfen",VLOOKUP(F16,EF!$B:$F,4,FALSE))))</f>
        <v>0</v>
      </c>
      <c r="N16" s="696">
        <f>IF($F16="",0,(IF(F16="Sonstiges","Individuell prüfen",VLOOKUP(F16,EF!$B:$F,5,FALSE))))</f>
        <v>0</v>
      </c>
      <c r="O16" s="896">
        <f t="shared" si="0"/>
        <v>0</v>
      </c>
      <c r="P16" s="815">
        <f t="shared" si="1"/>
        <v>0</v>
      </c>
      <c r="Q16" s="683">
        <f t="shared" si="2"/>
        <v>0</v>
      </c>
      <c r="R16" s="14"/>
      <c r="S16" s="151"/>
    </row>
    <row r="17" spans="1:19">
      <c r="A17" s="151"/>
      <c r="B17" s="14"/>
      <c r="C17" s="14"/>
      <c r="D17" s="306" t="s">
        <v>13</v>
      </c>
      <c r="E17" s="183"/>
      <c r="F17" s="820" t="s">
        <v>99</v>
      </c>
      <c r="G17" s="816"/>
      <c r="H17" s="694">
        <f>IF($F17="",0,(IF(F17="Sonstiges","Individuell prüfen",VLOOKUP(F17,EF!$B:$G,2,FALSE))))</f>
        <v>0</v>
      </c>
      <c r="I17" s="825"/>
      <c r="J17" s="825"/>
      <c r="K17" s="682"/>
      <c r="L17" s="897">
        <f>IF($F17="",0,(IF(F17="Sonstiges","Individuell prüfen",VLOOKUP(F17,EF!$B:$F,3,FALSE))))</f>
        <v>0</v>
      </c>
      <c r="M17" s="826">
        <f>IF($F17="",0,(IF(F17="Sonstiges","Individuell prüfen",VLOOKUP(F17,EF!$B:$F,4,FALSE))))</f>
        <v>0</v>
      </c>
      <c r="N17" s="694">
        <f>IF($F17="",0,(IF(F17="Sonstiges","Individuell prüfen",VLOOKUP(F17,EF!$B:$F,5,FALSE))))</f>
        <v>0</v>
      </c>
      <c r="O17" s="896">
        <f t="shared" si="0"/>
        <v>0</v>
      </c>
      <c r="P17" s="815">
        <f t="shared" si="1"/>
        <v>0</v>
      </c>
      <c r="Q17" s="683">
        <f t="shared" si="2"/>
        <v>0</v>
      </c>
      <c r="R17" s="14"/>
      <c r="S17" s="151"/>
    </row>
    <row r="18" spans="1:19">
      <c r="A18" s="151"/>
      <c r="B18" s="14"/>
      <c r="C18" s="14"/>
      <c r="D18" s="306" t="s">
        <v>13</v>
      </c>
      <c r="E18" s="183"/>
      <c r="F18" s="820" t="s">
        <v>99</v>
      </c>
      <c r="G18" s="816"/>
      <c r="H18" s="694">
        <f>IF($F18="",0,(IF(F18="Sonstiges","Individuell prüfen",VLOOKUP(F18,EF!$B:$G,2,FALSE))))</f>
        <v>0</v>
      </c>
      <c r="I18" s="825"/>
      <c r="J18" s="825"/>
      <c r="K18" s="682"/>
      <c r="L18" s="897">
        <f>IF($F18="",0,(IF(F18="Sonstiges","Individuell prüfen",VLOOKUP(F18,EF!$B:$F,3,FALSE))))</f>
        <v>0</v>
      </c>
      <c r="M18" s="826">
        <f>IF($F18="",0,(IF(F18="Sonstiges","Individuell prüfen",VLOOKUP(F18,EF!$B:$F,4,FALSE))))</f>
        <v>0</v>
      </c>
      <c r="N18" s="694">
        <f>IF($F18="",0,(IF(F18="Sonstiges","Individuell prüfen",VLOOKUP(F18,EF!$B:$F,5,FALSE))))</f>
        <v>0</v>
      </c>
      <c r="O18" s="896">
        <f t="shared" si="0"/>
        <v>0</v>
      </c>
      <c r="P18" s="815">
        <f t="shared" si="1"/>
        <v>0</v>
      </c>
      <c r="Q18" s="683">
        <f>N18*G18</f>
        <v>0</v>
      </c>
      <c r="R18" s="14"/>
      <c r="S18" s="151"/>
    </row>
    <row r="19" spans="1:19">
      <c r="A19" s="151"/>
      <c r="B19" s="14"/>
      <c r="C19" s="14"/>
      <c r="D19" s="306" t="s">
        <v>13</v>
      </c>
      <c r="E19" s="183"/>
      <c r="F19" s="820" t="s">
        <v>99</v>
      </c>
      <c r="G19" s="816"/>
      <c r="H19" s="694">
        <f>IF($F19="",0,(IF(F19="Sonstiges","Individuell prüfen",VLOOKUP(F19,EF!$B:$G,2,FALSE))))</f>
        <v>0</v>
      </c>
      <c r="I19" s="825"/>
      <c r="J19" s="825"/>
      <c r="K19" s="682"/>
      <c r="L19" s="897">
        <f>IF($F19="",0,(IF(F19="Sonstiges","Individuell prüfen",VLOOKUP(F19,EF!$B:$F,3,FALSE))))</f>
        <v>0</v>
      </c>
      <c r="M19" s="826">
        <f>IF($F19="",0,(IF(F19="Sonstiges","Individuell prüfen",VLOOKUP(F19,EF!$B:$F,4,FALSE))))</f>
        <v>0</v>
      </c>
      <c r="N19" s="694">
        <f>IF($F19="",0,(IF(F19="Sonstiges","Individuell prüfen",VLOOKUP(F19,EF!$B:$F,5,FALSE))))</f>
        <v>0</v>
      </c>
      <c r="O19" s="896">
        <f t="shared" si="0"/>
        <v>0</v>
      </c>
      <c r="P19" s="815">
        <f t="shared" si="1"/>
        <v>0</v>
      </c>
      <c r="Q19" s="683">
        <f t="shared" si="2"/>
        <v>0</v>
      </c>
      <c r="R19" s="14"/>
      <c r="S19" s="151"/>
    </row>
    <row r="20" spans="1:19">
      <c r="A20" s="151"/>
      <c r="B20" s="14"/>
      <c r="C20" s="14"/>
      <c r="D20" s="306" t="s">
        <v>13</v>
      </c>
      <c r="E20" s="183"/>
      <c r="F20" s="820" t="s">
        <v>99</v>
      </c>
      <c r="G20" s="816"/>
      <c r="H20" s="694">
        <f>IF($F20="",0,(IF(F20="Sonstiges","Individuell prüfen",VLOOKUP(F20,EF!$B:$G,2,FALSE))))</f>
        <v>0</v>
      </c>
      <c r="I20" s="888"/>
      <c r="J20" s="825"/>
      <c r="K20" s="682"/>
      <c r="L20" s="897">
        <f>IF($F20="",0,(IF(F20="Sonstiges","Individuell prüfen",VLOOKUP(F20,EF!$B:$F,3,FALSE))))</f>
        <v>0</v>
      </c>
      <c r="M20" s="826">
        <f>IF($F20="",0,(IF(F20="Sonstiges","Individuell prüfen",VLOOKUP(F20,EF!$B:$F,4,FALSE))))</f>
        <v>0</v>
      </c>
      <c r="N20" s="694">
        <f>IF($F20="",0,(IF(F20="Sonstiges","Individuell prüfen",VLOOKUP(F20,EF!$B:$F,5,FALSE))))</f>
        <v>0</v>
      </c>
      <c r="O20" s="896">
        <f t="shared" si="0"/>
        <v>0</v>
      </c>
      <c r="P20" s="815">
        <f t="shared" si="1"/>
        <v>0</v>
      </c>
      <c r="Q20" s="683">
        <f t="shared" si="2"/>
        <v>0</v>
      </c>
      <c r="R20" s="14"/>
      <c r="S20" s="151"/>
    </row>
    <row r="21" spans="1:19">
      <c r="A21" s="151"/>
      <c r="B21" s="14"/>
      <c r="C21" s="14"/>
      <c r="D21" s="306" t="s">
        <v>13</v>
      </c>
      <c r="E21" s="183"/>
      <c r="F21" s="820" t="s">
        <v>99</v>
      </c>
      <c r="G21" s="816"/>
      <c r="H21" s="694">
        <f>IF($F21="",0,(IF(F21="Sonstiges","Individuell prüfen",VLOOKUP(F21,EF!$B:$G,2,FALSE))))</f>
        <v>0</v>
      </c>
      <c r="I21" s="888"/>
      <c r="J21" s="813"/>
      <c r="K21" s="682"/>
      <c r="L21" s="897">
        <f>IF($F21="",0,(IF(F21="Sonstiges","Individuell prüfen",VLOOKUP(F21,EF!$B:$F,3,FALSE))))</f>
        <v>0</v>
      </c>
      <c r="M21" s="826">
        <f>IF($F21="",0,(IF(F21="Sonstiges","Individuell prüfen",VLOOKUP(F21,EF!$B:$F,4,FALSE))))</f>
        <v>0</v>
      </c>
      <c r="N21" s="694">
        <f>IF($F21="",0,(IF(F21="Sonstiges","Individuell prüfen",VLOOKUP(F21,EF!$B:$F,5,FALSE))))</f>
        <v>0</v>
      </c>
      <c r="O21" s="896">
        <f t="shared" si="0"/>
        <v>0</v>
      </c>
      <c r="P21" s="815">
        <f t="shared" si="1"/>
        <v>0</v>
      </c>
      <c r="Q21" s="683">
        <f t="shared" si="2"/>
        <v>0</v>
      </c>
      <c r="R21" s="14"/>
      <c r="S21" s="151"/>
    </row>
    <row r="22" spans="1:19">
      <c r="A22" s="151"/>
      <c r="B22" s="14"/>
      <c r="C22" s="14"/>
      <c r="D22" s="306" t="s">
        <v>13</v>
      </c>
      <c r="E22" s="183"/>
      <c r="F22" s="820" t="s">
        <v>99</v>
      </c>
      <c r="G22" s="816"/>
      <c r="H22" s="694">
        <f>IF($F22="",0,(IF(F22="Sonstiges","Individuell prüfen",VLOOKUP(F22,EF!$B:$G,2,FALSE))))</f>
        <v>0</v>
      </c>
      <c r="I22" s="888"/>
      <c r="J22" s="813"/>
      <c r="K22" s="682"/>
      <c r="L22" s="897">
        <f>IF($F22="",0,(IF(F22="Sonstiges","Individuell prüfen",VLOOKUP(F22,EF!$B:$F,3,FALSE))))</f>
        <v>0</v>
      </c>
      <c r="M22" s="826">
        <f>IF($F22="",0,(IF(F22="Sonstiges","Individuell prüfen",VLOOKUP(F22,EF!$B:$F,4,FALSE))))</f>
        <v>0</v>
      </c>
      <c r="N22" s="694">
        <f>IF($F22="",0,(IF(F22="Sonstiges","Individuell prüfen",VLOOKUP(F22,EF!$B:$F,5,FALSE))))</f>
        <v>0</v>
      </c>
      <c r="O22" s="896">
        <f t="shared" si="0"/>
        <v>0</v>
      </c>
      <c r="P22" s="815">
        <f t="shared" si="1"/>
        <v>0</v>
      </c>
      <c r="Q22" s="683">
        <f t="shared" si="2"/>
        <v>0</v>
      </c>
      <c r="R22" s="14"/>
      <c r="S22" s="151"/>
    </row>
    <row r="23" spans="1:19">
      <c r="A23" s="151"/>
      <c r="B23" s="14"/>
      <c r="C23" s="14"/>
      <c r="D23" s="306" t="s">
        <v>13</v>
      </c>
      <c r="E23" s="183"/>
      <c r="F23" s="820" t="s">
        <v>99</v>
      </c>
      <c r="G23" s="816"/>
      <c r="H23" s="694">
        <f>IF($F23="",0,(IF(F23="Sonstiges","Individuell prüfen",VLOOKUP(F23,EF!$B:$G,2,FALSE))))</f>
        <v>0</v>
      </c>
      <c r="I23" s="888"/>
      <c r="J23" s="813"/>
      <c r="K23" s="682"/>
      <c r="L23" s="897">
        <f>IF($F23="",0,(IF(F23="Sonstiges","Individuell prüfen",VLOOKUP(F23,EF!$B:$F,3,FALSE))))</f>
        <v>0</v>
      </c>
      <c r="M23" s="826">
        <f>IF($F23="",0,(IF(F23="Sonstiges","Individuell prüfen",VLOOKUP(F23,EF!$B:$F,4,FALSE))))</f>
        <v>0</v>
      </c>
      <c r="N23" s="694">
        <f>IF($F23="",0,(IF(F23="Sonstiges","Individuell prüfen",VLOOKUP(F23,EF!$B:$F,5,FALSE))))</f>
        <v>0</v>
      </c>
      <c r="O23" s="896">
        <f t="shared" si="0"/>
        <v>0</v>
      </c>
      <c r="P23" s="815">
        <f t="shared" si="1"/>
        <v>0</v>
      </c>
      <c r="Q23" s="683">
        <f t="shared" si="2"/>
        <v>0</v>
      </c>
      <c r="R23" s="14"/>
      <c r="S23" s="151"/>
    </row>
    <row r="24" spans="1:19">
      <c r="A24" s="151"/>
      <c r="B24" s="14"/>
      <c r="C24" s="14"/>
      <c r="D24" s="306" t="s">
        <v>13</v>
      </c>
      <c r="E24" s="183"/>
      <c r="F24" s="820" t="s">
        <v>99</v>
      </c>
      <c r="G24" s="816"/>
      <c r="H24" s="694">
        <f>IF($F24="",0,(IF(F24="Sonstiges","Individuell prüfen",VLOOKUP(F24,EF!$B:$G,2,FALSE))))</f>
        <v>0</v>
      </c>
      <c r="I24" s="888"/>
      <c r="J24" s="813"/>
      <c r="K24" s="682"/>
      <c r="L24" s="897">
        <f>IF($F24="",0,(IF(F24="Sonstiges","Individuell prüfen",VLOOKUP(F24,EF!$B:$F,3,FALSE))))</f>
        <v>0</v>
      </c>
      <c r="M24" s="826">
        <f>IF($F24="",0,(IF(F24="Sonstiges","Individuell prüfen",VLOOKUP(F24,EF!$B:$F,4,FALSE))))</f>
        <v>0</v>
      </c>
      <c r="N24" s="694">
        <f>IF($F24="",0,(IF(F24="Sonstiges","Individuell prüfen",VLOOKUP(F24,EF!$B:$F,5,FALSE))))</f>
        <v>0</v>
      </c>
      <c r="O24" s="896">
        <f t="shared" si="0"/>
        <v>0</v>
      </c>
      <c r="P24" s="815">
        <f t="shared" si="1"/>
        <v>0</v>
      </c>
      <c r="Q24" s="683">
        <f t="shared" si="2"/>
        <v>0</v>
      </c>
      <c r="R24" s="14"/>
      <c r="S24" s="151"/>
    </row>
    <row r="25" spans="1:19">
      <c r="A25" s="151"/>
      <c r="B25" s="14"/>
      <c r="C25" s="14"/>
      <c r="D25" s="306" t="s">
        <v>13</v>
      </c>
      <c r="E25" s="183"/>
      <c r="F25" s="820" t="s">
        <v>99</v>
      </c>
      <c r="G25" s="816"/>
      <c r="H25" s="694">
        <f>IF($F25="",0,(IF(F25="Sonstiges","Individuell prüfen",VLOOKUP(F25,EF!$B:$G,2,FALSE))))</f>
        <v>0</v>
      </c>
      <c r="I25" s="888"/>
      <c r="J25" s="813"/>
      <c r="K25" s="682"/>
      <c r="L25" s="897">
        <f>IF($F25="",0,(IF(F25="Sonstiges","Individuell prüfen",VLOOKUP(F25,EF!$B:$F,3,FALSE))))</f>
        <v>0</v>
      </c>
      <c r="M25" s="826">
        <f>IF($F25="",0,(IF(F25="Sonstiges","Individuell prüfen",VLOOKUP(F25,EF!$B:$F,4,FALSE))))</f>
        <v>0</v>
      </c>
      <c r="N25" s="694">
        <f>IF($F25="",0,(IF(F25="Sonstiges","Individuell prüfen",VLOOKUP(F25,EF!$B:$F,5,FALSE))))</f>
        <v>0</v>
      </c>
      <c r="O25" s="896">
        <f t="shared" si="0"/>
        <v>0</v>
      </c>
      <c r="P25" s="815">
        <f t="shared" si="1"/>
        <v>0</v>
      </c>
      <c r="Q25" s="683">
        <f t="shared" si="2"/>
        <v>0</v>
      </c>
      <c r="R25" s="14"/>
      <c r="S25" s="151"/>
    </row>
    <row r="26" spans="1:19">
      <c r="A26" s="151"/>
      <c r="B26" s="14"/>
      <c r="C26" s="14"/>
      <c r="D26" s="306" t="s">
        <v>13</v>
      </c>
      <c r="E26" s="183"/>
      <c r="F26" s="820" t="s">
        <v>99</v>
      </c>
      <c r="G26" s="816"/>
      <c r="H26" s="694">
        <f>IF($F26="",0,(IF(F26="Sonstiges","Individuell prüfen",VLOOKUP(F26,EF!$B:$G,2,FALSE))))</f>
        <v>0</v>
      </c>
      <c r="I26" s="825"/>
      <c r="J26" s="825"/>
      <c r="K26" s="682"/>
      <c r="L26" s="897">
        <f>IF($F26="",0,(IF(F26="Sonstiges","Individuell prüfen",VLOOKUP(F26,EF!$B:$F,3,FALSE))))</f>
        <v>0</v>
      </c>
      <c r="M26" s="826">
        <f>IF($F26="",0,(IF(F26="Sonstiges","Individuell prüfen",VLOOKUP(F26,EF!$B:$F,4,FALSE))))</f>
        <v>0</v>
      </c>
      <c r="N26" s="694">
        <f>IF($F26="",0,(IF(F26="Sonstiges","Individuell prüfen",VLOOKUP(F26,EF!$B:$F,5,FALSE))))</f>
        <v>0</v>
      </c>
      <c r="O26" s="896">
        <f t="shared" si="0"/>
        <v>0</v>
      </c>
      <c r="P26" s="815">
        <f t="shared" si="1"/>
        <v>0</v>
      </c>
      <c r="Q26" s="683">
        <f t="shared" si="2"/>
        <v>0</v>
      </c>
      <c r="R26" s="14"/>
      <c r="S26" s="151"/>
    </row>
    <row r="27" spans="1:19">
      <c r="A27" s="151"/>
      <c r="B27" s="14"/>
      <c r="C27" s="14"/>
      <c r="D27" s="306" t="s">
        <v>13</v>
      </c>
      <c r="E27" s="183"/>
      <c r="F27" s="820" t="s">
        <v>99</v>
      </c>
      <c r="G27" s="816"/>
      <c r="H27" s="694">
        <f>IF($F27="",0,(IF(F27="Sonstiges","Individuell prüfen",VLOOKUP(F27,EF!$B:$G,2,FALSE))))</f>
        <v>0</v>
      </c>
      <c r="I27" s="825"/>
      <c r="J27" s="825"/>
      <c r="K27" s="682"/>
      <c r="L27" s="897">
        <f>IF($F27="",0,(IF(F27="Sonstiges","Individuell prüfen",VLOOKUP(F27,EF!$B:$F,3,FALSE))))</f>
        <v>0</v>
      </c>
      <c r="M27" s="826">
        <f>IF($F27="",0,(IF(F27="Sonstiges","Individuell prüfen",VLOOKUP(F27,EF!$B:$F,4,FALSE))))</f>
        <v>0</v>
      </c>
      <c r="N27" s="694">
        <f>IF($F27="",0,(IF(F27="Sonstiges","Individuell prüfen",VLOOKUP(F27,EF!$B:$F,5,FALSE))))</f>
        <v>0</v>
      </c>
      <c r="O27" s="896">
        <f>L27*G27</f>
        <v>0</v>
      </c>
      <c r="P27" s="815">
        <f>M27*G27</f>
        <v>0</v>
      </c>
      <c r="Q27" s="683">
        <f>N27*G27</f>
        <v>0</v>
      </c>
      <c r="R27" s="14"/>
      <c r="S27" s="151"/>
    </row>
    <row r="28" spans="1:19">
      <c r="A28" s="151"/>
      <c r="B28" s="14"/>
      <c r="C28" s="14"/>
      <c r="D28" s="306" t="s">
        <v>13</v>
      </c>
      <c r="E28" s="183"/>
      <c r="F28" s="820" t="s">
        <v>99</v>
      </c>
      <c r="G28" s="816"/>
      <c r="H28" s="694">
        <f>IF($F28="",0,(IF(F28="Sonstiges","Individuell prüfen",VLOOKUP(F28,EF!$B:$G,2,FALSE))))</f>
        <v>0</v>
      </c>
      <c r="I28" s="825"/>
      <c r="J28" s="825"/>
      <c r="K28" s="682"/>
      <c r="L28" s="897">
        <f>IF($F28="",0,(IF(F28="Sonstiges","Individuell prüfen",VLOOKUP(F28,EF!$B:$F,3,FALSE))))</f>
        <v>0</v>
      </c>
      <c r="M28" s="826">
        <f>IF($F28="",0,(IF(F28="Sonstiges","Individuell prüfen",VLOOKUP(F28,EF!$B:$F,4,FALSE))))</f>
        <v>0</v>
      </c>
      <c r="N28" s="694">
        <f>IF($F28="",0,(IF(F28="Sonstiges","Individuell prüfen",VLOOKUP(F28,EF!$B:$F,5,FALSE))))</f>
        <v>0</v>
      </c>
      <c r="O28" s="896">
        <f t="shared" si="0"/>
        <v>0</v>
      </c>
      <c r="P28" s="815">
        <f t="shared" si="1"/>
        <v>0</v>
      </c>
      <c r="Q28" s="683">
        <f t="shared" si="2"/>
        <v>0</v>
      </c>
      <c r="R28" s="14"/>
      <c r="S28" s="151"/>
    </row>
    <row r="29" spans="1:19">
      <c r="A29" s="151"/>
      <c r="B29" s="14"/>
      <c r="C29" s="14"/>
      <c r="D29" s="306" t="s">
        <v>13</v>
      </c>
      <c r="E29" s="183"/>
      <c r="F29" s="820" t="s">
        <v>99</v>
      </c>
      <c r="G29" s="816"/>
      <c r="H29" s="694">
        <f>IF($F29="",0,(IF(F29="Sonstiges","Individuell prüfen",VLOOKUP(F29,EF!$B:$G,2,FALSE))))</f>
        <v>0</v>
      </c>
      <c r="I29" s="888"/>
      <c r="J29" s="825"/>
      <c r="K29" s="682"/>
      <c r="L29" s="897">
        <f>IF($F29="",0,(IF(F29="Sonstiges","Individuell prüfen",VLOOKUP(F29,EF!$B:$F,3,FALSE))))</f>
        <v>0</v>
      </c>
      <c r="M29" s="826">
        <f>IF($F29="",0,(IF(F29="Sonstiges","Individuell prüfen",VLOOKUP(F29,EF!$B:$F,4,FALSE))))</f>
        <v>0</v>
      </c>
      <c r="N29" s="694">
        <f>IF($F29="",0,(IF(F29="Sonstiges","Individuell prüfen",VLOOKUP(F29,EF!$B:$F,5,FALSE))))</f>
        <v>0</v>
      </c>
      <c r="O29" s="896">
        <f t="shared" si="0"/>
        <v>0</v>
      </c>
      <c r="P29" s="815">
        <f t="shared" si="1"/>
        <v>0</v>
      </c>
      <c r="Q29" s="683">
        <f t="shared" si="2"/>
        <v>0</v>
      </c>
      <c r="R29" s="14"/>
      <c r="S29" s="151"/>
    </row>
    <row r="30" spans="1:19">
      <c r="A30" s="151"/>
      <c r="B30" s="14"/>
      <c r="C30" s="14"/>
      <c r="D30" s="306" t="s">
        <v>13</v>
      </c>
      <c r="E30" s="183"/>
      <c r="F30" s="820" t="s">
        <v>99</v>
      </c>
      <c r="G30" s="816"/>
      <c r="H30" s="694">
        <f>IF($F30="",0,(IF(F30="Sonstiges","Individuell prüfen",VLOOKUP(F30,EF!$B:$G,2,FALSE))))</f>
        <v>0</v>
      </c>
      <c r="I30" s="888"/>
      <c r="J30" s="813"/>
      <c r="K30" s="682"/>
      <c r="L30" s="897">
        <f>IF($F30="",0,(IF(F30="Sonstiges","Individuell prüfen",VLOOKUP(F30,EF!$B:$F,3,FALSE))))</f>
        <v>0</v>
      </c>
      <c r="M30" s="826">
        <f>IF($F30="",0,(IF(F30="Sonstiges","Individuell prüfen",VLOOKUP(F30,EF!$B:$F,4,FALSE))))</f>
        <v>0</v>
      </c>
      <c r="N30" s="694">
        <f>IF($F30="",0,(IF(F30="Sonstiges","Individuell prüfen",VLOOKUP(F30,EF!$B:$F,5,FALSE))))</f>
        <v>0</v>
      </c>
      <c r="O30" s="896">
        <f t="shared" si="0"/>
        <v>0</v>
      </c>
      <c r="P30" s="815">
        <f t="shared" si="1"/>
        <v>0</v>
      </c>
      <c r="Q30" s="683">
        <f t="shared" si="2"/>
        <v>0</v>
      </c>
      <c r="R30" s="14"/>
      <c r="S30" s="151"/>
    </row>
    <row r="31" spans="1:19">
      <c r="A31" s="151"/>
      <c r="B31" s="14"/>
      <c r="C31" s="14"/>
      <c r="D31" s="306" t="s">
        <v>13</v>
      </c>
      <c r="E31" s="183"/>
      <c r="F31" s="820" t="s">
        <v>99</v>
      </c>
      <c r="G31" s="816"/>
      <c r="H31" s="694">
        <f>IF($F31="",0,(IF(F31="Sonstiges","Individuell prüfen",VLOOKUP(F31,EF!$B:$G,2,FALSE))))</f>
        <v>0</v>
      </c>
      <c r="I31" s="888"/>
      <c r="J31" s="813"/>
      <c r="K31" s="682"/>
      <c r="L31" s="897">
        <f>IF($F31="",0,(IF(F31="Sonstiges","Individuell prüfen",VLOOKUP(F31,EF!$B:$F,3,FALSE))))</f>
        <v>0</v>
      </c>
      <c r="M31" s="826">
        <f>IF($F31="",0,(IF(F31="Sonstiges","Individuell prüfen",VLOOKUP(F31,EF!$B:$F,4,FALSE))))</f>
        <v>0</v>
      </c>
      <c r="N31" s="694">
        <f>IF($F31="",0,(IF(F31="Sonstiges","Individuell prüfen",VLOOKUP(F31,EF!$B:$F,5,FALSE))))</f>
        <v>0</v>
      </c>
      <c r="O31" s="896">
        <f t="shared" si="0"/>
        <v>0</v>
      </c>
      <c r="P31" s="815">
        <f t="shared" si="1"/>
        <v>0</v>
      </c>
      <c r="Q31" s="683">
        <f t="shared" si="2"/>
        <v>0</v>
      </c>
      <c r="R31" s="14"/>
      <c r="S31" s="151"/>
    </row>
    <row r="32" spans="1:19">
      <c r="A32" s="151"/>
      <c r="B32" s="14"/>
      <c r="C32" s="14"/>
      <c r="D32" s="306" t="s">
        <v>13</v>
      </c>
      <c r="E32" s="183"/>
      <c r="F32" s="820" t="s">
        <v>99</v>
      </c>
      <c r="G32" s="816"/>
      <c r="H32" s="694">
        <f>IF($F32="",0,(IF(F32="Sonstiges","Individuell prüfen",VLOOKUP(F32,EF!$B:$G,2,FALSE))))</f>
        <v>0</v>
      </c>
      <c r="I32" s="888"/>
      <c r="J32" s="813"/>
      <c r="K32" s="682"/>
      <c r="L32" s="897">
        <f>IF($F32="",0,(IF(F32="Sonstiges","Individuell prüfen",VLOOKUP(F32,EF!$B:$F,3,FALSE))))</f>
        <v>0</v>
      </c>
      <c r="M32" s="826">
        <f>IF($F32="",0,(IF(F32="Sonstiges","Individuell prüfen",VLOOKUP(F32,EF!$B:$F,4,FALSE))))</f>
        <v>0</v>
      </c>
      <c r="N32" s="694">
        <f>IF($F32="",0,(IF(F32="Sonstiges","Individuell prüfen",VLOOKUP(F32,EF!$B:$F,5,FALSE))))</f>
        <v>0</v>
      </c>
      <c r="O32" s="896">
        <f t="shared" si="0"/>
        <v>0</v>
      </c>
      <c r="P32" s="815">
        <f t="shared" si="1"/>
        <v>0</v>
      </c>
      <c r="Q32" s="683">
        <f t="shared" si="2"/>
        <v>0</v>
      </c>
      <c r="R32" s="14"/>
      <c r="S32" s="151"/>
    </row>
    <row r="33" spans="1:19">
      <c r="A33" s="151"/>
      <c r="B33" s="14"/>
      <c r="C33" s="14"/>
      <c r="D33" s="306" t="s">
        <v>13</v>
      </c>
      <c r="E33" s="183"/>
      <c r="F33" s="820" t="s">
        <v>99</v>
      </c>
      <c r="G33" s="816"/>
      <c r="H33" s="694">
        <f>IF($F33="",0,(IF(F33="Sonstiges","Individuell prüfen",VLOOKUP(F33,EF!$B:$G,2,FALSE))))</f>
        <v>0</v>
      </c>
      <c r="I33" s="888"/>
      <c r="J33" s="813"/>
      <c r="K33" s="682"/>
      <c r="L33" s="897">
        <f>IF($F33="",0,(IF(F33="Sonstiges","Individuell prüfen",VLOOKUP(F33,EF!$B:$F,3,FALSE))))</f>
        <v>0</v>
      </c>
      <c r="M33" s="826">
        <f>IF($F33="",0,(IF(F33="Sonstiges","Individuell prüfen",VLOOKUP(F33,EF!$B:$F,4,FALSE))))</f>
        <v>0</v>
      </c>
      <c r="N33" s="694">
        <f>IF($F33="",0,(IF(F33="Sonstiges","Individuell prüfen",VLOOKUP(F33,EF!$B:$F,5,FALSE))))</f>
        <v>0</v>
      </c>
      <c r="O33" s="896">
        <f t="shared" si="0"/>
        <v>0</v>
      </c>
      <c r="P33" s="815">
        <f t="shared" si="1"/>
        <v>0</v>
      </c>
      <c r="Q33" s="683">
        <f t="shared" si="2"/>
        <v>0</v>
      </c>
      <c r="R33" s="14"/>
      <c r="S33" s="151"/>
    </row>
    <row r="34" spans="1:19">
      <c r="A34" s="151"/>
      <c r="B34" s="14"/>
      <c r="C34" s="14"/>
      <c r="D34" s="306" t="s">
        <v>13</v>
      </c>
      <c r="E34" s="183"/>
      <c r="F34" s="820" t="s">
        <v>99</v>
      </c>
      <c r="G34" s="816"/>
      <c r="H34" s="694">
        <f>IF($F34="",0,(IF(F34="Sonstiges","Individuell prüfen",VLOOKUP(F34,EF!$B:$G,2,FALSE))))</f>
        <v>0</v>
      </c>
      <c r="I34" s="888"/>
      <c r="J34" s="813"/>
      <c r="K34" s="682"/>
      <c r="L34" s="897">
        <f>IF($F34="",0,(IF(F34="Sonstiges","Individuell prüfen",VLOOKUP(F34,EF!$B:$F,3,FALSE))))</f>
        <v>0</v>
      </c>
      <c r="M34" s="826">
        <f>IF($F34="",0,(IF(F34="Sonstiges","Individuell prüfen",VLOOKUP(F34,EF!$B:$F,4,FALSE))))</f>
        <v>0</v>
      </c>
      <c r="N34" s="694">
        <f>IF($F34="",0,(IF(F34="Sonstiges","Individuell prüfen",VLOOKUP(F34,EF!$B:$F,5,FALSE))))</f>
        <v>0</v>
      </c>
      <c r="O34" s="896">
        <f t="shared" si="0"/>
        <v>0</v>
      </c>
      <c r="P34" s="815">
        <f t="shared" si="1"/>
        <v>0</v>
      </c>
      <c r="Q34" s="683">
        <f t="shared" si="2"/>
        <v>0</v>
      </c>
      <c r="R34" s="14"/>
      <c r="S34" s="151"/>
    </row>
    <row r="35" spans="1:19">
      <c r="A35" s="151"/>
      <c r="B35" s="14"/>
      <c r="C35" s="14"/>
      <c r="D35" s="306" t="s">
        <v>13</v>
      </c>
      <c r="E35" s="183"/>
      <c r="F35" s="820" t="s">
        <v>99</v>
      </c>
      <c r="G35" s="816"/>
      <c r="H35" s="694">
        <f>IF($F35="",0,(IF(F35="Sonstiges","Individuell prüfen",VLOOKUP(F35,EF!$B:$G,2,FALSE))))</f>
        <v>0</v>
      </c>
      <c r="I35" s="888"/>
      <c r="J35" s="813"/>
      <c r="K35" s="682"/>
      <c r="L35" s="897">
        <f>IF($F35="",0,(IF(F35="Sonstiges","Individuell prüfen",VLOOKUP(F35,EF!$B:$F,3,FALSE))))</f>
        <v>0</v>
      </c>
      <c r="M35" s="826">
        <f>IF($F35="",0,(IF(F35="Sonstiges","Individuell prüfen",VLOOKUP(F35,EF!$B:$F,4,FALSE))))</f>
        <v>0</v>
      </c>
      <c r="N35" s="694">
        <f>IF($F35="",0,(IF(F35="Sonstiges","Individuell prüfen",VLOOKUP(F35,EF!$B:$F,5,FALSE))))</f>
        <v>0</v>
      </c>
      <c r="O35" s="896">
        <f t="shared" si="0"/>
        <v>0</v>
      </c>
      <c r="P35" s="815">
        <f t="shared" si="1"/>
        <v>0</v>
      </c>
      <c r="Q35" s="683">
        <f t="shared" si="2"/>
        <v>0</v>
      </c>
      <c r="R35" s="14"/>
      <c r="S35" s="151"/>
    </row>
    <row r="36" spans="1:19">
      <c r="A36" s="151"/>
      <c r="B36" s="14"/>
      <c r="C36" s="14"/>
      <c r="D36" s="306" t="s">
        <v>13</v>
      </c>
      <c r="E36" s="183"/>
      <c r="F36" s="820" t="s">
        <v>99</v>
      </c>
      <c r="G36" s="816"/>
      <c r="H36" s="694">
        <f>IF($F36="",0,(IF(F36="Sonstiges","Individuell prüfen",VLOOKUP(F36,EF!$B:$G,2,FALSE))))</f>
        <v>0</v>
      </c>
      <c r="I36" s="888"/>
      <c r="J36" s="813"/>
      <c r="K36" s="682"/>
      <c r="L36" s="897">
        <f>IF($F36="",0,(IF(F36="Sonstiges","Individuell prüfen",VLOOKUP(F36,EF!$B:$F,3,FALSE))))</f>
        <v>0</v>
      </c>
      <c r="M36" s="826">
        <f>IF($F36="",0,(IF(F36="Sonstiges","Individuell prüfen",VLOOKUP(F36,EF!$B:$F,4,FALSE))))</f>
        <v>0</v>
      </c>
      <c r="N36" s="694">
        <f>IF($F36="",0,(IF(F36="Sonstiges","Individuell prüfen",VLOOKUP(F36,EF!$B:$F,5,FALSE))))</f>
        <v>0</v>
      </c>
      <c r="O36" s="896">
        <f t="shared" si="0"/>
        <v>0</v>
      </c>
      <c r="P36" s="815">
        <f t="shared" si="1"/>
        <v>0</v>
      </c>
      <c r="Q36" s="683">
        <f t="shared" si="2"/>
        <v>0</v>
      </c>
      <c r="R36" s="14"/>
      <c r="S36" s="151"/>
    </row>
    <row r="37" spans="1:19">
      <c r="A37" s="151"/>
      <c r="B37" s="14"/>
      <c r="C37" s="14"/>
      <c r="D37" s="306" t="s">
        <v>13</v>
      </c>
      <c r="E37" s="183"/>
      <c r="F37" s="820" t="s">
        <v>99</v>
      </c>
      <c r="G37" s="816"/>
      <c r="H37" s="694">
        <f>IF($F37="",0,(IF(F37="Sonstiges","Individuell prüfen",VLOOKUP(F37,EF!$B:$G,2,FALSE))))</f>
        <v>0</v>
      </c>
      <c r="I37" s="888"/>
      <c r="J37" s="813"/>
      <c r="K37" s="682"/>
      <c r="L37" s="897">
        <f>IF($F37="",0,(IF(F37="Sonstiges","Individuell prüfen",VLOOKUP(F37,EF!$B:$F,3,FALSE))))</f>
        <v>0</v>
      </c>
      <c r="M37" s="826">
        <f>IF($F37="",0,(IF(F37="Sonstiges","Individuell prüfen",VLOOKUP(F37,EF!$B:$F,4,FALSE))))</f>
        <v>0</v>
      </c>
      <c r="N37" s="694">
        <f>IF($F37="",0,(IF(F37="Sonstiges","Individuell prüfen",VLOOKUP(F37,EF!$B:$F,5,FALSE))))</f>
        <v>0</v>
      </c>
      <c r="O37" s="896">
        <f t="shared" si="0"/>
        <v>0</v>
      </c>
      <c r="P37" s="815">
        <f t="shared" si="1"/>
        <v>0</v>
      </c>
      <c r="Q37" s="683">
        <f t="shared" si="2"/>
        <v>0</v>
      </c>
      <c r="R37" s="14"/>
      <c r="S37" s="151"/>
    </row>
    <row r="38" spans="1:19">
      <c r="A38" s="151"/>
      <c r="B38" s="14"/>
      <c r="C38" s="14"/>
      <c r="D38" s="306" t="s">
        <v>13</v>
      </c>
      <c r="E38" s="183"/>
      <c r="F38" s="820" t="s">
        <v>99</v>
      </c>
      <c r="G38" s="816"/>
      <c r="H38" s="694">
        <f>IF($F38="",0,(IF(F38="Sonstiges","Individuell prüfen",VLOOKUP(F38,EF!$B:$G,2,FALSE))))</f>
        <v>0</v>
      </c>
      <c r="I38" s="888"/>
      <c r="J38" s="813"/>
      <c r="K38" s="682"/>
      <c r="L38" s="897">
        <f>IF($F38="",0,(IF(F38="Sonstiges","Individuell prüfen",VLOOKUP(F38,EF!$B:$F,3,FALSE))))</f>
        <v>0</v>
      </c>
      <c r="M38" s="826">
        <f>IF($F38="",0,(IF(F38="Sonstiges","Individuell prüfen",VLOOKUP(F38,EF!$B:$F,4,FALSE))))</f>
        <v>0</v>
      </c>
      <c r="N38" s="694">
        <f>IF($F38="",0,(IF(F38="Sonstiges","Individuell prüfen",VLOOKUP(F38,EF!$B:$F,5,FALSE))))</f>
        <v>0</v>
      </c>
      <c r="O38" s="896">
        <f t="shared" si="0"/>
        <v>0</v>
      </c>
      <c r="P38" s="815">
        <f t="shared" si="1"/>
        <v>0</v>
      </c>
      <c r="Q38" s="683">
        <f t="shared" si="2"/>
        <v>0</v>
      </c>
      <c r="R38" s="14"/>
      <c r="S38" s="151"/>
    </row>
    <row r="39" spans="1:19">
      <c r="A39" s="151"/>
      <c r="B39" s="14"/>
      <c r="C39" s="14"/>
      <c r="D39" s="306" t="s">
        <v>13</v>
      </c>
      <c r="E39" s="183"/>
      <c r="F39" s="820" t="s">
        <v>99</v>
      </c>
      <c r="G39" s="816"/>
      <c r="H39" s="694">
        <f>IF($F39="",0,(IF(F39="Sonstiges","Individuell prüfen",VLOOKUP(F39,EF!$B:$G,2,FALSE))))</f>
        <v>0</v>
      </c>
      <c r="I39" s="888"/>
      <c r="J39" s="813"/>
      <c r="K39" s="682"/>
      <c r="L39" s="897">
        <f>IF($F39="",0,(IF(F39="Sonstiges","Individuell prüfen",VLOOKUP(F39,EF!$B:$F,3,FALSE))))</f>
        <v>0</v>
      </c>
      <c r="M39" s="826">
        <f>IF($F39="",0,(IF(F39="Sonstiges","Individuell prüfen",VLOOKUP(F39,EF!$B:$F,4,FALSE))))</f>
        <v>0</v>
      </c>
      <c r="N39" s="694">
        <f>IF($F39="",0,(IF(F39="Sonstiges","Individuell prüfen",VLOOKUP(F39,EF!$B:$F,5,FALSE))))</f>
        <v>0</v>
      </c>
      <c r="O39" s="896">
        <f t="shared" si="0"/>
        <v>0</v>
      </c>
      <c r="P39" s="815">
        <f t="shared" si="1"/>
        <v>0</v>
      </c>
      <c r="Q39" s="683">
        <f t="shared" si="2"/>
        <v>0</v>
      </c>
      <c r="R39" s="14"/>
      <c r="S39" s="151"/>
    </row>
    <row r="40" spans="1:19">
      <c r="A40" s="151"/>
      <c r="B40" s="14"/>
      <c r="C40" s="14"/>
      <c r="D40" s="306" t="s">
        <v>13</v>
      </c>
      <c r="E40" s="183"/>
      <c r="F40" s="820" t="s">
        <v>99</v>
      </c>
      <c r="G40" s="816"/>
      <c r="H40" s="694">
        <f>IF($F40="",0,(IF(F40="Sonstiges","Individuell prüfen",VLOOKUP(F40,EF!$B:$G,2,FALSE))))</f>
        <v>0</v>
      </c>
      <c r="I40" s="888"/>
      <c r="J40" s="813"/>
      <c r="K40" s="682"/>
      <c r="L40" s="897">
        <f>IF($F40="",0,(IF(F40="Sonstiges","Individuell prüfen",VLOOKUP(F40,EF!$B:$F,3,FALSE))))</f>
        <v>0</v>
      </c>
      <c r="M40" s="826">
        <f>IF($F40="",0,(IF(F40="Sonstiges","Individuell prüfen",VLOOKUP(F40,EF!$B:$F,4,FALSE))))</f>
        <v>0</v>
      </c>
      <c r="N40" s="694">
        <f>IF($F40="",0,(IF(F40="Sonstiges","Individuell prüfen",VLOOKUP(F40,EF!$B:$F,5,FALSE))))</f>
        <v>0</v>
      </c>
      <c r="O40" s="896">
        <f t="shared" si="0"/>
        <v>0</v>
      </c>
      <c r="P40" s="815">
        <f t="shared" si="1"/>
        <v>0</v>
      </c>
      <c r="Q40" s="683">
        <f t="shared" si="2"/>
        <v>0</v>
      </c>
      <c r="R40" s="14"/>
      <c r="S40" s="151"/>
    </row>
    <row r="41" spans="1:19">
      <c r="A41" s="151"/>
      <c r="B41" s="14"/>
      <c r="C41" s="14"/>
      <c r="D41" s="306" t="s">
        <v>13</v>
      </c>
      <c r="E41" s="183"/>
      <c r="F41" s="820" t="s">
        <v>99</v>
      </c>
      <c r="G41" s="816"/>
      <c r="H41" s="694">
        <f>IF($F41="",0,(IF(F41="Sonstiges","Individuell prüfen",VLOOKUP(F41,EF!$B:$G,2,FALSE))))</f>
        <v>0</v>
      </c>
      <c r="I41" s="888"/>
      <c r="J41" s="813"/>
      <c r="K41" s="682"/>
      <c r="L41" s="897">
        <f>IF($F41="",0,(IF(F41="Sonstiges","Individuell prüfen",VLOOKUP(F41,EF!$B:$F,3,FALSE))))</f>
        <v>0</v>
      </c>
      <c r="M41" s="826">
        <f>IF($F41="",0,(IF(F41="Sonstiges","Individuell prüfen",VLOOKUP(F41,EF!$B:$F,4,FALSE))))</f>
        <v>0</v>
      </c>
      <c r="N41" s="694">
        <f>IF($F41="",0,(IF(F41="Sonstiges","Individuell prüfen",VLOOKUP(F41,EF!$B:$F,5,FALSE))))</f>
        <v>0</v>
      </c>
      <c r="O41" s="896">
        <f t="shared" si="0"/>
        <v>0</v>
      </c>
      <c r="P41" s="815">
        <f t="shared" si="1"/>
        <v>0</v>
      </c>
      <c r="Q41" s="683">
        <f t="shared" si="2"/>
        <v>0</v>
      </c>
      <c r="R41" s="14"/>
      <c r="S41" s="151"/>
    </row>
    <row r="42" spans="1:19">
      <c r="A42" s="151"/>
      <c r="B42" s="14"/>
      <c r="C42" s="14"/>
      <c r="D42" s="306" t="s">
        <v>13</v>
      </c>
      <c r="E42" s="183"/>
      <c r="F42" s="820" t="s">
        <v>99</v>
      </c>
      <c r="G42" s="816"/>
      <c r="H42" s="694">
        <f>IF($F42="",0,(IF(F42="Sonstiges","Individuell prüfen",VLOOKUP(F42,EF!$B:$G,2,FALSE))))</f>
        <v>0</v>
      </c>
      <c r="I42" s="888"/>
      <c r="J42" s="813"/>
      <c r="K42" s="682"/>
      <c r="L42" s="897">
        <f>IF($F42="",0,(IF(F42="Sonstiges","Individuell prüfen",VLOOKUP(F42,EF!$B:$F,3,FALSE))))</f>
        <v>0</v>
      </c>
      <c r="M42" s="826">
        <f>IF($F42="",0,(IF(F42="Sonstiges","Individuell prüfen",VLOOKUP(F42,EF!$B:$F,4,FALSE))))</f>
        <v>0</v>
      </c>
      <c r="N42" s="694">
        <f>IF($F42="",0,(IF(F42="Sonstiges","Individuell prüfen",VLOOKUP(F42,EF!$B:$F,5,FALSE))))</f>
        <v>0</v>
      </c>
      <c r="O42" s="896">
        <f t="shared" si="0"/>
        <v>0</v>
      </c>
      <c r="P42" s="815">
        <f t="shared" si="1"/>
        <v>0</v>
      </c>
      <c r="Q42" s="683">
        <f t="shared" si="2"/>
        <v>0</v>
      </c>
      <c r="R42" s="14"/>
      <c r="S42" s="151"/>
    </row>
    <row r="43" spans="1:19">
      <c r="A43" s="151"/>
      <c r="B43" s="14"/>
      <c r="C43" s="14"/>
      <c r="D43" s="306" t="s">
        <v>13</v>
      </c>
      <c r="E43" s="183"/>
      <c r="F43" s="820" t="s">
        <v>99</v>
      </c>
      <c r="G43" s="816"/>
      <c r="H43" s="694">
        <f>IF($F43="",0,(IF(F43="Sonstiges","Individuell prüfen",VLOOKUP(F43,EF!$B:$G,2,FALSE))))</f>
        <v>0</v>
      </c>
      <c r="I43" s="888"/>
      <c r="J43" s="813"/>
      <c r="K43" s="682"/>
      <c r="L43" s="897">
        <f>IF($F43="",0,(IF(F43="Sonstiges","Individuell prüfen",VLOOKUP(F43,EF!$B:$F,3,FALSE))))</f>
        <v>0</v>
      </c>
      <c r="M43" s="826">
        <f>IF($F43="",0,(IF(F43="Sonstiges","Individuell prüfen",VLOOKUP(F43,EF!$B:$F,4,FALSE))))</f>
        <v>0</v>
      </c>
      <c r="N43" s="694">
        <f>IF($F43="",0,(IF(F43="Sonstiges","Individuell prüfen",VLOOKUP(F43,EF!$B:$F,5,FALSE))))</f>
        <v>0</v>
      </c>
      <c r="O43" s="896">
        <f t="shared" si="0"/>
        <v>0</v>
      </c>
      <c r="P43" s="815">
        <f t="shared" si="1"/>
        <v>0</v>
      </c>
      <c r="Q43" s="683">
        <f t="shared" si="2"/>
        <v>0</v>
      </c>
      <c r="R43" s="14"/>
      <c r="S43" s="151"/>
    </row>
    <row r="44" spans="1:19">
      <c r="A44" s="151"/>
      <c r="B44" s="14"/>
      <c r="C44" s="14"/>
      <c r="D44" s="306" t="s">
        <v>13</v>
      </c>
      <c r="E44" s="183"/>
      <c r="F44" s="820" t="s">
        <v>99</v>
      </c>
      <c r="G44" s="816"/>
      <c r="H44" s="694">
        <f>IF($F44="",0,(IF(F44="Sonstiges","Individuell prüfen",VLOOKUP(F44,EF!$B:$G,2,FALSE))))</f>
        <v>0</v>
      </c>
      <c r="I44" s="888"/>
      <c r="J44" s="813"/>
      <c r="K44" s="682"/>
      <c r="L44" s="897">
        <f>IF($F44="",0,(IF(F44="Sonstiges","Individuell prüfen",VLOOKUP(F44,EF!$B:$F,3,FALSE))))</f>
        <v>0</v>
      </c>
      <c r="M44" s="826">
        <f>IF($F44="",0,(IF(F44="Sonstiges","Individuell prüfen",VLOOKUP(F44,EF!$B:$F,4,FALSE))))</f>
        <v>0</v>
      </c>
      <c r="N44" s="694">
        <f>IF($F44="",0,(IF(F44="Sonstiges","Individuell prüfen",VLOOKUP(F44,EF!$B:$F,5,FALSE))))</f>
        <v>0</v>
      </c>
      <c r="O44" s="896">
        <f t="shared" si="0"/>
        <v>0</v>
      </c>
      <c r="P44" s="815">
        <f t="shared" si="1"/>
        <v>0</v>
      </c>
      <c r="Q44" s="683">
        <f t="shared" si="2"/>
        <v>0</v>
      </c>
      <c r="R44" s="14"/>
      <c r="S44" s="151"/>
    </row>
    <row r="45" spans="1:19">
      <c r="A45" s="151"/>
      <c r="B45" s="14"/>
      <c r="C45" s="14"/>
      <c r="D45" s="306" t="s">
        <v>13</v>
      </c>
      <c r="E45" s="184"/>
      <c r="F45" s="820" t="s">
        <v>99</v>
      </c>
      <c r="G45" s="816"/>
      <c r="H45" s="694">
        <f>IF($F45="",0,(IF(F45="Sonstiges","Individuell prüfen",VLOOKUP(F45,EF!$B:$G,2,FALSE))))</f>
        <v>0</v>
      </c>
      <c r="I45" s="888"/>
      <c r="J45" s="813"/>
      <c r="K45" s="682"/>
      <c r="L45" s="897">
        <f>IF($F45="",0,(IF(F45="Sonstiges","Individuell prüfen",VLOOKUP(F45,EF!$B:$F,3,FALSE))))</f>
        <v>0</v>
      </c>
      <c r="M45" s="826">
        <f>IF($F45="",0,(IF(F45="Sonstiges","Individuell prüfen",VLOOKUP(F45,EF!$B:$F,4,FALSE))))</f>
        <v>0</v>
      </c>
      <c r="N45" s="694">
        <f>IF($F45="",0,(IF(F45="Sonstiges","Individuell prüfen",VLOOKUP(F45,EF!$B:$F,5,FALSE))))</f>
        <v>0</v>
      </c>
      <c r="O45" s="896">
        <f>L45*G45</f>
        <v>0</v>
      </c>
      <c r="P45" s="815">
        <f>M45*G45</f>
        <v>0</v>
      </c>
      <c r="Q45" s="683">
        <f>N45*G45</f>
        <v>0</v>
      </c>
      <c r="R45" s="14"/>
      <c r="S45" s="151"/>
    </row>
    <row r="46" spans="1:19" ht="15" thickBot="1">
      <c r="A46" s="151"/>
      <c r="B46" s="14"/>
      <c r="C46" s="14"/>
      <c r="D46" s="295" t="s">
        <v>13</v>
      </c>
      <c r="E46" s="59"/>
      <c r="F46" s="60" t="s">
        <v>99</v>
      </c>
      <c r="G46" s="43"/>
      <c r="H46" s="160">
        <f>IF($F46="",0,(IF(F46="Sonstiges","Individuell prüfen",VLOOKUP(F46,EF!$B:$G,2,FALSE))))</f>
        <v>0</v>
      </c>
      <c r="I46" s="61"/>
      <c r="J46" s="38"/>
      <c r="K46" s="39"/>
      <c r="L46" s="167">
        <f>IF($F46="",0,(IF(F46="Sonstiges","Individuell prüfen",VLOOKUP(F46,EF!$B:$F,3,FALSE))))</f>
        <v>0</v>
      </c>
      <c r="M46" s="168">
        <f>IF($F46="",0,(IF(F46="Sonstiges","Individuell prüfen",VLOOKUP(F46,EF!$B:$F,4,FALSE))))</f>
        <v>0</v>
      </c>
      <c r="N46" s="160">
        <f>IF($F46="",0,(IF(F46="Sonstiges","Individuell prüfen",VLOOKUP(F46,EF!$B:$F,5,FALSE))))</f>
        <v>0</v>
      </c>
      <c r="O46" s="169">
        <f>L46*G46</f>
        <v>0</v>
      </c>
      <c r="P46" s="170">
        <f>M46*G46</f>
        <v>0</v>
      </c>
      <c r="Q46" s="171">
        <f>N46*G46</f>
        <v>0</v>
      </c>
      <c r="R46" s="14"/>
      <c r="S46" s="151"/>
    </row>
    <row r="47" spans="1:19" ht="19.149999999999999" customHeight="1" thickBot="1">
      <c r="A47" s="151"/>
      <c r="B47" s="14"/>
      <c r="C47" s="14"/>
      <c r="D47" s="50"/>
      <c r="E47" s="50"/>
      <c r="F47" s="14"/>
      <c r="G47" s="14"/>
      <c r="H47" s="14"/>
      <c r="I47" s="14"/>
      <c r="J47" s="14"/>
      <c r="K47" s="14"/>
      <c r="L47" s="15"/>
      <c r="M47" s="15"/>
      <c r="N47" s="15"/>
      <c r="O47" s="1036">
        <f>SUM(O11:O46)</f>
        <v>0</v>
      </c>
      <c r="P47" s="1038">
        <f>SUM(P11:P46)</f>
        <v>0</v>
      </c>
      <c r="Q47" s="1039">
        <f>SUM(Q11:Q46)</f>
        <v>0</v>
      </c>
      <c r="R47" s="14"/>
      <c r="S47" s="151"/>
    </row>
    <row r="48" spans="1:19" ht="19.149999999999999" customHeight="1">
      <c r="A48" s="151"/>
      <c r="B48" s="14"/>
      <c r="C48" s="14"/>
      <c r="D48" s="14"/>
      <c r="E48" s="62"/>
      <c r="F48" s="14"/>
      <c r="G48" s="14"/>
      <c r="H48" s="14"/>
      <c r="I48" s="14"/>
      <c r="J48" s="14"/>
      <c r="K48" s="14"/>
      <c r="L48" s="15"/>
      <c r="M48" s="15"/>
      <c r="N48" s="15"/>
      <c r="O48" s="14"/>
      <c r="P48" s="14"/>
      <c r="Q48" s="14"/>
      <c r="R48" s="14"/>
      <c r="S48" s="151"/>
    </row>
    <row r="49" spans="1:19" ht="20.100000000000001" customHeight="1">
      <c r="A49" s="151"/>
      <c r="B49" s="151"/>
      <c r="C49" s="151"/>
      <c r="D49" s="151"/>
      <c r="E49" s="151"/>
      <c r="F49" s="151"/>
      <c r="G49" s="151"/>
      <c r="H49" s="151"/>
      <c r="I49" s="151"/>
      <c r="J49" s="151"/>
      <c r="K49" s="151"/>
      <c r="L49" s="151"/>
      <c r="M49" s="151"/>
      <c r="N49" s="151"/>
      <c r="O49" s="151"/>
      <c r="P49" s="151"/>
      <c r="Q49" s="151"/>
      <c r="R49" s="151"/>
      <c r="S49" s="135" t="str">
        <f>Bedienungshinweise!$K$19</f>
        <v>FutureCamp Climate 2022</v>
      </c>
    </row>
  </sheetData>
  <sheetProtection sheet="1" objects="1" scenarios="1"/>
  <mergeCells count="9">
    <mergeCell ref="C9:K9"/>
    <mergeCell ref="L9:N9"/>
    <mergeCell ref="O9:Q9"/>
    <mergeCell ref="C8:Q8"/>
    <mergeCell ref="C3:Q3"/>
    <mergeCell ref="C4:Q4"/>
    <mergeCell ref="C5:Q5"/>
    <mergeCell ref="C6:Q6"/>
    <mergeCell ref="C7:Q7"/>
  </mergeCells>
  <printOptions horizontalCentered="1" verticalCentered="1"/>
  <pageMargins left="0.39370078740157483" right="0.39370078740157483" top="0.39370078740157483" bottom="0.39370078740157483" header="0.19685039370078741" footer="0.19685039370078741"/>
  <pageSetup paperSize="9" scale="34"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EF!$B$58:$B$67</xm:f>
          </x14:formula1>
          <xm:sqref>F11:F46</xm:sqref>
        </x14:dataValidation>
        <x14:dataValidation type="list" allowBlank="1" showInputMessage="1" showErrorMessage="1">
          <x14:formula1>
            <xm:f>'Projekt-Info'!$C$12:$C$17</xm:f>
          </x14:formula1>
          <xm:sqref>D11:D46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S36"/>
  <sheetViews>
    <sheetView zoomScale="90" zoomScaleNormal="90" workbookViewId="0">
      <selection activeCell="D10" sqref="D10"/>
    </sheetView>
  </sheetViews>
  <sheetFormatPr baseColWidth="10" defaultColWidth="10.875" defaultRowHeight="14.25" customHeight="1" outlineLevelCol="2"/>
  <cols>
    <col min="1" max="1" width="3.625" style="311" customWidth="1"/>
    <col min="2" max="2" width="8.625" style="311" customWidth="1"/>
    <col min="3" max="3" width="5" style="311" customWidth="1"/>
    <col min="4" max="4" width="11.875" style="311" customWidth="1"/>
    <col min="5" max="5" width="13.625" style="311" customWidth="1"/>
    <col min="6" max="6" width="19.875" style="311" customWidth="1"/>
    <col min="7" max="7" width="25.625" style="311" customWidth="1"/>
    <col min="8" max="8" width="23.625" style="311" customWidth="1"/>
    <col min="9" max="9" width="11.375" style="311" customWidth="1"/>
    <col min="10" max="10" width="25.625" style="311" customWidth="1" outlineLevel="2"/>
    <col min="11" max="11" width="26" style="311" customWidth="1" outlineLevel="2"/>
    <col min="12" max="12" width="29.875" style="311" customWidth="1" outlineLevel="2"/>
    <col min="13" max="13" width="19.375" style="311" customWidth="1" outlineLevel="1"/>
    <col min="14" max="14" width="19.25" style="311" customWidth="1" outlineLevel="1"/>
    <col min="15" max="15" width="16.75" style="311" customWidth="1"/>
    <col min="16" max="16" width="13.375" style="311" hidden="1" customWidth="1"/>
    <col min="17" max="17" width="15.625" style="311" customWidth="1"/>
    <col min="18" max="18" width="8.625" style="311" customWidth="1"/>
    <col min="19" max="19" width="3.625" style="311" customWidth="1"/>
    <col min="20" max="16384" width="10.875" style="311"/>
  </cols>
  <sheetData>
    <row r="1" spans="1:19" ht="20.100000000000001" customHeight="1">
      <c r="A1" s="151"/>
      <c r="B1" s="151"/>
      <c r="C1" s="151"/>
      <c r="D1" s="151"/>
      <c r="E1" s="151"/>
      <c r="F1" s="151"/>
      <c r="G1" s="151"/>
      <c r="H1" s="151"/>
      <c r="I1" s="151"/>
      <c r="J1" s="151"/>
      <c r="K1" s="151"/>
      <c r="L1" s="151"/>
      <c r="M1" s="310"/>
      <c r="N1" s="310"/>
      <c r="O1" s="310"/>
      <c r="P1" s="310"/>
      <c r="Q1" s="310"/>
      <c r="R1" s="151"/>
      <c r="S1" s="151"/>
    </row>
    <row r="2" spans="1:19" ht="30" customHeight="1">
      <c r="A2" s="151"/>
      <c r="B2" s="312"/>
      <c r="C2" s="312"/>
      <c r="D2" s="312"/>
      <c r="E2" s="312"/>
      <c r="F2" s="312"/>
      <c r="G2" s="313"/>
      <c r="H2" s="313"/>
      <c r="I2" s="313"/>
      <c r="J2" s="313"/>
      <c r="K2" s="313"/>
      <c r="L2" s="313"/>
      <c r="M2" s="314"/>
      <c r="N2" s="314"/>
      <c r="O2" s="314"/>
      <c r="P2" s="314"/>
      <c r="Q2" s="314"/>
      <c r="R2" s="272">
        <f>Ref_Firma</f>
        <v>0</v>
      </c>
      <c r="S2" s="151"/>
    </row>
    <row r="3" spans="1:19" ht="23.1" customHeight="1">
      <c r="A3" s="151"/>
      <c r="B3" s="313"/>
      <c r="C3" s="1308" t="s">
        <v>131</v>
      </c>
      <c r="D3" s="1308"/>
      <c r="E3" s="1308"/>
      <c r="F3" s="1308"/>
      <c r="G3" s="1308"/>
      <c r="H3" s="1308"/>
      <c r="I3" s="1308"/>
      <c r="J3" s="1308"/>
      <c r="K3" s="313"/>
      <c r="L3" s="313"/>
      <c r="M3" s="314"/>
      <c r="N3" s="314"/>
      <c r="O3" s="314"/>
      <c r="P3" s="314"/>
      <c r="Q3" s="314"/>
      <c r="R3" s="272">
        <f>Ref_Berichtsjahr</f>
        <v>0</v>
      </c>
      <c r="S3" s="151"/>
    </row>
    <row r="4" spans="1:19" ht="25.5" customHeight="1">
      <c r="A4" s="151"/>
      <c r="B4" s="313"/>
      <c r="C4" s="1308"/>
      <c r="D4" s="1308"/>
      <c r="E4" s="1308"/>
      <c r="F4" s="1308"/>
      <c r="G4" s="1308"/>
      <c r="H4" s="1308"/>
      <c r="I4" s="1308"/>
      <c r="J4" s="313"/>
      <c r="K4" s="313"/>
      <c r="L4" s="313"/>
      <c r="M4" s="315"/>
      <c r="N4" s="315"/>
      <c r="O4" s="315"/>
      <c r="P4" s="315"/>
      <c r="Q4" s="315"/>
      <c r="R4" s="313"/>
      <c r="S4" s="151"/>
    </row>
    <row r="5" spans="1:19" ht="25.5" customHeight="1">
      <c r="A5" s="151"/>
      <c r="B5" s="313"/>
      <c r="C5" s="1311" t="s">
        <v>87</v>
      </c>
      <c r="D5" s="1311"/>
      <c r="E5" s="1311"/>
      <c r="F5" s="1311"/>
      <c r="G5" s="1311"/>
      <c r="H5" s="1311"/>
      <c r="I5" s="1311"/>
      <c r="J5" s="1312"/>
      <c r="K5" s="1312"/>
      <c r="L5" s="313"/>
      <c r="M5" s="314"/>
      <c r="N5" s="314"/>
      <c r="O5" s="314"/>
      <c r="P5" s="314"/>
      <c r="Q5" s="314"/>
      <c r="R5" s="313"/>
      <c r="S5" s="151"/>
    </row>
    <row r="6" spans="1:19" ht="25.5" customHeight="1" thickBot="1">
      <c r="A6" s="151"/>
      <c r="B6" s="313"/>
      <c r="C6" s="1308"/>
      <c r="D6" s="1308"/>
      <c r="E6" s="1308"/>
      <c r="F6" s="1308"/>
      <c r="G6" s="1308"/>
      <c r="H6" s="1308"/>
      <c r="I6" s="1308"/>
      <c r="J6" s="313"/>
      <c r="K6" s="313"/>
      <c r="L6" s="313"/>
      <c r="M6" s="313"/>
      <c r="N6" s="315"/>
      <c r="O6" s="315"/>
      <c r="P6" s="315"/>
      <c r="Q6" s="315"/>
      <c r="R6" s="313"/>
      <c r="S6" s="151"/>
    </row>
    <row r="7" spans="1:19" ht="25.5" customHeight="1" thickBot="1">
      <c r="A7" s="151"/>
      <c r="B7" s="313"/>
      <c r="C7" s="1309" t="s">
        <v>132</v>
      </c>
      <c r="D7" s="1309"/>
      <c r="E7" s="1309"/>
      <c r="F7" s="1309"/>
      <c r="G7" s="1309"/>
      <c r="H7" s="1309"/>
      <c r="I7" s="1309"/>
      <c r="J7" s="1309"/>
      <c r="K7" s="1309"/>
      <c r="L7" s="1310"/>
      <c r="M7" s="1304" t="s">
        <v>133</v>
      </c>
      <c r="N7" s="1305"/>
      <c r="O7" s="1306" t="s">
        <v>134</v>
      </c>
      <c r="P7" s="1307"/>
      <c r="Q7" s="1305"/>
      <c r="R7" s="313"/>
      <c r="S7" s="151"/>
    </row>
    <row r="8" spans="1:19" ht="23.65" customHeight="1" thickBot="1">
      <c r="A8" s="151"/>
      <c r="B8" s="313"/>
      <c r="C8" s="316"/>
      <c r="D8" s="316"/>
      <c r="E8" s="316"/>
      <c r="F8" s="316"/>
      <c r="G8" s="316"/>
      <c r="H8" s="316"/>
      <c r="I8" s="316"/>
      <c r="J8" s="316"/>
      <c r="K8" s="316"/>
      <c r="L8" s="316"/>
      <c r="M8" s="316"/>
      <c r="N8" s="316"/>
      <c r="O8" s="316"/>
      <c r="P8" s="316"/>
      <c r="Q8" s="316"/>
      <c r="R8" s="313"/>
      <c r="S8" s="151"/>
    </row>
    <row r="9" spans="1:19" ht="67.5" customHeight="1" thickBot="1">
      <c r="A9" s="151"/>
      <c r="B9" s="312"/>
      <c r="C9" s="312"/>
      <c r="D9" s="275" t="s">
        <v>92</v>
      </c>
      <c r="E9" s="153" t="s">
        <v>135</v>
      </c>
      <c r="F9" s="153" t="s">
        <v>136</v>
      </c>
      <c r="G9" s="153" t="s">
        <v>137</v>
      </c>
      <c r="H9" s="153" t="s">
        <v>138</v>
      </c>
      <c r="I9" s="228" t="s">
        <v>109</v>
      </c>
      <c r="J9" s="156" t="s">
        <v>96</v>
      </c>
      <c r="K9" s="242" t="s">
        <v>97</v>
      </c>
      <c r="L9" s="292" t="s">
        <v>98</v>
      </c>
      <c r="M9" s="158" t="s">
        <v>139</v>
      </c>
      <c r="N9" s="54" t="s">
        <v>140</v>
      </c>
      <c r="O9" s="158" t="s">
        <v>28</v>
      </c>
      <c r="P9" s="159" t="s">
        <v>30</v>
      </c>
      <c r="Q9" s="54" t="s">
        <v>32</v>
      </c>
      <c r="R9" s="312"/>
      <c r="S9" s="151"/>
    </row>
    <row r="10" spans="1:19" ht="13.9" customHeight="1">
      <c r="A10" s="151"/>
      <c r="B10" s="312"/>
      <c r="C10" s="312"/>
      <c r="D10" s="294" t="s">
        <v>13</v>
      </c>
      <c r="E10" s="543"/>
      <c r="F10" s="533"/>
      <c r="G10" s="530" t="s">
        <v>99</v>
      </c>
      <c r="H10" s="612"/>
      <c r="I10" s="760" t="str">
        <f>IF($G10="bitte wählen","",VLOOKUP($G10,EF!$B:$F,2,FALSE))</f>
        <v/>
      </c>
      <c r="J10" s="149"/>
      <c r="K10" s="32"/>
      <c r="L10" s="40"/>
      <c r="M10" s="317">
        <f>IF($G10="Sonstiges","Individuell prüfen",VLOOKUP($G10,EF!$B:$F,3,FALSE))</f>
        <v>0</v>
      </c>
      <c r="N10" s="318">
        <f>IF($G10="Sonstiges","Individuell prüfen",VLOOKUP($G10,EF!$B:$F,5,FALSE))</f>
        <v>0</v>
      </c>
      <c r="O10" s="319">
        <f t="shared" ref="O10:O33" si="0">M10*$H10</f>
        <v>0</v>
      </c>
      <c r="P10" s="320" t="e">
        <f>#REF!*$H10</f>
        <v>#REF!</v>
      </c>
      <c r="Q10" s="321">
        <f>N10*$H10</f>
        <v>0</v>
      </c>
      <c r="R10" s="312"/>
      <c r="S10" s="151"/>
    </row>
    <row r="11" spans="1:19" ht="13.9" customHeight="1">
      <c r="A11" s="151"/>
      <c r="B11" s="312"/>
      <c r="C11" s="312"/>
      <c r="D11" s="306" t="s">
        <v>13</v>
      </c>
      <c r="E11" s="148"/>
      <c r="F11" s="34"/>
      <c r="G11" s="827" t="s">
        <v>99</v>
      </c>
      <c r="H11" s="612"/>
      <c r="I11" s="699" t="str">
        <f>IF($G11="bitte wählen","",VLOOKUP($G11,EF!$B:$F,2,FALSE))</f>
        <v/>
      </c>
      <c r="J11" s="888"/>
      <c r="K11" s="34"/>
      <c r="L11" s="700"/>
      <c r="M11" s="898">
        <f>IF($G11="Sonstiges","Individuell prüfen",VLOOKUP($G11,EF!$B:$F,3,FALSE))</f>
        <v>0</v>
      </c>
      <c r="N11" s="701">
        <f>IF($G11="Sonstiges","Individuell prüfen",VLOOKUP($G11,EF!$B:$F,5,FALSE))</f>
        <v>0</v>
      </c>
      <c r="O11" s="613">
        <f t="shared" si="0"/>
        <v>0</v>
      </c>
      <c r="P11" s="829" t="e">
        <f>#REF!*$H11</f>
        <v>#REF!</v>
      </c>
      <c r="Q11" s="702">
        <f t="shared" ref="Q11:Q33" si="1">N11*$H11</f>
        <v>0</v>
      </c>
      <c r="R11" s="312"/>
      <c r="S11" s="151"/>
    </row>
    <row r="12" spans="1:19">
      <c r="A12" s="151"/>
      <c r="B12" s="312"/>
      <c r="C12" s="312"/>
      <c r="D12" s="306" t="s">
        <v>13</v>
      </c>
      <c r="E12" s="148"/>
      <c r="F12" s="34"/>
      <c r="G12" s="827" t="s">
        <v>99</v>
      </c>
      <c r="H12" s="612"/>
      <c r="I12" s="699" t="str">
        <f>IF($G12="bitte wählen","",VLOOKUP($G12,EF!$B:$F,2,FALSE))</f>
        <v/>
      </c>
      <c r="J12" s="888"/>
      <c r="K12" s="34"/>
      <c r="L12" s="700"/>
      <c r="M12" s="898">
        <f>IF($G12="Sonstiges","Individuell prüfen",VLOOKUP($G12,EF!$B:$F,3,FALSE))</f>
        <v>0</v>
      </c>
      <c r="N12" s="701">
        <f>IF($G12="Sonstiges","Individuell prüfen",VLOOKUP($G12,EF!$B:$F,5,FALSE))</f>
        <v>0</v>
      </c>
      <c r="O12" s="613">
        <f t="shared" si="0"/>
        <v>0</v>
      </c>
      <c r="P12" s="829" t="e">
        <f>#REF!*$H12</f>
        <v>#REF!</v>
      </c>
      <c r="Q12" s="702">
        <f t="shared" si="1"/>
        <v>0</v>
      </c>
      <c r="R12" s="312"/>
      <c r="S12" s="151"/>
    </row>
    <row r="13" spans="1:19">
      <c r="A13" s="151"/>
      <c r="B13" s="312"/>
      <c r="C13" s="312"/>
      <c r="D13" s="306" t="s">
        <v>13</v>
      </c>
      <c r="E13" s="148"/>
      <c r="F13" s="34"/>
      <c r="G13" s="827" t="s">
        <v>99</v>
      </c>
      <c r="H13" s="612"/>
      <c r="I13" s="699" t="str">
        <f>IF($G13="bitte wählen","",VLOOKUP($G13,EF!$B:$F,2,FALSE))</f>
        <v/>
      </c>
      <c r="J13" s="888"/>
      <c r="K13" s="34"/>
      <c r="L13" s="700"/>
      <c r="M13" s="898">
        <f>IF($G13="Sonstiges","Individuell prüfen",VLOOKUP($G13,EF!$B:$F,3,FALSE))</f>
        <v>0</v>
      </c>
      <c r="N13" s="701">
        <f>IF($G13="Sonstiges","Individuell prüfen",VLOOKUP($G13,EF!$B:$F,5,FALSE))</f>
        <v>0</v>
      </c>
      <c r="O13" s="613">
        <f t="shared" si="0"/>
        <v>0</v>
      </c>
      <c r="P13" s="829" t="e">
        <f>#REF!*$H13</f>
        <v>#REF!</v>
      </c>
      <c r="Q13" s="702">
        <f t="shared" ref="Q13:Q21" si="2">N13*$H13</f>
        <v>0</v>
      </c>
      <c r="R13" s="312"/>
      <c r="S13" s="151"/>
    </row>
    <row r="14" spans="1:19">
      <c r="A14" s="151"/>
      <c r="B14" s="312"/>
      <c r="C14" s="312"/>
      <c r="D14" s="306" t="s">
        <v>13</v>
      </c>
      <c r="E14" s="148"/>
      <c r="F14" s="34"/>
      <c r="G14" s="827" t="s">
        <v>99</v>
      </c>
      <c r="H14" s="612"/>
      <c r="I14" s="699" t="str">
        <f>IF($G14="bitte wählen","",VLOOKUP($G14,EF!$B:$F,2,FALSE))</f>
        <v/>
      </c>
      <c r="J14" s="888"/>
      <c r="K14" s="34"/>
      <c r="L14" s="700"/>
      <c r="M14" s="898">
        <f>IF($G14="Sonstiges","Individuell prüfen",VLOOKUP($G14,EF!$B:$F,3,FALSE))</f>
        <v>0</v>
      </c>
      <c r="N14" s="701">
        <f>IF($G14="Sonstiges","Individuell prüfen",VLOOKUP($G14,EF!$B:$F,5,FALSE))</f>
        <v>0</v>
      </c>
      <c r="O14" s="613">
        <f t="shared" si="0"/>
        <v>0</v>
      </c>
      <c r="P14" s="829" t="e">
        <f>#REF!*$H14</f>
        <v>#REF!</v>
      </c>
      <c r="Q14" s="702">
        <f t="shared" si="2"/>
        <v>0</v>
      </c>
      <c r="R14" s="312"/>
      <c r="S14" s="151"/>
    </row>
    <row r="15" spans="1:19">
      <c r="A15" s="151"/>
      <c r="B15" s="312"/>
      <c r="C15" s="312"/>
      <c r="D15" s="306" t="s">
        <v>13</v>
      </c>
      <c r="E15" s="148"/>
      <c r="F15" s="34"/>
      <c r="G15" s="827" t="s">
        <v>99</v>
      </c>
      <c r="H15" s="612"/>
      <c r="I15" s="699" t="str">
        <f>IF($G15="bitte wählen","",VLOOKUP($G15,EF!$B:$F,2,FALSE))</f>
        <v/>
      </c>
      <c r="J15" s="888"/>
      <c r="K15" s="34"/>
      <c r="L15" s="700"/>
      <c r="M15" s="898">
        <f>IF($G15="Sonstiges","Individuell prüfen",VLOOKUP($G15,EF!$B:$F,3,FALSE))</f>
        <v>0</v>
      </c>
      <c r="N15" s="701">
        <f>IF($G15="Sonstiges","Individuell prüfen",VLOOKUP($G15,EF!$B:$F,5,FALSE))</f>
        <v>0</v>
      </c>
      <c r="O15" s="613">
        <f t="shared" si="0"/>
        <v>0</v>
      </c>
      <c r="P15" s="829" t="e">
        <f>#REF!*$H15</f>
        <v>#REF!</v>
      </c>
      <c r="Q15" s="702">
        <f t="shared" si="2"/>
        <v>0</v>
      </c>
      <c r="R15" s="312"/>
      <c r="S15" s="151"/>
    </row>
    <row r="16" spans="1:19">
      <c r="A16" s="151"/>
      <c r="B16" s="312"/>
      <c r="C16" s="312"/>
      <c r="D16" s="306" t="s">
        <v>13</v>
      </c>
      <c r="E16" s="148"/>
      <c r="F16" s="34"/>
      <c r="G16" s="827" t="s">
        <v>99</v>
      </c>
      <c r="H16" s="612"/>
      <c r="I16" s="699" t="str">
        <f>IF($G16="bitte wählen","",VLOOKUP($G16,EF!$B:$F,2,FALSE))</f>
        <v/>
      </c>
      <c r="J16" s="888"/>
      <c r="K16" s="34"/>
      <c r="L16" s="700"/>
      <c r="M16" s="898">
        <f>IF($G16="Sonstiges","Individuell prüfen",VLOOKUP($G16,EF!$B:$F,3,FALSE))</f>
        <v>0</v>
      </c>
      <c r="N16" s="701">
        <f>IF($G16="Sonstiges","Individuell prüfen",VLOOKUP($G16,EF!$B:$F,5,FALSE))</f>
        <v>0</v>
      </c>
      <c r="O16" s="613">
        <f t="shared" si="0"/>
        <v>0</v>
      </c>
      <c r="P16" s="829" t="e">
        <f>#REF!*$H16</f>
        <v>#REF!</v>
      </c>
      <c r="Q16" s="702">
        <f t="shared" si="2"/>
        <v>0</v>
      </c>
      <c r="R16" s="312"/>
      <c r="S16" s="151"/>
    </row>
    <row r="17" spans="1:19">
      <c r="A17" s="151"/>
      <c r="B17" s="312"/>
      <c r="C17" s="312"/>
      <c r="D17" s="306" t="s">
        <v>13</v>
      </c>
      <c r="E17" s="148"/>
      <c r="F17" s="34"/>
      <c r="G17" s="827" t="s">
        <v>99</v>
      </c>
      <c r="H17" s="612"/>
      <c r="I17" s="699" t="str">
        <f>IF($G17="bitte wählen","",VLOOKUP($G17,EF!$B:$F,2,FALSE))</f>
        <v/>
      </c>
      <c r="J17" s="888"/>
      <c r="K17" s="34"/>
      <c r="L17" s="700"/>
      <c r="M17" s="898">
        <f>IF($G17="Sonstiges","Individuell prüfen",VLOOKUP($G17,EF!$B:$F,3,FALSE))</f>
        <v>0</v>
      </c>
      <c r="N17" s="701">
        <f>IF($G17="Sonstiges","Individuell prüfen",VLOOKUP($G17,EF!$B:$F,5,FALSE))</f>
        <v>0</v>
      </c>
      <c r="O17" s="613">
        <f t="shared" si="0"/>
        <v>0</v>
      </c>
      <c r="P17" s="829" t="e">
        <f>#REF!*$H17</f>
        <v>#REF!</v>
      </c>
      <c r="Q17" s="702">
        <f t="shared" si="2"/>
        <v>0</v>
      </c>
      <c r="R17" s="312"/>
      <c r="S17" s="151"/>
    </row>
    <row r="18" spans="1:19">
      <c r="A18" s="151"/>
      <c r="B18" s="312"/>
      <c r="C18" s="312"/>
      <c r="D18" s="306" t="s">
        <v>13</v>
      </c>
      <c r="E18" s="148"/>
      <c r="F18" s="34"/>
      <c r="G18" s="827" t="s">
        <v>99</v>
      </c>
      <c r="H18" s="612"/>
      <c r="I18" s="699" t="str">
        <f>IF($G18="bitte wählen","",VLOOKUP($G18,EF!$B:$F,2,FALSE))</f>
        <v/>
      </c>
      <c r="J18" s="888"/>
      <c r="K18" s="34"/>
      <c r="L18" s="700"/>
      <c r="M18" s="898">
        <f>IF($G18="Sonstiges","Individuell prüfen",VLOOKUP($G18,EF!$B:$F,3,FALSE))</f>
        <v>0</v>
      </c>
      <c r="N18" s="701">
        <f>IF($G18="Sonstiges","Individuell prüfen",VLOOKUP($G18,EF!$B:$F,5,FALSE))</f>
        <v>0</v>
      </c>
      <c r="O18" s="613">
        <f t="shared" si="0"/>
        <v>0</v>
      </c>
      <c r="P18" s="829" t="e">
        <f>#REF!*$H18</f>
        <v>#REF!</v>
      </c>
      <c r="Q18" s="702">
        <f t="shared" si="2"/>
        <v>0</v>
      </c>
      <c r="R18" s="312"/>
      <c r="S18" s="151"/>
    </row>
    <row r="19" spans="1:19">
      <c r="A19" s="151"/>
      <c r="B19" s="312"/>
      <c r="C19" s="312"/>
      <c r="D19" s="306" t="s">
        <v>13</v>
      </c>
      <c r="E19" s="148"/>
      <c r="F19" s="34"/>
      <c r="G19" s="827" t="s">
        <v>99</v>
      </c>
      <c r="H19" s="612"/>
      <c r="I19" s="699" t="str">
        <f>IF($G19="bitte wählen","",VLOOKUP($G19,EF!$B:$F,2,FALSE))</f>
        <v/>
      </c>
      <c r="J19" s="888"/>
      <c r="K19" s="34"/>
      <c r="L19" s="700"/>
      <c r="M19" s="898">
        <f>IF($G19="Sonstiges","Individuell prüfen",VLOOKUP($G19,EF!$B:$F,3,FALSE))</f>
        <v>0</v>
      </c>
      <c r="N19" s="701">
        <f>IF($G19="Sonstiges","Individuell prüfen",VLOOKUP($G19,EF!$B:$F,5,FALSE))</f>
        <v>0</v>
      </c>
      <c r="O19" s="613">
        <f t="shared" si="0"/>
        <v>0</v>
      </c>
      <c r="P19" s="829" t="e">
        <f>#REF!*$H19</f>
        <v>#REF!</v>
      </c>
      <c r="Q19" s="702">
        <f t="shared" si="2"/>
        <v>0</v>
      </c>
      <c r="R19" s="312"/>
      <c r="S19" s="151"/>
    </row>
    <row r="20" spans="1:19">
      <c r="A20" s="151"/>
      <c r="B20" s="312"/>
      <c r="C20" s="312"/>
      <c r="D20" s="306" t="s">
        <v>13</v>
      </c>
      <c r="E20" s="148"/>
      <c r="F20" s="34"/>
      <c r="G20" s="827" t="s">
        <v>99</v>
      </c>
      <c r="H20" s="612"/>
      <c r="I20" s="699" t="str">
        <f>IF($G20="bitte wählen","",VLOOKUP($G20,EF!$B:$F,2,FALSE))</f>
        <v/>
      </c>
      <c r="J20" s="888"/>
      <c r="K20" s="34"/>
      <c r="L20" s="700"/>
      <c r="M20" s="898">
        <f>IF($G20="Sonstiges","Individuell prüfen",VLOOKUP($G20,EF!$B:$F,3,FALSE))</f>
        <v>0</v>
      </c>
      <c r="N20" s="701">
        <f>IF($G20="Sonstiges","Individuell prüfen",VLOOKUP($G20,EF!$B:$F,5,FALSE))</f>
        <v>0</v>
      </c>
      <c r="O20" s="613">
        <f t="shared" si="0"/>
        <v>0</v>
      </c>
      <c r="P20" s="829" t="e">
        <f>#REF!*$H20</f>
        <v>#REF!</v>
      </c>
      <c r="Q20" s="702">
        <f t="shared" si="2"/>
        <v>0</v>
      </c>
      <c r="R20" s="312"/>
      <c r="S20" s="151"/>
    </row>
    <row r="21" spans="1:19">
      <c r="A21" s="151"/>
      <c r="B21" s="312"/>
      <c r="C21" s="312"/>
      <c r="D21" s="306" t="s">
        <v>13</v>
      </c>
      <c r="E21" s="148"/>
      <c r="F21" s="34"/>
      <c r="G21" s="827" t="s">
        <v>99</v>
      </c>
      <c r="H21" s="612"/>
      <c r="I21" s="699" t="str">
        <f>IF($G21="bitte wählen","",VLOOKUP($G21,EF!$B:$F,2,FALSE))</f>
        <v/>
      </c>
      <c r="J21" s="888"/>
      <c r="K21" s="34"/>
      <c r="L21" s="700"/>
      <c r="M21" s="898">
        <f>IF($G21="Sonstiges","Individuell prüfen",VLOOKUP($G21,EF!$B:$F,3,FALSE))</f>
        <v>0</v>
      </c>
      <c r="N21" s="701">
        <f>IF($G21="Sonstiges","Individuell prüfen",VLOOKUP($G21,EF!$B:$F,5,FALSE))</f>
        <v>0</v>
      </c>
      <c r="O21" s="613">
        <f t="shared" si="0"/>
        <v>0</v>
      </c>
      <c r="P21" s="829" t="e">
        <f>#REF!*$H21</f>
        <v>#REF!</v>
      </c>
      <c r="Q21" s="702">
        <f t="shared" si="2"/>
        <v>0</v>
      </c>
      <c r="R21" s="312"/>
      <c r="S21" s="151"/>
    </row>
    <row r="22" spans="1:19">
      <c r="A22" s="151"/>
      <c r="B22" s="312"/>
      <c r="C22" s="312"/>
      <c r="D22" s="306" t="s">
        <v>13</v>
      </c>
      <c r="E22" s="148"/>
      <c r="F22" s="34"/>
      <c r="G22" s="827" t="s">
        <v>99</v>
      </c>
      <c r="H22" s="612"/>
      <c r="I22" s="699" t="str">
        <f>IF($G22="bitte wählen","",VLOOKUP($G22,EF!$B:$F,2,FALSE))</f>
        <v/>
      </c>
      <c r="J22" s="888"/>
      <c r="K22" s="34"/>
      <c r="L22" s="700"/>
      <c r="M22" s="898">
        <f>IF($G22="Sonstiges","Individuell prüfen",VLOOKUP($G22,EF!$B:$F,3,FALSE))</f>
        <v>0</v>
      </c>
      <c r="N22" s="701">
        <f>IF($G22="Sonstiges","Individuell prüfen",VLOOKUP($G22,EF!$B:$F,5,FALSE))</f>
        <v>0</v>
      </c>
      <c r="O22" s="613">
        <f t="shared" si="0"/>
        <v>0</v>
      </c>
      <c r="P22" s="829" t="e">
        <f>#REF!*$H22</f>
        <v>#REF!</v>
      </c>
      <c r="Q22" s="702">
        <f t="shared" si="1"/>
        <v>0</v>
      </c>
      <c r="R22" s="312"/>
      <c r="S22" s="151"/>
    </row>
    <row r="23" spans="1:19">
      <c r="A23" s="151"/>
      <c r="B23" s="312"/>
      <c r="C23" s="312"/>
      <c r="D23" s="306" t="s">
        <v>13</v>
      </c>
      <c r="E23" s="148"/>
      <c r="F23" s="34"/>
      <c r="G23" s="827" t="s">
        <v>99</v>
      </c>
      <c r="H23" s="612"/>
      <c r="I23" s="699" t="str">
        <f>IF($G23="bitte wählen","",VLOOKUP($G23,EF!$B:$F,2,FALSE))</f>
        <v/>
      </c>
      <c r="J23" s="888"/>
      <c r="K23" s="34"/>
      <c r="L23" s="700"/>
      <c r="M23" s="898">
        <f>IF($G23="Sonstiges","Individuell prüfen",VLOOKUP($G23,EF!$B:$F,3,FALSE))</f>
        <v>0</v>
      </c>
      <c r="N23" s="701">
        <f>IF($G23="Sonstiges","Individuell prüfen",VLOOKUP($G23,EF!$B:$F,5,FALSE))</f>
        <v>0</v>
      </c>
      <c r="O23" s="613">
        <f t="shared" si="0"/>
        <v>0</v>
      </c>
      <c r="P23" s="829" t="e">
        <f>#REF!*$H23</f>
        <v>#REF!</v>
      </c>
      <c r="Q23" s="702">
        <f t="shared" si="1"/>
        <v>0</v>
      </c>
      <c r="R23" s="312"/>
      <c r="S23" s="151"/>
    </row>
    <row r="24" spans="1:19">
      <c r="A24" s="151"/>
      <c r="B24" s="312"/>
      <c r="C24" s="312"/>
      <c r="D24" s="306" t="s">
        <v>13</v>
      </c>
      <c r="E24" s="148"/>
      <c r="F24" s="34"/>
      <c r="G24" s="827" t="s">
        <v>99</v>
      </c>
      <c r="H24" s="612"/>
      <c r="I24" s="699" t="str">
        <f>IF($G24="bitte wählen","",VLOOKUP($G24,EF!$B:$F,2,FALSE))</f>
        <v/>
      </c>
      <c r="J24" s="888"/>
      <c r="K24" s="34"/>
      <c r="L24" s="700"/>
      <c r="M24" s="898">
        <f>IF($G24="Sonstiges","Individuell prüfen",VLOOKUP($G24,EF!$B:$F,3,FALSE))</f>
        <v>0</v>
      </c>
      <c r="N24" s="701">
        <f>IF($G24="Sonstiges","Individuell prüfen",VLOOKUP($G24,EF!$B:$F,5,FALSE))</f>
        <v>0</v>
      </c>
      <c r="O24" s="613">
        <f t="shared" si="0"/>
        <v>0</v>
      </c>
      <c r="P24" s="829" t="e">
        <f>#REF!*$H24</f>
        <v>#REF!</v>
      </c>
      <c r="Q24" s="702">
        <f t="shared" si="1"/>
        <v>0</v>
      </c>
      <c r="R24" s="312"/>
      <c r="S24" s="151"/>
    </row>
    <row r="25" spans="1:19">
      <c r="A25" s="151"/>
      <c r="B25" s="312"/>
      <c r="C25" s="312"/>
      <c r="D25" s="306" t="s">
        <v>13</v>
      </c>
      <c r="E25" s="148"/>
      <c r="F25" s="34"/>
      <c r="G25" s="827" t="s">
        <v>99</v>
      </c>
      <c r="H25" s="612"/>
      <c r="I25" s="699" t="str">
        <f>IF($G25="bitte wählen","",VLOOKUP($G25,EF!$B:$F,2,FALSE))</f>
        <v/>
      </c>
      <c r="J25" s="888"/>
      <c r="K25" s="34"/>
      <c r="L25" s="700"/>
      <c r="M25" s="898">
        <f>IF($G25="Sonstiges","Individuell prüfen",VLOOKUP($G25,EF!$B:$F,3,FALSE))</f>
        <v>0</v>
      </c>
      <c r="N25" s="701">
        <f>IF($G25="Sonstiges","Individuell prüfen",VLOOKUP($G25,EF!$B:$F,5,FALSE))</f>
        <v>0</v>
      </c>
      <c r="O25" s="613">
        <f t="shared" si="0"/>
        <v>0</v>
      </c>
      <c r="P25" s="829" t="e">
        <f>#REF!*$H25</f>
        <v>#REF!</v>
      </c>
      <c r="Q25" s="702">
        <f t="shared" si="1"/>
        <v>0</v>
      </c>
      <c r="R25" s="312"/>
      <c r="S25" s="151"/>
    </row>
    <row r="26" spans="1:19">
      <c r="A26" s="151"/>
      <c r="B26" s="312"/>
      <c r="C26" s="312"/>
      <c r="D26" s="306" t="s">
        <v>13</v>
      </c>
      <c r="E26" s="148"/>
      <c r="F26" s="34"/>
      <c r="G26" s="827" t="s">
        <v>99</v>
      </c>
      <c r="H26" s="612"/>
      <c r="I26" s="699" t="str">
        <f>IF($G26="bitte wählen","",VLOOKUP($G26,EF!$B:$F,2,FALSE))</f>
        <v/>
      </c>
      <c r="J26" s="888"/>
      <c r="K26" s="34"/>
      <c r="L26" s="700"/>
      <c r="M26" s="898">
        <f>IF($G26="Sonstiges","Individuell prüfen",VLOOKUP($G26,EF!$B:$F,3,FALSE))</f>
        <v>0</v>
      </c>
      <c r="N26" s="701">
        <f>IF($G26="Sonstiges","Individuell prüfen",VLOOKUP($G26,EF!$B:$F,5,FALSE))</f>
        <v>0</v>
      </c>
      <c r="O26" s="613">
        <f t="shared" si="0"/>
        <v>0</v>
      </c>
      <c r="P26" s="829" t="e">
        <f>#REF!*$H26</f>
        <v>#REF!</v>
      </c>
      <c r="Q26" s="702">
        <f t="shared" si="1"/>
        <v>0</v>
      </c>
      <c r="R26" s="312"/>
      <c r="S26" s="151"/>
    </row>
    <row r="27" spans="1:19">
      <c r="A27" s="151"/>
      <c r="B27" s="312"/>
      <c r="C27" s="312"/>
      <c r="D27" s="306" t="s">
        <v>13</v>
      </c>
      <c r="E27" s="148"/>
      <c r="F27" s="34"/>
      <c r="G27" s="827" t="s">
        <v>99</v>
      </c>
      <c r="H27" s="612"/>
      <c r="I27" s="699" t="str">
        <f>IF($G27="bitte wählen","",VLOOKUP($G27,EF!$B:$F,2,FALSE))</f>
        <v/>
      </c>
      <c r="J27" s="888"/>
      <c r="K27" s="34"/>
      <c r="L27" s="700"/>
      <c r="M27" s="898">
        <f>IF($G27="Sonstiges","Individuell prüfen",VLOOKUP($G27,EF!$B:$F,3,FALSE))</f>
        <v>0</v>
      </c>
      <c r="N27" s="701">
        <f>IF($G27="Sonstiges","Individuell prüfen",VLOOKUP($G27,EF!$B:$F,5,FALSE))</f>
        <v>0</v>
      </c>
      <c r="O27" s="613">
        <f t="shared" si="0"/>
        <v>0</v>
      </c>
      <c r="P27" s="829" t="e">
        <f>#REF!*$H27</f>
        <v>#REF!</v>
      </c>
      <c r="Q27" s="702">
        <f t="shared" si="1"/>
        <v>0</v>
      </c>
      <c r="R27" s="312"/>
      <c r="S27" s="151"/>
    </row>
    <row r="28" spans="1:19">
      <c r="A28" s="151"/>
      <c r="B28" s="312"/>
      <c r="C28" s="312"/>
      <c r="D28" s="306" t="s">
        <v>13</v>
      </c>
      <c r="E28" s="148"/>
      <c r="F28" s="34"/>
      <c r="G28" s="827" t="s">
        <v>99</v>
      </c>
      <c r="H28" s="612"/>
      <c r="I28" s="699" t="str">
        <f>IF($G28="bitte wählen","",VLOOKUP($G28,EF!$B:$F,2,FALSE))</f>
        <v/>
      </c>
      <c r="J28" s="888"/>
      <c r="K28" s="34"/>
      <c r="L28" s="700"/>
      <c r="M28" s="898">
        <f>IF($G28="Sonstiges","Individuell prüfen",VLOOKUP($G28,EF!$B:$F,3,FALSE))</f>
        <v>0</v>
      </c>
      <c r="N28" s="701">
        <f>IF($G28="Sonstiges","Individuell prüfen",VLOOKUP($G28,EF!$B:$F,5,FALSE))</f>
        <v>0</v>
      </c>
      <c r="O28" s="613">
        <f t="shared" si="0"/>
        <v>0</v>
      </c>
      <c r="P28" s="829" t="e">
        <f>#REF!*$H28</f>
        <v>#REF!</v>
      </c>
      <c r="Q28" s="702">
        <f t="shared" si="1"/>
        <v>0</v>
      </c>
      <c r="R28" s="312"/>
      <c r="S28" s="151"/>
    </row>
    <row r="29" spans="1:19">
      <c r="A29" s="151"/>
      <c r="B29" s="312"/>
      <c r="C29" s="312"/>
      <c r="D29" s="306" t="s">
        <v>13</v>
      </c>
      <c r="E29" s="148"/>
      <c r="F29" s="34"/>
      <c r="G29" s="827" t="s">
        <v>99</v>
      </c>
      <c r="H29" s="612"/>
      <c r="I29" s="699" t="str">
        <f>IF($G29="bitte wählen","",VLOOKUP($G29,EF!$B:$F,2,FALSE))</f>
        <v/>
      </c>
      <c r="J29" s="888"/>
      <c r="K29" s="34"/>
      <c r="L29" s="700"/>
      <c r="M29" s="898">
        <f>IF($G29="Sonstiges","Individuell prüfen",VLOOKUP($G29,EF!$B:$F,3,FALSE))</f>
        <v>0</v>
      </c>
      <c r="N29" s="701">
        <f>IF($G29="Sonstiges","Individuell prüfen",VLOOKUP($G29,EF!$B:$F,5,FALSE))</f>
        <v>0</v>
      </c>
      <c r="O29" s="613">
        <f t="shared" si="0"/>
        <v>0</v>
      </c>
      <c r="P29" s="829" t="e">
        <f>#REF!*$H29</f>
        <v>#REF!</v>
      </c>
      <c r="Q29" s="702">
        <f t="shared" si="1"/>
        <v>0</v>
      </c>
      <c r="R29" s="312"/>
      <c r="S29" s="151"/>
    </row>
    <row r="30" spans="1:19">
      <c r="A30" s="151"/>
      <c r="B30" s="312"/>
      <c r="C30" s="312"/>
      <c r="D30" s="306" t="s">
        <v>13</v>
      </c>
      <c r="E30" s="148"/>
      <c r="F30" s="34"/>
      <c r="G30" s="827" t="s">
        <v>99</v>
      </c>
      <c r="H30" s="612"/>
      <c r="I30" s="699" t="str">
        <f>IF($G30="bitte wählen","",VLOOKUP($G30,EF!$B:$F,2,FALSE))</f>
        <v/>
      </c>
      <c r="J30" s="888"/>
      <c r="K30" s="34"/>
      <c r="L30" s="700"/>
      <c r="M30" s="898">
        <f>IF($G30="Sonstiges","Individuell prüfen",VLOOKUP($G30,EF!$B:$F,3,FALSE))</f>
        <v>0</v>
      </c>
      <c r="N30" s="701">
        <f>IF($G30="Sonstiges","Individuell prüfen",VLOOKUP($G30,EF!$B:$F,5,FALSE))</f>
        <v>0</v>
      </c>
      <c r="O30" s="613">
        <f t="shared" si="0"/>
        <v>0</v>
      </c>
      <c r="P30" s="829" t="e">
        <f>#REF!*$H30</f>
        <v>#REF!</v>
      </c>
      <c r="Q30" s="702">
        <f t="shared" si="1"/>
        <v>0</v>
      </c>
      <c r="R30" s="312"/>
      <c r="S30" s="151"/>
    </row>
    <row r="31" spans="1:19">
      <c r="A31" s="151"/>
      <c r="B31" s="312"/>
      <c r="C31" s="312"/>
      <c r="D31" s="306" t="s">
        <v>13</v>
      </c>
      <c r="E31" s="148"/>
      <c r="F31" s="34"/>
      <c r="G31" s="827" t="s">
        <v>99</v>
      </c>
      <c r="H31" s="612"/>
      <c r="I31" s="699" t="str">
        <f>IF($G31="bitte wählen","",VLOOKUP($G31,EF!$B:$F,2,FALSE))</f>
        <v/>
      </c>
      <c r="J31" s="888"/>
      <c r="K31" s="34"/>
      <c r="L31" s="700"/>
      <c r="M31" s="898">
        <f>IF($G31="Sonstiges","Individuell prüfen",VLOOKUP($G31,EF!$B:$F,3,FALSE))</f>
        <v>0</v>
      </c>
      <c r="N31" s="701">
        <f>IF($G31="Sonstiges","Individuell prüfen",VLOOKUP($G31,EF!$B:$F,5,FALSE))</f>
        <v>0</v>
      </c>
      <c r="O31" s="613">
        <f t="shared" si="0"/>
        <v>0</v>
      </c>
      <c r="P31" s="829" t="e">
        <f>#REF!*$H31</f>
        <v>#REF!</v>
      </c>
      <c r="Q31" s="702">
        <f t="shared" si="1"/>
        <v>0</v>
      </c>
      <c r="R31" s="312"/>
      <c r="S31" s="151"/>
    </row>
    <row r="32" spans="1:19">
      <c r="A32" s="151"/>
      <c r="B32" s="312"/>
      <c r="C32" s="312"/>
      <c r="D32" s="899" t="s">
        <v>13</v>
      </c>
      <c r="E32" s="148"/>
      <c r="F32" s="34"/>
      <c r="G32" s="827" t="s">
        <v>99</v>
      </c>
      <c r="H32" s="612"/>
      <c r="I32" s="699" t="str">
        <f>IF($G32="bitte wählen","",VLOOKUP($G32,EF!$B:$F,2,FALSE))</f>
        <v/>
      </c>
      <c r="J32" s="888"/>
      <c r="K32" s="34"/>
      <c r="L32" s="700"/>
      <c r="M32" s="898">
        <f>IF($G32="Sonstiges","Individuell prüfen",VLOOKUP($G32,EF!$B:$F,3,FALSE))</f>
        <v>0</v>
      </c>
      <c r="N32" s="701">
        <f>IF($G32="Sonstiges","Individuell prüfen",VLOOKUP($G32,EF!$B:$F,5,FALSE))</f>
        <v>0</v>
      </c>
      <c r="O32" s="613">
        <f t="shared" si="0"/>
        <v>0</v>
      </c>
      <c r="P32" s="829" t="e">
        <f>#REF!*$H32</f>
        <v>#REF!</v>
      </c>
      <c r="Q32" s="702">
        <f t="shared" si="1"/>
        <v>0</v>
      </c>
      <c r="R32" s="312"/>
      <c r="S32" s="151"/>
    </row>
    <row r="33" spans="1:19" ht="15" thickBot="1">
      <c r="A33" s="151"/>
      <c r="B33" s="312"/>
      <c r="C33" s="312"/>
      <c r="D33" s="307" t="s">
        <v>13</v>
      </c>
      <c r="E33" s="330"/>
      <c r="F33" s="37"/>
      <c r="G33" s="63" t="s">
        <v>99</v>
      </c>
      <c r="H33" s="331"/>
      <c r="I33" s="322" t="str">
        <f>IF($G33="bitte wählen","",VLOOKUP($G33,EF!$B:$F,2,FALSE))</f>
        <v/>
      </c>
      <c r="J33" s="61"/>
      <c r="K33" s="37"/>
      <c r="L33" s="41"/>
      <c r="M33" s="323">
        <f>IF($G33="Sonstiges","Individuell prüfen",VLOOKUP($G33,EF!$B:$F,3,FALSE))</f>
        <v>0</v>
      </c>
      <c r="N33" s="324">
        <f>IF($G33="Sonstiges","Individuell prüfen",VLOOKUP($G33,EF!$B:$F,5,FALSE))</f>
        <v>0</v>
      </c>
      <c r="O33" s="325">
        <f t="shared" si="0"/>
        <v>0</v>
      </c>
      <c r="P33" s="326" t="e">
        <f>#REF!*$H33</f>
        <v>#REF!</v>
      </c>
      <c r="Q33" s="327">
        <f t="shared" si="1"/>
        <v>0</v>
      </c>
      <c r="R33" s="312"/>
      <c r="S33" s="151"/>
    </row>
    <row r="34" spans="1:19" ht="15" thickBot="1">
      <c r="A34" s="151"/>
      <c r="B34" s="312"/>
      <c r="C34" s="312"/>
      <c r="D34" s="312"/>
      <c r="E34" s="312"/>
      <c r="F34" s="312"/>
      <c r="G34" s="312"/>
      <c r="H34" s="312"/>
      <c r="I34" s="312"/>
      <c r="J34" s="312"/>
      <c r="K34" s="312"/>
      <c r="L34" s="312"/>
      <c r="M34" s="312"/>
      <c r="N34" s="312"/>
      <c r="O34" s="1043">
        <f>SUM(O10:O33)</f>
        <v>0</v>
      </c>
      <c r="P34" s="1044" t="e">
        <f>SUM(P10:P33)</f>
        <v>#REF!</v>
      </c>
      <c r="Q34" s="1045">
        <f>SUM(Q10:Q33)</f>
        <v>0</v>
      </c>
      <c r="R34" s="312"/>
      <c r="S34" s="151"/>
    </row>
    <row r="35" spans="1:19">
      <c r="A35" s="151"/>
      <c r="B35" s="312"/>
      <c r="C35" s="312"/>
      <c r="D35" s="312"/>
      <c r="E35" s="312"/>
      <c r="F35" s="312"/>
      <c r="G35" s="312"/>
      <c r="H35" s="312"/>
      <c r="I35" s="312"/>
      <c r="J35" s="312"/>
      <c r="K35" s="312"/>
      <c r="L35" s="312"/>
      <c r="M35" s="316"/>
      <c r="N35" s="316"/>
      <c r="O35" s="316"/>
      <c r="P35" s="316"/>
      <c r="Q35" s="316"/>
      <c r="R35" s="312"/>
      <c r="S35" s="151"/>
    </row>
    <row r="36" spans="1:19" ht="20.100000000000001" customHeight="1">
      <c r="A36" s="151"/>
      <c r="B36" s="151"/>
      <c r="C36" s="151"/>
      <c r="D36" s="151"/>
      <c r="E36" s="151"/>
      <c r="F36" s="151"/>
      <c r="G36" s="151"/>
      <c r="H36" s="151"/>
      <c r="I36" s="151"/>
      <c r="J36" s="151"/>
      <c r="K36" s="151"/>
      <c r="L36" s="151"/>
      <c r="M36" s="151"/>
      <c r="N36" s="151"/>
      <c r="O36" s="151"/>
      <c r="P36" s="151"/>
      <c r="Q36" s="151"/>
      <c r="R36" s="151"/>
      <c r="S36" s="328" t="str">
        <f>Bedienungshinweise!$K$19</f>
        <v>FutureCamp Climate 2022</v>
      </c>
    </row>
  </sheetData>
  <sheetProtection sheet="1" objects="1" scenarios="1"/>
  <mergeCells count="7">
    <mergeCell ref="M7:N7"/>
    <mergeCell ref="O7:Q7"/>
    <mergeCell ref="C3:J3"/>
    <mergeCell ref="C4:I4"/>
    <mergeCell ref="C6:I6"/>
    <mergeCell ref="C7:L7"/>
    <mergeCell ref="C5:K5"/>
  </mergeCells>
  <printOptions horizontalCentered="1" verticalCentered="1"/>
  <pageMargins left="0.39370078740157483" right="0.39370078740157483" top="0.39370078740157483" bottom="0.39370078740157483" header="0.19685039370078741" footer="0.19685039370078741"/>
  <pageSetup paperSize="9" scale="3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EF!$B$113:$B$125</xm:f>
          </x14:formula1>
          <xm:sqref>G10:G33</xm:sqref>
        </x14:dataValidation>
        <x14:dataValidation type="list" allowBlank="1" showInputMessage="1" showErrorMessage="1">
          <x14:formula1>
            <xm:f>'Projekt-Info'!$C$12:$C$17</xm:f>
          </x14:formula1>
          <xm:sqref>D10:D33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6FAC7A52D4234EA36141C878BD34D7" ma:contentTypeVersion="2" ma:contentTypeDescription="Create a new document." ma:contentTypeScope="" ma:versionID="368fe7e14bb9f61d41029b4f5040d296">
  <xsd:schema xmlns:xsd="http://www.w3.org/2001/XMLSchema" xmlns:xs="http://www.w3.org/2001/XMLSchema" xmlns:p="http://schemas.microsoft.com/office/2006/metadata/properties" xmlns:ns2="aa38ede0-f736-42d0-a2a9-793bd121b95c" targetNamespace="http://schemas.microsoft.com/office/2006/metadata/properties" ma:root="true" ma:fieldsID="f75fcc72e2d88d2fe70ee2123dc70edb" ns2:_="">
    <xsd:import namespace="aa38ede0-f736-42d0-a2a9-793bd121b95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38ede0-f736-42d0-a2a9-793bd121b9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32395F-E338-42A2-913C-2DF4E027D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38ede0-f736-42d0-a2a9-793bd121b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5ADA20-0010-47D3-9BED-1F7E39D8DD0F}">
  <ds:schemaRefs>
    <ds:schemaRef ds:uri="http://purl.org/dc/dcmitype/"/>
    <ds:schemaRef ds:uri="http://schemas.microsoft.com/office/infopath/2007/PartnerControls"/>
    <ds:schemaRef ds:uri="aa38ede0-f736-42d0-a2a9-793bd121b95c"/>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88722B5C-CD32-4605-8B1A-4A58129D3B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29</vt:i4>
      </vt:variant>
    </vt:vector>
  </HeadingPairs>
  <TitlesOfParts>
    <vt:vector size="67" baseType="lpstr">
      <vt:lpstr>Bedienungshinweise</vt:lpstr>
      <vt:lpstr>Projekt-Info</vt:lpstr>
      <vt:lpstr>Ergebnis CCF</vt:lpstr>
      <vt:lpstr>Diagramme</vt:lpstr>
      <vt:lpstr>Monetäre Bewertung</vt:lpstr>
      <vt:lpstr>1.2a Brennstoffverbrauch</vt:lpstr>
      <vt:lpstr>1.2b Eigener Fuhrpark</vt:lpstr>
      <vt:lpstr>1.2c Eigener Baustellenfuhrpark</vt:lpstr>
      <vt:lpstr>1.4 Kältemittel</vt:lpstr>
      <vt:lpstr>1.5 Prozessemissionen</vt:lpstr>
      <vt:lpstr>2.1 Stromverbrauch</vt:lpstr>
      <vt:lpstr>2.2 Wärmebezug</vt:lpstr>
      <vt:lpstr>3.1a Roh-,Hilfs-,Betriebsstoffe</vt:lpstr>
      <vt:lpstr>3.1b Kantinen</vt:lpstr>
      <vt:lpstr>3.1c Druck</vt:lpstr>
      <vt:lpstr>3.1d Nachunternehmer</vt:lpstr>
      <vt:lpstr>3.2 Kapitalgüter</vt:lpstr>
      <vt:lpstr>3.3d Eigene Energieerzeugung</vt:lpstr>
      <vt:lpstr>3.4 Vorgelagerte Logistik</vt:lpstr>
      <vt:lpstr>3.5 Abfall + Abwasser</vt:lpstr>
      <vt:lpstr>3.6a Flüge</vt:lpstr>
      <vt:lpstr>3.6b Miet- &amp; Privatwagen</vt:lpstr>
      <vt:lpstr>3.6c Bahn + Fernbus</vt:lpstr>
      <vt:lpstr>3.6d ÖPNV</vt:lpstr>
      <vt:lpstr>3.6e Taxi</vt:lpstr>
      <vt:lpstr>3.6f Übernachtungen</vt:lpstr>
      <vt:lpstr>3.7 Arbeitsweg MitarbeiterInnen</vt:lpstr>
      <vt:lpstr>3.8 Geleaste Anlagen (vorgel.)</vt:lpstr>
      <vt:lpstr>3.9 Nachgelagerte Logistik </vt:lpstr>
      <vt:lpstr>3.10 Verarbeitung Produkte</vt:lpstr>
      <vt:lpstr>3.11 Nutzung Produkte</vt:lpstr>
      <vt:lpstr>3.12 Entsorgung Produkte</vt:lpstr>
      <vt:lpstr>3.13 Verleaste Anlag (nachgel.)</vt:lpstr>
      <vt:lpstr>3.14 Franchises</vt:lpstr>
      <vt:lpstr>3.15 Investitionen</vt:lpstr>
      <vt:lpstr>EF</vt:lpstr>
      <vt:lpstr>Dropdown</vt:lpstr>
      <vt:lpstr>Druckseite</vt:lpstr>
      <vt:lpstr>'1.2a Brennstoffverbrauch'!Druckbereich</vt:lpstr>
      <vt:lpstr>'1.2b Eigener Fuhrpark'!Druckbereich</vt:lpstr>
      <vt:lpstr>'1.2c Eigener Baustellenfuhrpark'!Druckbereich</vt:lpstr>
      <vt:lpstr>'1.5 Prozessemissionen'!Druckbereich</vt:lpstr>
      <vt:lpstr>'2.1 Stromverbrauch'!Druckbereich</vt:lpstr>
      <vt:lpstr>'2.2 Wärmebezug'!Druckbereich</vt:lpstr>
      <vt:lpstr>'3.1a Roh-,Hilfs-,Betriebsstoffe'!Druckbereich</vt:lpstr>
      <vt:lpstr>'3.1b Kantinen'!Druckbereich</vt:lpstr>
      <vt:lpstr>'3.1c Druck'!Druckbereich</vt:lpstr>
      <vt:lpstr>'3.2 Kapitalgüter'!Druckbereich</vt:lpstr>
      <vt:lpstr>'3.3d Eigene Energieerzeugung'!Druckbereich</vt:lpstr>
      <vt:lpstr>'3.4 Vorgelagerte Logistik'!Druckbereich</vt:lpstr>
      <vt:lpstr>'3.5 Abfall + Abwasser'!Druckbereich</vt:lpstr>
      <vt:lpstr>'3.6b Miet- &amp; Privatwagen'!Druckbereich</vt:lpstr>
      <vt:lpstr>'3.6c Bahn + Fernbus'!Druckbereich</vt:lpstr>
      <vt:lpstr>'3.6d ÖPNV'!Druckbereich</vt:lpstr>
      <vt:lpstr>'3.6e Taxi'!Druckbereich</vt:lpstr>
      <vt:lpstr>'3.6f Übernachtungen'!Druckbereich</vt:lpstr>
      <vt:lpstr>'3.7 Arbeitsweg MitarbeiterInnen'!Druckbereich</vt:lpstr>
      <vt:lpstr>'3.9 Nachgelagerte Logistik '!Druckbereich</vt:lpstr>
      <vt:lpstr>Bedienungshinweise!Druckbereich</vt:lpstr>
      <vt:lpstr>Druckseite!Druckbereich</vt:lpstr>
      <vt:lpstr>EF!Druckbereich</vt:lpstr>
      <vt:lpstr>'Ergebnis CCF'!Druckbereich</vt:lpstr>
      <vt:lpstr>'Monetäre Bewertung'!Druckbereich</vt:lpstr>
      <vt:lpstr>'Projekt-Info'!Druckbereich</vt:lpstr>
      <vt:lpstr>L_Standort</vt:lpstr>
      <vt:lpstr>Ref_Berichtsjahr</vt:lpstr>
      <vt:lpstr>Ref_Firma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2023-06-26T12:09:46Z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0x010100B26FAC7A52D4234EA36141C878BD34D7</vt:lpwstr>
  </property>
</Properties>
</file>